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Nagoya\OneDrive\2020地区選手権\"/>
    </mc:Choice>
  </mc:AlternateContent>
  <bookViews>
    <workbookView xWindow="0" yWindow="5400" windowWidth="21600" windowHeight="9615" tabRatio="916"/>
  </bookViews>
  <sheets>
    <sheet name="地区選手権要項" sheetId="40" r:id="rId1"/>
    <sheet name="注意事項" sheetId="4" r:id="rId2"/>
    <sheet name="①団体情報入力" sheetId="7" r:id="rId3"/>
    <sheet name="②選手情報入力" sheetId="3" r:id="rId4"/>
    <sheet name="③リレー情報確認" sheetId="5" r:id="rId5"/>
    <sheet name="④種目別人数" sheetId="17" r:id="rId6"/>
    <sheet name="⑤大会前 提出用" sheetId="35" r:id="rId7"/>
    <sheet name="⑥大会後 個人管理用" sheetId="36" r:id="rId8"/>
    <sheet name="⑦ADカード申請" sheetId="37" r:id="rId9"/>
    <sheet name="⑧リレーの選手が反映されない" sheetId="30" r:id="rId10"/>
    <sheet name="⑨日付が数字になる" sheetId="29" r:id="rId11"/>
    <sheet name="　　　　　" sheetId="14" r:id="rId12"/>
    <sheet name="種目情報" sheetId="18" r:id="rId13"/>
    <sheet name="data_kyogisha" sheetId="2" r:id="rId14"/>
    <sheet name="data_team" sheetId="19" r:id="rId15"/>
    <sheet name="Sheet6" sheetId="23" r:id="rId16"/>
  </sheets>
  <externalReferences>
    <externalReference r:id="rId17"/>
    <externalReference r:id="rId18"/>
    <externalReference r:id="rId19"/>
    <externalReference r:id="rId20"/>
  </externalReferences>
  <definedNames>
    <definedName name="otoko" localSheetId="7">[1]一覧表!#REF!</definedName>
    <definedName name="otoko" localSheetId="8">[1]一覧表!#REF!</definedName>
    <definedName name="otoko" localSheetId="9">[1]一覧表!#REF!</definedName>
    <definedName name="otoko">[1]一覧表!#REF!</definedName>
    <definedName name="_xlnm.Print_Area" localSheetId="5">④種目別人数!$A$1:$H$16</definedName>
    <definedName name="_xlnm.Print_Area" localSheetId="6">'⑤大会前 提出用'!$A$3:$K$27</definedName>
    <definedName name="_xlnm.Print_Area" localSheetId="7">'⑥大会後 個人管理用'!$A$2:$Q$22</definedName>
    <definedName name="sin" localSheetId="6">[1]一覧表!#REF!</definedName>
    <definedName name="sin" localSheetId="7">[1]一覧表!#REF!</definedName>
    <definedName name="sin" localSheetId="8">[1]一覧表!#REF!</definedName>
    <definedName name="sin" localSheetId="9">[1]一覧表!#REF!</definedName>
    <definedName name="sin" localSheetId="10">[1]一覧表!#REF!</definedName>
    <definedName name="sin">[1]一覧表!#REF!</definedName>
    <definedName name="X" localSheetId="6">[1]一覧表!#REF!</definedName>
    <definedName name="X" localSheetId="7">[1]一覧表!#REF!</definedName>
    <definedName name="X" localSheetId="8">[1]一覧表!#REF!</definedName>
    <definedName name="X" localSheetId="9">[1]一覧表!#REF!</definedName>
    <definedName name="X" localSheetId="10">[1]一覧表!#REF!</definedName>
    <definedName name="X">[1]一覧表!#REF!</definedName>
    <definedName name="おもて" localSheetId="6">[1]一覧表!#REF!</definedName>
    <definedName name="おもて" localSheetId="7">[1]一覧表!#REF!</definedName>
    <definedName name="おもて" localSheetId="8">[1]一覧表!#REF!</definedName>
    <definedName name="おもて" localSheetId="9">[1]一覧表!#REF!</definedName>
    <definedName name="おもて" localSheetId="10">[1]一覧表!#REF!</definedName>
    <definedName name="おもて">[1]一覧表!#REF!</definedName>
    <definedName name="リレー">[2]一覧表!$R$13</definedName>
    <definedName name="学年">[3]個人表!$U$7:$U$12</definedName>
    <definedName name="女子種目">[4]一覧表!$U$13:$U$28</definedName>
    <definedName name="小" localSheetId="6">[1]一覧表!#REF!</definedName>
    <definedName name="小" localSheetId="7">[1]一覧表!#REF!</definedName>
    <definedName name="小" localSheetId="8">[1]一覧表!#REF!</definedName>
    <definedName name="小" localSheetId="9">[1]一覧表!#REF!</definedName>
    <definedName name="小" localSheetId="10">[1]一覧表!#REF!</definedName>
    <definedName name="小">[1]一覧表!#REF!</definedName>
    <definedName name="小リレー" localSheetId="6">[1]一覧表!#REF!</definedName>
    <definedName name="小リレー" localSheetId="7">[1]一覧表!#REF!</definedName>
    <definedName name="小リレー" localSheetId="8">[1]一覧表!#REF!</definedName>
    <definedName name="小リレー" localSheetId="9">[1]一覧表!#REF!</definedName>
    <definedName name="小リレー" localSheetId="10">[1]一覧表!#REF!</definedName>
    <definedName name="小リレー">[1]一覧表!#REF!</definedName>
    <definedName name="小学校" localSheetId="6">[1]一覧表!#REF!</definedName>
    <definedName name="小学校" localSheetId="7">[1]一覧表!#REF!</definedName>
    <definedName name="小学校" localSheetId="8">[1]一覧表!#REF!</definedName>
    <definedName name="小学校" localSheetId="9">[1]一覧表!#REF!</definedName>
    <definedName name="小学校" localSheetId="10">[1]一覧表!#REF!</definedName>
    <definedName name="小学校">[1]一覧表!#REF!</definedName>
    <definedName name="小学生" localSheetId="6">[1]一覧表!#REF!</definedName>
    <definedName name="小学生" localSheetId="7">[1]一覧表!#REF!</definedName>
    <definedName name="小学生" localSheetId="8">[1]一覧表!#REF!</definedName>
    <definedName name="小学生" localSheetId="9">[1]一覧表!#REF!</definedName>
    <definedName name="小学生" localSheetId="10">[1]一覧表!#REF!</definedName>
    <definedName name="小学生">[1]一覧表!#REF!</definedName>
    <definedName name="性別">[2]一覧表!$S$13:$S$14</definedName>
    <definedName name="団体カテゴリー" localSheetId="6">[1]一覧表!#REF!</definedName>
    <definedName name="団体カテゴリー" localSheetId="7">[1]一覧表!#REF!</definedName>
    <definedName name="団体カテゴリー" localSheetId="8">[1]一覧表!#REF!</definedName>
    <definedName name="団体カテゴリー" localSheetId="9">[1]一覧表!#REF!</definedName>
    <definedName name="団体カテゴリー" localSheetId="10">[1]一覧表!#REF!</definedName>
    <definedName name="団体カテゴリー">[1]一覧表!#REF!</definedName>
    <definedName name="団体申し込み" localSheetId="6">[1]一覧表!#REF!</definedName>
    <definedName name="団体申し込み" localSheetId="7">[1]一覧表!#REF!</definedName>
    <definedName name="団体申し込み" localSheetId="8">[1]一覧表!#REF!</definedName>
    <definedName name="団体申し込み" localSheetId="9">[1]一覧表!#REF!</definedName>
    <definedName name="団体申し込み">[1]一覧表!#REF!</definedName>
    <definedName name="男子種目">[2]一覧表!$T$13:$T$32</definedName>
    <definedName name="男種目">[4]一覧表!$T$13:$T$32</definedName>
    <definedName name="男女">[3]個人表!$V$5:$V$6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7" i="40" l="1"/>
  <c r="C50" i="40"/>
  <c r="C43" i="40"/>
  <c r="C35" i="40"/>
  <c r="C5" i="4" l="1"/>
  <c r="AB32" i="3" l="1"/>
  <c r="AB33" i="3"/>
  <c r="AB34" i="3"/>
  <c r="AB35" i="3"/>
  <c r="AB36" i="3"/>
  <c r="AB37" i="3"/>
  <c r="AB38" i="3"/>
  <c r="AB39" i="3"/>
  <c r="AB40" i="3"/>
  <c r="AB41" i="3"/>
  <c r="AA36" i="3"/>
  <c r="AA37" i="3"/>
  <c r="AA38" i="3"/>
  <c r="AA39" i="3"/>
  <c r="AA40" i="3"/>
  <c r="AA41" i="3"/>
  <c r="AA42" i="3"/>
  <c r="AA43" i="3"/>
  <c r="AA13" i="3"/>
  <c r="AB13" i="3"/>
  <c r="AA14" i="3"/>
  <c r="AB14" i="3"/>
  <c r="AA15" i="3"/>
  <c r="AB15" i="3"/>
  <c r="AA16" i="3"/>
  <c r="AB16" i="3"/>
  <c r="AA17" i="3"/>
  <c r="AB17" i="3"/>
  <c r="AA18" i="3"/>
  <c r="AB18" i="3"/>
  <c r="AA19" i="3"/>
  <c r="AB19" i="3"/>
  <c r="AA20" i="3"/>
  <c r="AB20" i="3"/>
  <c r="AA21" i="3"/>
  <c r="AB21" i="3"/>
  <c r="AA22" i="3"/>
  <c r="AB22" i="3"/>
  <c r="AA23" i="3"/>
  <c r="AB23" i="3"/>
  <c r="AA24" i="3"/>
  <c r="AB24" i="3"/>
  <c r="AA25" i="3"/>
  <c r="AB25" i="3"/>
  <c r="AA26" i="3"/>
  <c r="AB26" i="3"/>
  <c r="AA27" i="3"/>
  <c r="AB27" i="3"/>
  <c r="AA28" i="3"/>
  <c r="AB28" i="3"/>
  <c r="AA29" i="3"/>
  <c r="AB29" i="3"/>
  <c r="AA30" i="3"/>
  <c r="AB30" i="3"/>
  <c r="AA31" i="3"/>
  <c r="AB31" i="3"/>
  <c r="AA32" i="3"/>
  <c r="AA33" i="3"/>
  <c r="AA34" i="3"/>
  <c r="AA35" i="3"/>
  <c r="H10" i="4"/>
  <c r="D7" i="4"/>
  <c r="G4" i="4"/>
  <c r="C4" i="4"/>
  <c r="C3" i="4"/>
  <c r="C8" i="36" l="1"/>
  <c r="K13" i="35"/>
  <c r="F7" i="17" l="1"/>
  <c r="F8" i="17"/>
  <c r="F20" i="36" l="1"/>
  <c r="D8" i="36"/>
  <c r="E8" i="36" s="1"/>
  <c r="F8" i="36" s="1"/>
  <c r="H8" i="36" s="1"/>
  <c r="I8" i="36" s="1"/>
  <c r="J8" i="36" s="1"/>
  <c r="K8" i="36" s="1"/>
  <c r="L8" i="36" s="1"/>
  <c r="M8" i="36" s="1"/>
  <c r="N8" i="36" s="1"/>
  <c r="O8" i="36" s="1"/>
  <c r="P8" i="36" s="1"/>
  <c r="Q8" i="36" s="1"/>
  <c r="C26" i="35"/>
  <c r="F25" i="35"/>
  <c r="J13" i="35"/>
  <c r="I13" i="35" s="1"/>
  <c r="H13" i="35" s="1"/>
  <c r="G13" i="35" s="1"/>
  <c r="F13" i="35" s="1"/>
  <c r="E13" i="35" s="1"/>
  <c r="D13" i="35" s="1"/>
  <c r="C10" i="17"/>
  <c r="G10" i="17"/>
  <c r="L101" i="3"/>
  <c r="I101" i="3" s="1"/>
  <c r="C8" i="17" s="1"/>
  <c r="G8" i="17" s="1"/>
  <c r="O101" i="3"/>
  <c r="R101" i="3"/>
  <c r="AQ11" i="3"/>
  <c r="AQ12" i="3"/>
  <c r="AQ13" i="3"/>
  <c r="AQ14" i="3"/>
  <c r="AQ15" i="3"/>
  <c r="AQ16" i="3"/>
  <c r="AQ17" i="3"/>
  <c r="AQ18" i="3"/>
  <c r="AQ19" i="3"/>
  <c r="AQ20" i="3"/>
  <c r="AQ21" i="3"/>
  <c r="AQ22" i="3"/>
  <c r="AQ23" i="3"/>
  <c r="AQ24" i="3"/>
  <c r="AQ25" i="3"/>
  <c r="AQ26" i="3"/>
  <c r="AQ27" i="3"/>
  <c r="AQ28" i="3"/>
  <c r="AS11" i="3"/>
  <c r="AS12" i="3"/>
  <c r="AS13" i="3"/>
  <c r="AS14" i="3"/>
  <c r="AS15" i="3"/>
  <c r="AS16" i="3"/>
  <c r="AS17" i="3"/>
  <c r="AS18" i="3"/>
  <c r="AS19" i="3"/>
  <c r="AS20" i="3"/>
  <c r="AS21" i="3"/>
  <c r="AS22" i="3"/>
  <c r="AS23" i="3"/>
  <c r="AS24" i="3"/>
  <c r="AS25" i="3"/>
  <c r="AS26" i="3"/>
  <c r="AS27" i="3"/>
  <c r="AS28" i="3"/>
  <c r="AU11" i="3"/>
  <c r="AU12" i="3"/>
  <c r="AU13" i="3"/>
  <c r="AU14" i="3"/>
  <c r="AU15" i="3"/>
  <c r="AU16" i="3"/>
  <c r="AU17" i="3"/>
  <c r="AU18" i="3"/>
  <c r="AU19" i="3"/>
  <c r="AU20" i="3"/>
  <c r="AU21" i="3"/>
  <c r="AU22" i="3"/>
  <c r="AU23" i="3"/>
  <c r="AU24" i="3"/>
  <c r="AU25" i="3"/>
  <c r="AU26" i="3"/>
  <c r="AU27" i="3"/>
  <c r="AU28" i="3"/>
  <c r="AW11" i="3"/>
  <c r="AW12" i="3"/>
  <c r="AW13" i="3"/>
  <c r="AW14" i="3"/>
  <c r="AW15" i="3"/>
  <c r="AW16" i="3"/>
  <c r="AW17" i="3"/>
  <c r="AW18" i="3"/>
  <c r="AW19" i="3"/>
  <c r="AW20" i="3"/>
  <c r="AW21" i="3"/>
  <c r="AW22" i="3"/>
  <c r="AW23" i="3"/>
  <c r="AW24" i="3"/>
  <c r="AW25" i="3"/>
  <c r="AW26" i="3"/>
  <c r="AW27" i="3"/>
  <c r="AW28" i="3"/>
  <c r="E3" i="2"/>
  <c r="E4" i="2"/>
  <c r="E5" i="2"/>
  <c r="E6" i="2"/>
  <c r="AI6" i="2" s="1"/>
  <c r="E7" i="2"/>
  <c r="E8" i="2"/>
  <c r="AH8" i="2" s="1"/>
  <c r="E9" i="2"/>
  <c r="B9" i="2" s="1"/>
  <c r="E10" i="2"/>
  <c r="F10" i="2" s="1"/>
  <c r="E11" i="2"/>
  <c r="E12" i="2"/>
  <c r="Y12" i="2" s="1"/>
  <c r="E13" i="2"/>
  <c r="E14" i="2"/>
  <c r="Y14" i="2" s="1"/>
  <c r="E15" i="2"/>
  <c r="E16" i="2"/>
  <c r="AC16" i="2" s="1"/>
  <c r="E17" i="2"/>
  <c r="K17" i="2" s="1"/>
  <c r="E18" i="2"/>
  <c r="T18" i="2" s="1"/>
  <c r="E19" i="2"/>
  <c r="E20" i="2"/>
  <c r="AF20" i="2" s="1"/>
  <c r="E21" i="2"/>
  <c r="AA21" i="2" s="1"/>
  <c r="E22" i="2"/>
  <c r="AA22" i="2" s="1"/>
  <c r="E23" i="2"/>
  <c r="E24" i="2"/>
  <c r="E25" i="2"/>
  <c r="E26" i="2"/>
  <c r="B26" i="2" s="1"/>
  <c r="E27" i="2"/>
  <c r="E28" i="2"/>
  <c r="AI28" i="2" s="1"/>
  <c r="E29" i="2"/>
  <c r="AA29" i="2" s="1"/>
  <c r="E30" i="2"/>
  <c r="Z30" i="2" s="1"/>
  <c r="E31" i="2"/>
  <c r="E32" i="2"/>
  <c r="H32" i="2" s="1"/>
  <c r="E33" i="2"/>
  <c r="B33" i="2" s="1"/>
  <c r="E34" i="2"/>
  <c r="K34" i="2" s="1"/>
  <c r="E35" i="2"/>
  <c r="E36" i="2"/>
  <c r="F36" i="2" s="1"/>
  <c r="E37" i="2"/>
  <c r="E38" i="2"/>
  <c r="R38" i="2" s="1"/>
  <c r="E39" i="2"/>
  <c r="E40" i="2"/>
  <c r="R40" i="2" s="1"/>
  <c r="E41" i="2"/>
  <c r="E42" i="2"/>
  <c r="AC42" i="2" s="1"/>
  <c r="E43" i="2"/>
  <c r="E44" i="2"/>
  <c r="E45" i="2"/>
  <c r="E46" i="2"/>
  <c r="K46" i="2" s="1"/>
  <c r="E47" i="2"/>
  <c r="E48" i="2"/>
  <c r="X48" i="2" s="1"/>
  <c r="E49" i="2"/>
  <c r="E50" i="2"/>
  <c r="AA50" i="2" s="1"/>
  <c r="E51" i="2"/>
  <c r="E52" i="2"/>
  <c r="AC52" i="2" s="1"/>
  <c r="E53" i="2"/>
  <c r="E54" i="2"/>
  <c r="L54" i="2" s="1"/>
  <c r="E55" i="2"/>
  <c r="E56" i="2"/>
  <c r="Y56" i="2" s="1"/>
  <c r="E57" i="2"/>
  <c r="E58" i="2"/>
  <c r="L58" i="2" s="1"/>
  <c r="E59" i="2"/>
  <c r="E60" i="2"/>
  <c r="L60" i="2" s="1"/>
  <c r="E61" i="2"/>
  <c r="AA61" i="2" s="1"/>
  <c r="E62" i="2"/>
  <c r="V62" i="2" s="1"/>
  <c r="E63" i="2"/>
  <c r="E64" i="2"/>
  <c r="L64" i="2" s="1"/>
  <c r="E65" i="2"/>
  <c r="E66" i="2"/>
  <c r="U66" i="2" s="1"/>
  <c r="E67" i="2"/>
  <c r="E68" i="2"/>
  <c r="AI68" i="2" s="1"/>
  <c r="E69" i="2"/>
  <c r="E70" i="2"/>
  <c r="F70" i="2" s="1"/>
  <c r="E71" i="2"/>
  <c r="E72" i="2"/>
  <c r="E73" i="2"/>
  <c r="E74" i="2"/>
  <c r="F74" i="2" s="1"/>
  <c r="E75" i="2"/>
  <c r="E76" i="2"/>
  <c r="H76" i="2" s="1"/>
  <c r="E77" i="2"/>
  <c r="E78" i="2"/>
  <c r="F78" i="2" s="1"/>
  <c r="E79" i="2"/>
  <c r="E80" i="2"/>
  <c r="AC80" i="2" s="1"/>
  <c r="E81" i="2"/>
  <c r="B81" i="2" s="1"/>
  <c r="E82" i="2"/>
  <c r="L82" i="2" s="1"/>
  <c r="E83" i="2"/>
  <c r="E84" i="2"/>
  <c r="AB84" i="2" s="1"/>
  <c r="E85" i="2"/>
  <c r="E86" i="2"/>
  <c r="Z86" i="2" s="1"/>
  <c r="E87" i="2"/>
  <c r="E88" i="2"/>
  <c r="AD88" i="2" s="1"/>
  <c r="E89" i="2"/>
  <c r="E90" i="2"/>
  <c r="W90" i="2" s="1"/>
  <c r="E91" i="2"/>
  <c r="E2" i="2"/>
  <c r="AB2" i="2" s="1"/>
  <c r="C5" i="7"/>
  <c r="N3" i="7"/>
  <c r="O4" i="7" s="1"/>
  <c r="K3" i="2"/>
  <c r="K7" i="2"/>
  <c r="K9" i="2"/>
  <c r="K11" i="2"/>
  <c r="B6" i="17"/>
  <c r="C5" i="17"/>
  <c r="AI11" i="3"/>
  <c r="B19" i="2"/>
  <c r="B23" i="2"/>
  <c r="B27" i="2"/>
  <c r="B35" i="2"/>
  <c r="B39" i="2"/>
  <c r="B43" i="2"/>
  <c r="B51" i="2"/>
  <c r="B55" i="2"/>
  <c r="B59" i="2"/>
  <c r="B67" i="2"/>
  <c r="B71" i="2"/>
  <c r="B75" i="2"/>
  <c r="B83" i="2"/>
  <c r="B87" i="2"/>
  <c r="B91" i="2"/>
  <c r="AA3" i="2"/>
  <c r="AA7" i="2"/>
  <c r="AA9" i="2"/>
  <c r="AA17" i="2"/>
  <c r="AA19" i="2"/>
  <c r="AA23" i="2"/>
  <c r="AA27" i="2"/>
  <c r="AA31" i="2"/>
  <c r="AA33" i="2"/>
  <c r="AA35" i="2"/>
  <c r="AA39" i="2"/>
  <c r="AA43" i="2"/>
  <c r="AA45" i="2"/>
  <c r="AA49" i="2"/>
  <c r="AA51" i="2"/>
  <c r="AA52" i="2"/>
  <c r="AA53" i="2"/>
  <c r="AA55" i="2"/>
  <c r="AA59" i="2"/>
  <c r="AA67" i="2"/>
  <c r="AA70" i="2"/>
  <c r="AA71" i="2"/>
  <c r="AA75" i="2"/>
  <c r="AA77" i="2"/>
  <c r="AA83" i="2"/>
  <c r="AA87" i="2"/>
  <c r="AA91" i="2"/>
  <c r="W3" i="2"/>
  <c r="W7" i="2"/>
  <c r="W9" i="2"/>
  <c r="W11" i="2"/>
  <c r="W17" i="2"/>
  <c r="W19" i="2"/>
  <c r="W23" i="2"/>
  <c r="W27" i="2"/>
  <c r="W33" i="2"/>
  <c r="W35" i="2"/>
  <c r="W39" i="2"/>
  <c r="W43" i="2"/>
  <c r="W49" i="2"/>
  <c r="W51" i="2"/>
  <c r="W55" i="2"/>
  <c r="W59" i="2"/>
  <c r="W65" i="2"/>
  <c r="W67" i="2"/>
  <c r="W71" i="2"/>
  <c r="W75" i="2"/>
  <c r="W81" i="2"/>
  <c r="W83" i="2"/>
  <c r="W87" i="2"/>
  <c r="W91" i="2"/>
  <c r="C7" i="7"/>
  <c r="P1" i="5" s="1"/>
  <c r="C6" i="7"/>
  <c r="AW29" i="3"/>
  <c r="AW30" i="3"/>
  <c r="AW31" i="3"/>
  <c r="AW32" i="3"/>
  <c r="AW33" i="3"/>
  <c r="AW34" i="3"/>
  <c r="AW35" i="3"/>
  <c r="AW36" i="3"/>
  <c r="AW37" i="3"/>
  <c r="AW38" i="3"/>
  <c r="AW39" i="3"/>
  <c r="AW40" i="3"/>
  <c r="AW41" i="3"/>
  <c r="AW42" i="3"/>
  <c r="AW43" i="3"/>
  <c r="AW44" i="3"/>
  <c r="AW45" i="3"/>
  <c r="AW46" i="3"/>
  <c r="AW47" i="3"/>
  <c r="AW48" i="3"/>
  <c r="AW49" i="3"/>
  <c r="AW50" i="3"/>
  <c r="AW51" i="3"/>
  <c r="AW52" i="3"/>
  <c r="AW53" i="3"/>
  <c r="AW54" i="3"/>
  <c r="AW55" i="3"/>
  <c r="AW56" i="3"/>
  <c r="AW57" i="3"/>
  <c r="AW58" i="3"/>
  <c r="AW59" i="3"/>
  <c r="AW60" i="3"/>
  <c r="AW61" i="3"/>
  <c r="AW62" i="3"/>
  <c r="AW63" i="3"/>
  <c r="AW64" i="3"/>
  <c r="AW65" i="3"/>
  <c r="AW66" i="3"/>
  <c r="AW67" i="3"/>
  <c r="AW68" i="3"/>
  <c r="AW69" i="3"/>
  <c r="AW70" i="3"/>
  <c r="AW71" i="3"/>
  <c r="AW72" i="3"/>
  <c r="AW73" i="3"/>
  <c r="AW74" i="3"/>
  <c r="AW75" i="3"/>
  <c r="AW76" i="3"/>
  <c r="AW77" i="3"/>
  <c r="AW78" i="3"/>
  <c r="AW79" i="3"/>
  <c r="AW80" i="3"/>
  <c r="AW81" i="3"/>
  <c r="AW82" i="3"/>
  <c r="AW83" i="3"/>
  <c r="AW84" i="3"/>
  <c r="AW85" i="3"/>
  <c r="AW86" i="3"/>
  <c r="AW87" i="3"/>
  <c r="AW88" i="3"/>
  <c r="AW89" i="3"/>
  <c r="AW90" i="3"/>
  <c r="AW91" i="3"/>
  <c r="AW92" i="3"/>
  <c r="AW93" i="3"/>
  <c r="AW94" i="3"/>
  <c r="AW95" i="3"/>
  <c r="AW96" i="3"/>
  <c r="AW97" i="3"/>
  <c r="AW98" i="3"/>
  <c r="AW99" i="3"/>
  <c r="AW100" i="3"/>
  <c r="AU29" i="3"/>
  <c r="AU30" i="3"/>
  <c r="AU31" i="3"/>
  <c r="AU32" i="3"/>
  <c r="AU33" i="3"/>
  <c r="AU34" i="3"/>
  <c r="AU35" i="3"/>
  <c r="AU36" i="3"/>
  <c r="AU37" i="3"/>
  <c r="AU38" i="3"/>
  <c r="AU39" i="3"/>
  <c r="AU40" i="3"/>
  <c r="AU41" i="3"/>
  <c r="AU42" i="3"/>
  <c r="AU43" i="3"/>
  <c r="AU44" i="3"/>
  <c r="AU45" i="3"/>
  <c r="AU46" i="3"/>
  <c r="AU47" i="3"/>
  <c r="AU48" i="3"/>
  <c r="AU49" i="3"/>
  <c r="AU50" i="3"/>
  <c r="AU51" i="3"/>
  <c r="AU52" i="3"/>
  <c r="AU53" i="3"/>
  <c r="AU54" i="3"/>
  <c r="AU55" i="3"/>
  <c r="AU56" i="3"/>
  <c r="AU57" i="3"/>
  <c r="AU58" i="3"/>
  <c r="AU59" i="3"/>
  <c r="AU60" i="3"/>
  <c r="AU61" i="3"/>
  <c r="AU62" i="3"/>
  <c r="AU63" i="3"/>
  <c r="AU64" i="3"/>
  <c r="AU65" i="3"/>
  <c r="AU66" i="3"/>
  <c r="AU67" i="3"/>
  <c r="AU68" i="3"/>
  <c r="AU69" i="3"/>
  <c r="AU70" i="3"/>
  <c r="AU71" i="3"/>
  <c r="AU72" i="3"/>
  <c r="AU73" i="3"/>
  <c r="AU74" i="3"/>
  <c r="AU75" i="3"/>
  <c r="AU76" i="3"/>
  <c r="AU77" i="3"/>
  <c r="AU78" i="3"/>
  <c r="AU79" i="3"/>
  <c r="AU80" i="3"/>
  <c r="AU81" i="3"/>
  <c r="AU82" i="3"/>
  <c r="AU83" i="3"/>
  <c r="AU84" i="3"/>
  <c r="AU85" i="3"/>
  <c r="AU86" i="3"/>
  <c r="AU87" i="3"/>
  <c r="AU88" i="3"/>
  <c r="AU89" i="3"/>
  <c r="AU90" i="3"/>
  <c r="AU91" i="3"/>
  <c r="AU92" i="3"/>
  <c r="AU93" i="3"/>
  <c r="AU94" i="3"/>
  <c r="AU95" i="3"/>
  <c r="AU96" i="3"/>
  <c r="AU97" i="3"/>
  <c r="AU98" i="3"/>
  <c r="AU99" i="3"/>
  <c r="AU100"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S90" i="3"/>
  <c r="AS91" i="3"/>
  <c r="AS92" i="3"/>
  <c r="AS93" i="3"/>
  <c r="AS94" i="3"/>
  <c r="AS95" i="3"/>
  <c r="AS96" i="3"/>
  <c r="AS97" i="3"/>
  <c r="AS98" i="3"/>
  <c r="AS99" i="3"/>
  <c r="AS100" i="3"/>
  <c r="AQ29" i="3"/>
  <c r="AQ30" i="3"/>
  <c r="AQ31" i="3"/>
  <c r="AQ32" i="3"/>
  <c r="AQ33" i="3"/>
  <c r="AQ34" i="3"/>
  <c r="AQ35" i="3"/>
  <c r="AQ36" i="3"/>
  <c r="AQ37" i="3"/>
  <c r="AQ38" i="3"/>
  <c r="AQ39" i="3"/>
  <c r="AQ40" i="3"/>
  <c r="AQ41" i="3"/>
  <c r="AQ42" i="3"/>
  <c r="AQ43" i="3"/>
  <c r="AQ44" i="3"/>
  <c r="AQ45" i="3"/>
  <c r="AQ46" i="3"/>
  <c r="AQ47" i="3"/>
  <c r="AQ48" i="3"/>
  <c r="AQ49" i="3"/>
  <c r="AQ50" i="3"/>
  <c r="AQ51" i="3"/>
  <c r="AQ52" i="3"/>
  <c r="AQ53" i="3"/>
  <c r="AQ54" i="3"/>
  <c r="AQ55" i="3"/>
  <c r="AQ56" i="3"/>
  <c r="AQ57" i="3"/>
  <c r="AQ58" i="3"/>
  <c r="AQ59" i="3"/>
  <c r="AQ60" i="3"/>
  <c r="AQ61" i="3"/>
  <c r="AQ62" i="3"/>
  <c r="AQ63" i="3"/>
  <c r="AQ64" i="3"/>
  <c r="AQ65" i="3"/>
  <c r="AQ66" i="3"/>
  <c r="AQ67" i="3"/>
  <c r="AQ68" i="3"/>
  <c r="AQ69" i="3"/>
  <c r="AQ70" i="3"/>
  <c r="AQ71" i="3"/>
  <c r="AQ72" i="3"/>
  <c r="AQ73" i="3"/>
  <c r="AQ74" i="3"/>
  <c r="AQ75" i="3"/>
  <c r="AQ76" i="3"/>
  <c r="AQ77" i="3"/>
  <c r="AQ78" i="3"/>
  <c r="AQ79" i="3"/>
  <c r="AQ80" i="3"/>
  <c r="AQ81" i="3"/>
  <c r="AQ82" i="3"/>
  <c r="AQ83" i="3"/>
  <c r="AQ84" i="3"/>
  <c r="AQ85" i="3"/>
  <c r="AQ86" i="3"/>
  <c r="AQ87" i="3"/>
  <c r="AQ88" i="3"/>
  <c r="AQ89" i="3"/>
  <c r="AQ90" i="3"/>
  <c r="AQ91" i="3"/>
  <c r="AQ92" i="3"/>
  <c r="AQ93" i="3"/>
  <c r="AQ94" i="3"/>
  <c r="AQ95" i="3"/>
  <c r="AQ96" i="3"/>
  <c r="AQ97" i="3"/>
  <c r="AQ98" i="3"/>
  <c r="AQ99" i="3"/>
  <c r="AQ100" i="3"/>
  <c r="AI17" i="3"/>
  <c r="AI18" i="3"/>
  <c r="AI19" i="3"/>
  <c r="AI20" i="3"/>
  <c r="AI21" i="3"/>
  <c r="AI22" i="3"/>
  <c r="AI23" i="3"/>
  <c r="AI24" i="3"/>
  <c r="AI25" i="3"/>
  <c r="AI26" i="3"/>
  <c r="AI27" i="3"/>
  <c r="AI28" i="3"/>
  <c r="AI29" i="3"/>
  <c r="AI30" i="3"/>
  <c r="AI31" i="3"/>
  <c r="AI32" i="3"/>
  <c r="AI33" i="3"/>
  <c r="AI34" i="3"/>
  <c r="AI35" i="3"/>
  <c r="AI36" i="3"/>
  <c r="AI37" i="3"/>
  <c r="AI38" i="3"/>
  <c r="AI39" i="3"/>
  <c r="AI40" i="3"/>
  <c r="AI41" i="3"/>
  <c r="AI42" i="3"/>
  <c r="AI43" i="3"/>
  <c r="AI44" i="3"/>
  <c r="AI45" i="3"/>
  <c r="AI46" i="3"/>
  <c r="AI47" i="3"/>
  <c r="AI48" i="3"/>
  <c r="AI49" i="3"/>
  <c r="AI50" i="3"/>
  <c r="AI51" i="3"/>
  <c r="AI52" i="3"/>
  <c r="AI53" i="3"/>
  <c r="AI54" i="3"/>
  <c r="AI55" i="3"/>
  <c r="AI56" i="3"/>
  <c r="AI57" i="3"/>
  <c r="AI58" i="3"/>
  <c r="AI59" i="3"/>
  <c r="AI60" i="3"/>
  <c r="AI61" i="3"/>
  <c r="AI62" i="3"/>
  <c r="AI63" i="3"/>
  <c r="AI64" i="3"/>
  <c r="AI65" i="3"/>
  <c r="AI66" i="3"/>
  <c r="AI67" i="3"/>
  <c r="AI68" i="3"/>
  <c r="AI69" i="3"/>
  <c r="AI70" i="3"/>
  <c r="AI71" i="3"/>
  <c r="AI72" i="3"/>
  <c r="AI73" i="3"/>
  <c r="AI74" i="3"/>
  <c r="AI75" i="3"/>
  <c r="AI76" i="3"/>
  <c r="AI77" i="3"/>
  <c r="AI78" i="3"/>
  <c r="AI79" i="3"/>
  <c r="AI80" i="3"/>
  <c r="AI81" i="3"/>
  <c r="AI82" i="3"/>
  <c r="AI83" i="3"/>
  <c r="AI84" i="3"/>
  <c r="AI85" i="3"/>
  <c r="AI86" i="3"/>
  <c r="AI87" i="3"/>
  <c r="AI88" i="3"/>
  <c r="AI89" i="3"/>
  <c r="AI90" i="3"/>
  <c r="AI91" i="3"/>
  <c r="AI92" i="3"/>
  <c r="AI93" i="3"/>
  <c r="AI94" i="3"/>
  <c r="AI95" i="3"/>
  <c r="AI96" i="3"/>
  <c r="AI97" i="3"/>
  <c r="AI98" i="3"/>
  <c r="AI99" i="3"/>
  <c r="AI100" i="3"/>
  <c r="AR11" i="3"/>
  <c r="AO13" i="3"/>
  <c r="AO14" i="3"/>
  <c r="AO15" i="3"/>
  <c r="AO23" i="3"/>
  <c r="AO24" i="3"/>
  <c r="AO25" i="3"/>
  <c r="AO26" i="3"/>
  <c r="AO27" i="3"/>
  <c r="AO28" i="3"/>
  <c r="AO29" i="3"/>
  <c r="AO30" i="3"/>
  <c r="AO31" i="3"/>
  <c r="AO32" i="3"/>
  <c r="AO34" i="3"/>
  <c r="AO35" i="3"/>
  <c r="AO36" i="3"/>
  <c r="AO37" i="3"/>
  <c r="AO38" i="3"/>
  <c r="AO39" i="3"/>
  <c r="AO40" i="3"/>
  <c r="AO42" i="3"/>
  <c r="AO43" i="3"/>
  <c r="AO44" i="3"/>
  <c r="AO45" i="3"/>
  <c r="AO46" i="3"/>
  <c r="AO47" i="3"/>
  <c r="AO48" i="3"/>
  <c r="AO50" i="3"/>
  <c r="AO51" i="3"/>
  <c r="AO52" i="3"/>
  <c r="AO53" i="3"/>
  <c r="AO54" i="3"/>
  <c r="AO55" i="3"/>
  <c r="AO56" i="3"/>
  <c r="AO58" i="3"/>
  <c r="AO59" i="3"/>
  <c r="AO60" i="3"/>
  <c r="AO61" i="3"/>
  <c r="AO62" i="3"/>
  <c r="AO63" i="3"/>
  <c r="AO64" i="3"/>
  <c r="AO66" i="3"/>
  <c r="AO67" i="3"/>
  <c r="AO68" i="3"/>
  <c r="AO69" i="3"/>
  <c r="AO70" i="3"/>
  <c r="AO71" i="3"/>
  <c r="AO72" i="3"/>
  <c r="AO74" i="3"/>
  <c r="AO75" i="3"/>
  <c r="AO76" i="3"/>
  <c r="AO77" i="3"/>
  <c r="AO78" i="3"/>
  <c r="AO79" i="3"/>
  <c r="AO80" i="3"/>
  <c r="AO82" i="3"/>
  <c r="AO83" i="3"/>
  <c r="AO84" i="3"/>
  <c r="AO85" i="3"/>
  <c r="AO86" i="3"/>
  <c r="AO87" i="3"/>
  <c r="AO88" i="3"/>
  <c r="AO90" i="3"/>
  <c r="AO91" i="3"/>
  <c r="AO92" i="3"/>
  <c r="AO93" i="3"/>
  <c r="AO94" i="3"/>
  <c r="AO95" i="3"/>
  <c r="AO96" i="3"/>
  <c r="AO98" i="3"/>
  <c r="AO99" i="3"/>
  <c r="AO100" i="3"/>
  <c r="AJ18" i="3"/>
  <c r="AJ19" i="3"/>
  <c r="AJ20" i="3"/>
  <c r="AJ21" i="3"/>
  <c r="AJ22" i="3"/>
  <c r="AJ23" i="3"/>
  <c r="AJ24" i="3"/>
  <c r="AJ25" i="3"/>
  <c r="AJ26" i="3"/>
  <c r="AJ27" i="3"/>
  <c r="AJ28" i="3"/>
  <c r="AJ29" i="3"/>
  <c r="AJ30" i="3"/>
  <c r="AJ31" i="3"/>
  <c r="AJ32" i="3"/>
  <c r="AJ33" i="3"/>
  <c r="AJ34" i="3"/>
  <c r="AJ35" i="3"/>
  <c r="AJ36" i="3"/>
  <c r="AJ37" i="3"/>
  <c r="AJ38" i="3"/>
  <c r="AJ39" i="3"/>
  <c r="AJ40" i="3"/>
  <c r="AJ41" i="3"/>
  <c r="AJ42" i="3"/>
  <c r="AJ43" i="3"/>
  <c r="AJ44" i="3"/>
  <c r="AJ45" i="3"/>
  <c r="AJ46" i="3"/>
  <c r="AJ47" i="3"/>
  <c r="AJ48" i="3"/>
  <c r="AJ49" i="3"/>
  <c r="AJ50" i="3"/>
  <c r="AJ51" i="3"/>
  <c r="AJ52" i="3"/>
  <c r="AJ53" i="3"/>
  <c r="AJ54" i="3"/>
  <c r="AJ55" i="3"/>
  <c r="AJ56" i="3"/>
  <c r="AJ57" i="3"/>
  <c r="AJ58" i="3"/>
  <c r="AJ59" i="3"/>
  <c r="AJ60" i="3"/>
  <c r="AJ61" i="3"/>
  <c r="AJ62" i="3"/>
  <c r="AJ63" i="3"/>
  <c r="AJ64" i="3"/>
  <c r="AJ65" i="3"/>
  <c r="AJ66" i="3"/>
  <c r="AJ67" i="3"/>
  <c r="AJ68" i="3"/>
  <c r="AJ69" i="3"/>
  <c r="AJ70" i="3"/>
  <c r="AJ71" i="3"/>
  <c r="AJ72" i="3"/>
  <c r="AJ73" i="3"/>
  <c r="AJ74" i="3"/>
  <c r="AJ75" i="3"/>
  <c r="AJ76" i="3"/>
  <c r="AJ77" i="3"/>
  <c r="AJ78" i="3"/>
  <c r="AJ79" i="3"/>
  <c r="AJ80" i="3"/>
  <c r="AJ81" i="3"/>
  <c r="AJ82" i="3"/>
  <c r="AJ83" i="3"/>
  <c r="AJ84" i="3"/>
  <c r="AJ85" i="3"/>
  <c r="AJ86" i="3"/>
  <c r="AJ87" i="3"/>
  <c r="AJ88" i="3"/>
  <c r="AJ89" i="3"/>
  <c r="AJ90" i="3"/>
  <c r="AJ91" i="3"/>
  <c r="AJ92" i="3"/>
  <c r="AJ93" i="3"/>
  <c r="AJ94" i="3"/>
  <c r="AJ95" i="3"/>
  <c r="AJ96" i="3"/>
  <c r="AJ97" i="3"/>
  <c r="AJ98" i="3"/>
  <c r="AJ99" i="3"/>
  <c r="AJ100" i="3"/>
  <c r="AJ12" i="3"/>
  <c r="AJ13" i="3"/>
  <c r="AJ14" i="3"/>
  <c r="AJ16" i="3"/>
  <c r="AJ17" i="3"/>
  <c r="AD12" i="3"/>
  <c r="AD14" i="3"/>
  <c r="AD15" i="3"/>
  <c r="AD17" i="3"/>
  <c r="AD18" i="3"/>
  <c r="AD19" i="3"/>
  <c r="AD20" i="3"/>
  <c r="AD21" i="3"/>
  <c r="AD22" i="3"/>
  <c r="AD23" i="3"/>
  <c r="AD24" i="3"/>
  <c r="AD25" i="3"/>
  <c r="AD26" i="3"/>
  <c r="AD27" i="3"/>
  <c r="AD28" i="3"/>
  <c r="AD29" i="3"/>
  <c r="AD30" i="3"/>
  <c r="AD31" i="3"/>
  <c r="AD32" i="3"/>
  <c r="AD33" i="3"/>
  <c r="AD34" i="3"/>
  <c r="AD35" i="3"/>
  <c r="AD36" i="3"/>
  <c r="AD37" i="3"/>
  <c r="AD38" i="3"/>
  <c r="AD39" i="3"/>
  <c r="AD40" i="3"/>
  <c r="AD41" i="3"/>
  <c r="AD42" i="3"/>
  <c r="AD43" i="3"/>
  <c r="AD44" i="3"/>
  <c r="AD45" i="3"/>
  <c r="AD46" i="3"/>
  <c r="AD47" i="3"/>
  <c r="AD48" i="3"/>
  <c r="AD49" i="3"/>
  <c r="AD50" i="3"/>
  <c r="AD51" i="3"/>
  <c r="AD52" i="3"/>
  <c r="AD53" i="3"/>
  <c r="AD54" i="3"/>
  <c r="AD55" i="3"/>
  <c r="AD56" i="3"/>
  <c r="AD57" i="3"/>
  <c r="AD58" i="3"/>
  <c r="AD59" i="3"/>
  <c r="AD60" i="3"/>
  <c r="AD61" i="3"/>
  <c r="AD62" i="3"/>
  <c r="AD63" i="3"/>
  <c r="AD64" i="3"/>
  <c r="AD65" i="3"/>
  <c r="AD66" i="3"/>
  <c r="AD67" i="3"/>
  <c r="AD68" i="3"/>
  <c r="AD69" i="3"/>
  <c r="AD70" i="3"/>
  <c r="AD71" i="3"/>
  <c r="AD72" i="3"/>
  <c r="AD73" i="3"/>
  <c r="AD74" i="3"/>
  <c r="AD75" i="3"/>
  <c r="AD76" i="3"/>
  <c r="AD77" i="3"/>
  <c r="AD78" i="3"/>
  <c r="AD79" i="3"/>
  <c r="AD80" i="3"/>
  <c r="AD81" i="3"/>
  <c r="AD82" i="3"/>
  <c r="AD83" i="3"/>
  <c r="AD84" i="3"/>
  <c r="AD85" i="3"/>
  <c r="AD86" i="3"/>
  <c r="AD87" i="3"/>
  <c r="AD88" i="3"/>
  <c r="AD89" i="3"/>
  <c r="AD90" i="3"/>
  <c r="AD91" i="3"/>
  <c r="AD92" i="3"/>
  <c r="AD93" i="3"/>
  <c r="AD94" i="3"/>
  <c r="AD95" i="3"/>
  <c r="AD96" i="3"/>
  <c r="AD97" i="3"/>
  <c r="AD98" i="3"/>
  <c r="AD99" i="3"/>
  <c r="AD100" i="3"/>
  <c r="AD11" i="3"/>
  <c r="AI15" i="3"/>
  <c r="AO17" i="3"/>
  <c r="V9" i="2"/>
  <c r="AO19" i="3"/>
  <c r="F11" i="2"/>
  <c r="AO21" i="3"/>
  <c r="X13" i="2"/>
  <c r="H15" i="2"/>
  <c r="L17" i="2"/>
  <c r="R17" i="2"/>
  <c r="V17" i="2"/>
  <c r="AD17" i="2"/>
  <c r="AH17" i="2"/>
  <c r="F19" i="2"/>
  <c r="U19" i="2"/>
  <c r="Y19" i="2"/>
  <c r="AG19" i="2"/>
  <c r="O20" i="2"/>
  <c r="T21" i="2"/>
  <c r="H23" i="2"/>
  <c r="AE23" i="2"/>
  <c r="AI23" i="2"/>
  <c r="V25" i="2"/>
  <c r="AE26" i="2"/>
  <c r="F27" i="2"/>
  <c r="U27" i="2"/>
  <c r="Y27" i="2"/>
  <c r="AC27" i="2"/>
  <c r="AG27" i="2"/>
  <c r="X29" i="2"/>
  <c r="AE30" i="2"/>
  <c r="F31" i="2"/>
  <c r="U31" i="2"/>
  <c r="Z31" i="2"/>
  <c r="AE31" i="2"/>
  <c r="AI31" i="2"/>
  <c r="F33" i="2"/>
  <c r="H33" i="2"/>
  <c r="K33" i="2"/>
  <c r="L33" i="2"/>
  <c r="O33" i="2"/>
  <c r="R33" i="2"/>
  <c r="T33" i="2"/>
  <c r="U33" i="2"/>
  <c r="V33" i="2"/>
  <c r="X33" i="2"/>
  <c r="Y33" i="2"/>
  <c r="Z33" i="2"/>
  <c r="AB33" i="2"/>
  <c r="AC33" i="2"/>
  <c r="AD33" i="2"/>
  <c r="AE33" i="2"/>
  <c r="AF33" i="2"/>
  <c r="AG33" i="2"/>
  <c r="AH33" i="2"/>
  <c r="AI33" i="2"/>
  <c r="AJ33" i="2"/>
  <c r="F35" i="2"/>
  <c r="H35" i="2"/>
  <c r="K35" i="2"/>
  <c r="L35" i="2"/>
  <c r="O35" i="2"/>
  <c r="R35" i="2"/>
  <c r="T35" i="2"/>
  <c r="U35" i="2"/>
  <c r="V35" i="2"/>
  <c r="X35" i="2"/>
  <c r="Y35" i="2"/>
  <c r="Z35" i="2"/>
  <c r="AB35" i="2"/>
  <c r="AC35" i="2"/>
  <c r="AD35" i="2"/>
  <c r="AE35" i="2"/>
  <c r="AF35" i="2"/>
  <c r="AG35" i="2"/>
  <c r="AH35" i="2"/>
  <c r="AI35" i="2"/>
  <c r="AJ35" i="2"/>
  <c r="AF36" i="2"/>
  <c r="F37" i="2"/>
  <c r="O37" i="2"/>
  <c r="AF37" i="2"/>
  <c r="AJ37" i="2"/>
  <c r="F39" i="2"/>
  <c r="H39" i="2"/>
  <c r="K39" i="2"/>
  <c r="L39" i="2"/>
  <c r="O39" i="2"/>
  <c r="R39" i="2"/>
  <c r="T39" i="2"/>
  <c r="U39" i="2"/>
  <c r="V39" i="2"/>
  <c r="X39" i="2"/>
  <c r="Y39" i="2"/>
  <c r="Z39" i="2"/>
  <c r="AB39" i="2"/>
  <c r="AC39" i="2"/>
  <c r="AD39" i="2"/>
  <c r="AE39" i="2"/>
  <c r="AF39" i="2"/>
  <c r="AG39" i="2"/>
  <c r="AH39" i="2"/>
  <c r="AI39" i="2"/>
  <c r="AJ39" i="2"/>
  <c r="H41" i="2"/>
  <c r="R41" i="2"/>
  <c r="X41" i="2"/>
  <c r="AC41" i="2"/>
  <c r="AG41" i="2"/>
  <c r="F43" i="2"/>
  <c r="H43" i="2"/>
  <c r="K43" i="2"/>
  <c r="L43" i="2"/>
  <c r="O43" i="2"/>
  <c r="R43" i="2"/>
  <c r="T43" i="2"/>
  <c r="U43" i="2"/>
  <c r="V43" i="2"/>
  <c r="X43" i="2"/>
  <c r="Y43" i="2"/>
  <c r="Z43" i="2"/>
  <c r="AB43" i="2"/>
  <c r="AC43" i="2"/>
  <c r="AD43" i="2"/>
  <c r="AE43" i="2"/>
  <c r="AF43" i="2"/>
  <c r="AG43" i="2"/>
  <c r="AH43" i="2"/>
  <c r="AI43" i="2"/>
  <c r="AJ43" i="2"/>
  <c r="F45" i="2"/>
  <c r="H45" i="2"/>
  <c r="K45" i="2"/>
  <c r="L45" i="2"/>
  <c r="O45" i="2"/>
  <c r="R45" i="2"/>
  <c r="T45" i="2"/>
  <c r="U45" i="2"/>
  <c r="V45" i="2"/>
  <c r="X45" i="2"/>
  <c r="Y45" i="2"/>
  <c r="Z45" i="2"/>
  <c r="AB45" i="2"/>
  <c r="AC45" i="2"/>
  <c r="AD45" i="2"/>
  <c r="AE45" i="2"/>
  <c r="AF45" i="2"/>
  <c r="AG45" i="2"/>
  <c r="AH45" i="2"/>
  <c r="AI45" i="2"/>
  <c r="AJ45" i="2"/>
  <c r="Y46" i="2"/>
  <c r="T47" i="2"/>
  <c r="Z47" i="2"/>
  <c r="AE47" i="2"/>
  <c r="AI47" i="2"/>
  <c r="F49" i="2"/>
  <c r="H49" i="2"/>
  <c r="K49" i="2"/>
  <c r="L49" i="2"/>
  <c r="O49" i="2"/>
  <c r="R49" i="2"/>
  <c r="T49" i="2"/>
  <c r="U49" i="2"/>
  <c r="V49" i="2"/>
  <c r="X49" i="2"/>
  <c r="Y49" i="2"/>
  <c r="Z49" i="2"/>
  <c r="AB49" i="2"/>
  <c r="AC49" i="2"/>
  <c r="AD49" i="2"/>
  <c r="AE49" i="2"/>
  <c r="AF49" i="2"/>
  <c r="AG49" i="2"/>
  <c r="AH49" i="2"/>
  <c r="AI49" i="2"/>
  <c r="AJ49" i="2"/>
  <c r="Y50" i="2"/>
  <c r="F51" i="2"/>
  <c r="H51" i="2"/>
  <c r="K51" i="2"/>
  <c r="L51" i="2"/>
  <c r="O51" i="2"/>
  <c r="R51" i="2"/>
  <c r="T51" i="2"/>
  <c r="U51" i="2"/>
  <c r="V51" i="2"/>
  <c r="X51" i="2"/>
  <c r="Y51" i="2"/>
  <c r="Z51" i="2"/>
  <c r="AB51" i="2"/>
  <c r="AC51" i="2"/>
  <c r="AD51" i="2"/>
  <c r="AE51" i="2"/>
  <c r="AF51" i="2"/>
  <c r="AG51" i="2"/>
  <c r="AH51" i="2"/>
  <c r="AI51" i="2"/>
  <c r="AJ51" i="2"/>
  <c r="H53" i="2"/>
  <c r="K53" i="2"/>
  <c r="R53" i="2"/>
  <c r="T53" i="2"/>
  <c r="X53" i="2"/>
  <c r="Y53" i="2"/>
  <c r="AC53" i="2"/>
  <c r="AD53" i="2"/>
  <c r="AG53" i="2"/>
  <c r="AH53" i="2"/>
  <c r="F55" i="2"/>
  <c r="H55" i="2"/>
  <c r="K55" i="2"/>
  <c r="L55" i="2"/>
  <c r="O55" i="2"/>
  <c r="R55" i="2"/>
  <c r="T55" i="2"/>
  <c r="U55" i="2"/>
  <c r="V55" i="2"/>
  <c r="X55" i="2"/>
  <c r="Y55" i="2"/>
  <c r="Z55" i="2"/>
  <c r="AB55" i="2"/>
  <c r="AC55" i="2"/>
  <c r="AD55" i="2"/>
  <c r="AE55" i="2"/>
  <c r="AF55" i="2"/>
  <c r="AG55" i="2"/>
  <c r="AH55" i="2"/>
  <c r="AI55" i="2"/>
  <c r="AJ55" i="2"/>
  <c r="F57" i="2"/>
  <c r="H57" i="2"/>
  <c r="K57" i="2"/>
  <c r="L57" i="2"/>
  <c r="O57" i="2"/>
  <c r="R57" i="2"/>
  <c r="T57" i="2"/>
  <c r="U57" i="2"/>
  <c r="V57" i="2"/>
  <c r="X57" i="2"/>
  <c r="Y57" i="2"/>
  <c r="Z57" i="2"/>
  <c r="AB57" i="2"/>
  <c r="AC57" i="2"/>
  <c r="AD57" i="2"/>
  <c r="AE57" i="2"/>
  <c r="AF57" i="2"/>
  <c r="AG57" i="2"/>
  <c r="AH57" i="2"/>
  <c r="AI57" i="2"/>
  <c r="AJ57" i="2"/>
  <c r="F59" i="2"/>
  <c r="H59" i="2"/>
  <c r="K59" i="2"/>
  <c r="L59" i="2"/>
  <c r="O59" i="2"/>
  <c r="R59" i="2"/>
  <c r="T59" i="2"/>
  <c r="U59" i="2"/>
  <c r="V59" i="2"/>
  <c r="X59" i="2"/>
  <c r="Y59" i="2"/>
  <c r="Z59" i="2"/>
  <c r="AB59" i="2"/>
  <c r="AC59" i="2"/>
  <c r="AD59" i="2"/>
  <c r="AE59" i="2"/>
  <c r="AF59" i="2"/>
  <c r="AG59" i="2"/>
  <c r="AH59" i="2"/>
  <c r="AI59" i="2"/>
  <c r="AJ59" i="2"/>
  <c r="F61" i="2"/>
  <c r="H61" i="2"/>
  <c r="K61" i="2"/>
  <c r="L61" i="2"/>
  <c r="O61" i="2"/>
  <c r="R61" i="2"/>
  <c r="T61" i="2"/>
  <c r="U61" i="2"/>
  <c r="V61" i="2"/>
  <c r="X61" i="2"/>
  <c r="Y61" i="2"/>
  <c r="Z61" i="2"/>
  <c r="AB61" i="2"/>
  <c r="AC61" i="2"/>
  <c r="AD61" i="2"/>
  <c r="AE61" i="2"/>
  <c r="AF61" i="2"/>
  <c r="AG61" i="2"/>
  <c r="AH61" i="2"/>
  <c r="AI61" i="2"/>
  <c r="AJ61" i="2"/>
  <c r="F63" i="2"/>
  <c r="H63" i="2"/>
  <c r="K63" i="2"/>
  <c r="L63" i="2"/>
  <c r="O63" i="2"/>
  <c r="R63" i="2"/>
  <c r="T63" i="2"/>
  <c r="U63" i="2"/>
  <c r="V63" i="2"/>
  <c r="X63" i="2"/>
  <c r="Y63" i="2"/>
  <c r="Z63" i="2"/>
  <c r="AB63" i="2"/>
  <c r="AC63" i="2"/>
  <c r="AD63" i="2"/>
  <c r="AE63" i="2"/>
  <c r="AF63" i="2"/>
  <c r="AG63" i="2"/>
  <c r="AH63" i="2"/>
  <c r="AI63" i="2"/>
  <c r="AJ63" i="2"/>
  <c r="F65" i="2"/>
  <c r="H65" i="2"/>
  <c r="K65" i="2"/>
  <c r="L65" i="2"/>
  <c r="O65" i="2"/>
  <c r="R65" i="2"/>
  <c r="T65" i="2"/>
  <c r="U65" i="2"/>
  <c r="V65" i="2"/>
  <c r="X65" i="2"/>
  <c r="Y65" i="2"/>
  <c r="Z65" i="2"/>
  <c r="AB65" i="2"/>
  <c r="AC65" i="2"/>
  <c r="AD65" i="2"/>
  <c r="AE65" i="2"/>
  <c r="AF65" i="2"/>
  <c r="AG65" i="2"/>
  <c r="AH65" i="2"/>
  <c r="AI65" i="2"/>
  <c r="AJ65" i="2"/>
  <c r="F67" i="2"/>
  <c r="H67" i="2"/>
  <c r="K67" i="2"/>
  <c r="L67" i="2"/>
  <c r="O67" i="2"/>
  <c r="R67" i="2"/>
  <c r="T67" i="2"/>
  <c r="U67" i="2"/>
  <c r="V67" i="2"/>
  <c r="X67" i="2"/>
  <c r="Y67" i="2"/>
  <c r="Z67" i="2"/>
  <c r="AB67" i="2"/>
  <c r="AC67" i="2"/>
  <c r="AD67" i="2"/>
  <c r="AE67" i="2"/>
  <c r="AF67" i="2"/>
  <c r="AG67" i="2"/>
  <c r="AH67" i="2"/>
  <c r="AI67" i="2"/>
  <c r="AJ67" i="2"/>
  <c r="H69" i="2"/>
  <c r="K69" i="2"/>
  <c r="R69" i="2"/>
  <c r="T69" i="2"/>
  <c r="X69" i="2"/>
  <c r="Y69" i="2"/>
  <c r="AC69" i="2"/>
  <c r="AD69" i="2"/>
  <c r="AG69" i="2"/>
  <c r="AH69" i="2"/>
  <c r="X70" i="2"/>
  <c r="F71" i="2"/>
  <c r="H71" i="2"/>
  <c r="K71" i="2"/>
  <c r="L71" i="2"/>
  <c r="O71" i="2"/>
  <c r="R71" i="2"/>
  <c r="T71" i="2"/>
  <c r="U71" i="2"/>
  <c r="V71" i="2"/>
  <c r="X71" i="2"/>
  <c r="Y71" i="2"/>
  <c r="Z71" i="2"/>
  <c r="AB71" i="2"/>
  <c r="AC71" i="2"/>
  <c r="AD71" i="2"/>
  <c r="AE71" i="2"/>
  <c r="AF71" i="2"/>
  <c r="AG71" i="2"/>
  <c r="AH71" i="2"/>
  <c r="AI71" i="2"/>
  <c r="AJ71" i="2"/>
  <c r="F73" i="2"/>
  <c r="H73" i="2"/>
  <c r="K73" i="2"/>
  <c r="L73" i="2"/>
  <c r="O73" i="2"/>
  <c r="R73" i="2"/>
  <c r="T73" i="2"/>
  <c r="U73" i="2"/>
  <c r="V73" i="2"/>
  <c r="X73" i="2"/>
  <c r="Y73" i="2"/>
  <c r="Z73" i="2"/>
  <c r="AB73" i="2"/>
  <c r="AC73" i="2"/>
  <c r="AD73" i="2"/>
  <c r="AE73" i="2"/>
  <c r="AF73" i="2"/>
  <c r="AG73" i="2"/>
  <c r="AH73" i="2"/>
  <c r="AI73" i="2"/>
  <c r="AJ73" i="2"/>
  <c r="AD74" i="2"/>
  <c r="F75" i="2"/>
  <c r="H75" i="2"/>
  <c r="K75" i="2"/>
  <c r="L75" i="2"/>
  <c r="O75" i="2"/>
  <c r="R75" i="2"/>
  <c r="T75" i="2"/>
  <c r="U75" i="2"/>
  <c r="V75" i="2"/>
  <c r="X75" i="2"/>
  <c r="Y75" i="2"/>
  <c r="Z75" i="2"/>
  <c r="AB75" i="2"/>
  <c r="AC75" i="2"/>
  <c r="AD75" i="2"/>
  <c r="AE75" i="2"/>
  <c r="AF75" i="2"/>
  <c r="AG75" i="2"/>
  <c r="AH75" i="2"/>
  <c r="AI75" i="2"/>
  <c r="AJ75" i="2"/>
  <c r="F77" i="2"/>
  <c r="H77" i="2"/>
  <c r="K77" i="2"/>
  <c r="L77" i="2"/>
  <c r="O77" i="2"/>
  <c r="R77" i="2"/>
  <c r="T77" i="2"/>
  <c r="U77" i="2"/>
  <c r="V77" i="2"/>
  <c r="X77" i="2"/>
  <c r="Y77" i="2"/>
  <c r="Z77" i="2"/>
  <c r="AB77" i="2"/>
  <c r="AC77" i="2"/>
  <c r="AD77" i="2"/>
  <c r="AE77" i="2"/>
  <c r="AF77" i="2"/>
  <c r="AG77" i="2"/>
  <c r="AH77" i="2"/>
  <c r="AI77" i="2"/>
  <c r="AJ77" i="2"/>
  <c r="X78" i="2"/>
  <c r="L79" i="2"/>
  <c r="U79" i="2"/>
  <c r="Z79" i="2"/>
  <c r="AE79" i="2"/>
  <c r="AI79" i="2"/>
  <c r="F81" i="2"/>
  <c r="H81" i="2"/>
  <c r="K81" i="2"/>
  <c r="L81" i="2"/>
  <c r="O81" i="2"/>
  <c r="R81" i="2"/>
  <c r="T81" i="2"/>
  <c r="U81" i="2"/>
  <c r="V81" i="2"/>
  <c r="X81" i="2"/>
  <c r="Y81" i="2"/>
  <c r="Z81" i="2"/>
  <c r="AB81" i="2"/>
  <c r="AC81" i="2"/>
  <c r="AD81" i="2"/>
  <c r="AE81" i="2"/>
  <c r="AF81" i="2"/>
  <c r="AG81" i="2"/>
  <c r="AH81" i="2"/>
  <c r="AI81" i="2"/>
  <c r="AJ81" i="2"/>
  <c r="X82" i="2"/>
  <c r="F83" i="2"/>
  <c r="H83" i="2"/>
  <c r="K83" i="2"/>
  <c r="L83" i="2"/>
  <c r="O83" i="2"/>
  <c r="R83" i="2"/>
  <c r="T83" i="2"/>
  <c r="U83" i="2"/>
  <c r="V83" i="2"/>
  <c r="X83" i="2"/>
  <c r="Y83" i="2"/>
  <c r="Z83" i="2"/>
  <c r="AB83" i="2"/>
  <c r="AC83" i="2"/>
  <c r="AD83" i="2"/>
  <c r="AE83" i="2"/>
  <c r="AF83" i="2"/>
  <c r="AG83" i="2"/>
  <c r="AH83" i="2"/>
  <c r="AI83" i="2"/>
  <c r="AJ83" i="2"/>
  <c r="H85" i="2"/>
  <c r="K85" i="2"/>
  <c r="R85" i="2"/>
  <c r="T85" i="2"/>
  <c r="X85" i="2"/>
  <c r="Y85" i="2"/>
  <c r="AC85" i="2"/>
  <c r="AD85" i="2"/>
  <c r="AG85" i="2"/>
  <c r="AH85" i="2"/>
  <c r="AE86" i="2"/>
  <c r="F87" i="2"/>
  <c r="H87" i="2"/>
  <c r="K87" i="2"/>
  <c r="L87" i="2"/>
  <c r="O87" i="2"/>
  <c r="R87" i="2"/>
  <c r="T87" i="2"/>
  <c r="U87" i="2"/>
  <c r="V87" i="2"/>
  <c r="X87" i="2"/>
  <c r="Y87" i="2"/>
  <c r="Z87" i="2"/>
  <c r="AB87" i="2"/>
  <c r="AC87" i="2"/>
  <c r="AD87" i="2"/>
  <c r="AE87" i="2"/>
  <c r="AF87" i="2"/>
  <c r="AG87" i="2"/>
  <c r="AH87" i="2"/>
  <c r="AI87" i="2"/>
  <c r="AJ87" i="2"/>
  <c r="F89" i="2"/>
  <c r="H89" i="2"/>
  <c r="K89" i="2"/>
  <c r="L89" i="2"/>
  <c r="O89" i="2"/>
  <c r="R89" i="2"/>
  <c r="T89" i="2"/>
  <c r="U89" i="2"/>
  <c r="V89" i="2"/>
  <c r="X89" i="2"/>
  <c r="Y89" i="2"/>
  <c r="Z89" i="2"/>
  <c r="AB89" i="2"/>
  <c r="AC89" i="2"/>
  <c r="AD89" i="2"/>
  <c r="AE89" i="2"/>
  <c r="AF89" i="2"/>
  <c r="AG89" i="2"/>
  <c r="AH89" i="2"/>
  <c r="AI89" i="2"/>
  <c r="AJ89" i="2"/>
  <c r="X90" i="2"/>
  <c r="F91" i="2"/>
  <c r="H91" i="2"/>
  <c r="K91" i="2"/>
  <c r="L91" i="2"/>
  <c r="O91" i="2"/>
  <c r="R91" i="2"/>
  <c r="T91" i="2"/>
  <c r="U91" i="2"/>
  <c r="V91" i="2"/>
  <c r="X91" i="2"/>
  <c r="Y91" i="2"/>
  <c r="Z91" i="2"/>
  <c r="AB91" i="2"/>
  <c r="AC91" i="2"/>
  <c r="AD91" i="2"/>
  <c r="AE91" i="2"/>
  <c r="AF91" i="2"/>
  <c r="AG91" i="2"/>
  <c r="AH91" i="2"/>
  <c r="AI91" i="2"/>
  <c r="AJ91" i="2"/>
  <c r="I103" i="3"/>
  <c r="I104" i="3"/>
  <c r="AE100" i="3"/>
  <c r="AF100" i="3"/>
  <c r="AG100" i="3"/>
  <c r="AH100" i="3"/>
  <c r="AK100" i="3"/>
  <c r="AL100" i="3"/>
  <c r="AM100" i="3"/>
  <c r="AN100" i="3"/>
  <c r="AP11" i="3"/>
  <c r="AP12" i="3" s="1"/>
  <c r="AP13" i="3" s="1"/>
  <c r="AP14" i="3" s="1"/>
  <c r="AP15" i="3" s="1"/>
  <c r="AP16" i="3" s="1"/>
  <c r="AP17" i="3" s="1"/>
  <c r="AP18" i="3" s="1"/>
  <c r="AP19" i="3" s="1"/>
  <c r="AP20" i="3" s="1"/>
  <c r="AP21" i="3" s="1"/>
  <c r="AP22" i="3" s="1"/>
  <c r="AP23" i="3" s="1"/>
  <c r="AP24" i="3" s="1"/>
  <c r="AP25" i="3" s="1"/>
  <c r="AP26" i="3" s="1"/>
  <c r="AP27" i="3" s="1"/>
  <c r="AP28" i="3" s="1"/>
  <c r="AP29" i="3" s="1"/>
  <c r="AP30" i="3" s="1"/>
  <c r="AP31" i="3" s="1"/>
  <c r="AP32" i="3" s="1"/>
  <c r="AP33" i="3" s="1"/>
  <c r="AP34" i="3" s="1"/>
  <c r="AP35" i="3" s="1"/>
  <c r="AP36" i="3" s="1"/>
  <c r="AP37" i="3" s="1"/>
  <c r="AP38" i="3" s="1"/>
  <c r="AP39" i="3" s="1"/>
  <c r="AP40" i="3" s="1"/>
  <c r="AP41" i="3" s="1"/>
  <c r="AP42" i="3" s="1"/>
  <c r="AP43" i="3" s="1"/>
  <c r="AP44" i="3" s="1"/>
  <c r="AP45" i="3" s="1"/>
  <c r="AP46" i="3" s="1"/>
  <c r="AP47" i="3" s="1"/>
  <c r="AP48" i="3" s="1"/>
  <c r="AP49" i="3" s="1"/>
  <c r="AP50" i="3" s="1"/>
  <c r="AP51" i="3" s="1"/>
  <c r="AP52" i="3" s="1"/>
  <c r="AP53" i="3" s="1"/>
  <c r="AP54" i="3" s="1"/>
  <c r="AP55" i="3" s="1"/>
  <c r="AP56" i="3" s="1"/>
  <c r="AP57" i="3" s="1"/>
  <c r="AP58" i="3" s="1"/>
  <c r="AP59" i="3" s="1"/>
  <c r="AP60" i="3" s="1"/>
  <c r="AP61" i="3" s="1"/>
  <c r="AP62" i="3" s="1"/>
  <c r="AP63" i="3" s="1"/>
  <c r="AP64" i="3" s="1"/>
  <c r="AP65" i="3" s="1"/>
  <c r="AP66" i="3" s="1"/>
  <c r="AP67" i="3" s="1"/>
  <c r="AP68" i="3" s="1"/>
  <c r="AP69" i="3" s="1"/>
  <c r="AP70" i="3" s="1"/>
  <c r="AP71" i="3" s="1"/>
  <c r="AP72" i="3" s="1"/>
  <c r="AP73" i="3" s="1"/>
  <c r="AP74" i="3" s="1"/>
  <c r="AP75" i="3" s="1"/>
  <c r="AP76" i="3" s="1"/>
  <c r="AP77" i="3" s="1"/>
  <c r="AP78" i="3" s="1"/>
  <c r="AP79" i="3" s="1"/>
  <c r="AP80" i="3" s="1"/>
  <c r="AP81" i="3" s="1"/>
  <c r="AP82" i="3" s="1"/>
  <c r="AP83" i="3" s="1"/>
  <c r="AP84" i="3" s="1"/>
  <c r="AP85" i="3" s="1"/>
  <c r="AP86" i="3" s="1"/>
  <c r="AP87" i="3" s="1"/>
  <c r="AP88" i="3" s="1"/>
  <c r="AP89" i="3" s="1"/>
  <c r="AP90" i="3" s="1"/>
  <c r="AP91" i="3" s="1"/>
  <c r="AP92" i="3" s="1"/>
  <c r="AP93" i="3" s="1"/>
  <c r="AP94" i="3" s="1"/>
  <c r="AP95" i="3" s="1"/>
  <c r="AP96" i="3" s="1"/>
  <c r="AP97" i="3" s="1"/>
  <c r="AP98" i="3" s="1"/>
  <c r="AP99" i="3" s="1"/>
  <c r="AP100" i="3" s="1"/>
  <c r="A3" i="17"/>
  <c r="AE12" i="3"/>
  <c r="AE13" i="3"/>
  <c r="AE14" i="3"/>
  <c r="AE15" i="3"/>
  <c r="AE16" i="3"/>
  <c r="AE17" i="3"/>
  <c r="AE18" i="3"/>
  <c r="AE19" i="3"/>
  <c r="AE20" i="3"/>
  <c r="AE21" i="3"/>
  <c r="AE22" i="3"/>
  <c r="AE23" i="3"/>
  <c r="AE24" i="3"/>
  <c r="AE25" i="3"/>
  <c r="AE26" i="3"/>
  <c r="AE27" i="3"/>
  <c r="AE28" i="3"/>
  <c r="AE29" i="3"/>
  <c r="AE30" i="3"/>
  <c r="AE31" i="3"/>
  <c r="AE32" i="3"/>
  <c r="AE33" i="3"/>
  <c r="AE34" i="3"/>
  <c r="AE35" i="3"/>
  <c r="AE36" i="3"/>
  <c r="AE37" i="3"/>
  <c r="AE38" i="3"/>
  <c r="AE39" i="3"/>
  <c r="AE40" i="3"/>
  <c r="AE41" i="3"/>
  <c r="AE42" i="3"/>
  <c r="AE43" i="3"/>
  <c r="AE44" i="3"/>
  <c r="AE45" i="3"/>
  <c r="AE46" i="3"/>
  <c r="AE47" i="3"/>
  <c r="AE48" i="3"/>
  <c r="AE49" i="3"/>
  <c r="AE50" i="3"/>
  <c r="AE51" i="3"/>
  <c r="AE52" i="3"/>
  <c r="AE53" i="3"/>
  <c r="AE54" i="3"/>
  <c r="AE55" i="3"/>
  <c r="AE56" i="3"/>
  <c r="AE57" i="3"/>
  <c r="AE58" i="3"/>
  <c r="AE59" i="3"/>
  <c r="AE60" i="3"/>
  <c r="AE61" i="3"/>
  <c r="AE62" i="3"/>
  <c r="AE63" i="3"/>
  <c r="AE64" i="3"/>
  <c r="AE65" i="3"/>
  <c r="AE66" i="3"/>
  <c r="AE67" i="3"/>
  <c r="AE68" i="3"/>
  <c r="AE69" i="3"/>
  <c r="AE70" i="3"/>
  <c r="AE71" i="3"/>
  <c r="AE72" i="3"/>
  <c r="AE73" i="3"/>
  <c r="AE74" i="3"/>
  <c r="AE75" i="3"/>
  <c r="AE76" i="3"/>
  <c r="AE77" i="3"/>
  <c r="AE78" i="3"/>
  <c r="AE79" i="3"/>
  <c r="AE80" i="3"/>
  <c r="AE81" i="3"/>
  <c r="AE82" i="3"/>
  <c r="AE83" i="3"/>
  <c r="AE84" i="3"/>
  <c r="AE85" i="3"/>
  <c r="AE86" i="3"/>
  <c r="AE87" i="3"/>
  <c r="AE88" i="3"/>
  <c r="AE89" i="3"/>
  <c r="AE90" i="3"/>
  <c r="AE91" i="3"/>
  <c r="AE92" i="3"/>
  <c r="AE93" i="3"/>
  <c r="AE94" i="3"/>
  <c r="AE95" i="3"/>
  <c r="AE96" i="3"/>
  <c r="AE97" i="3"/>
  <c r="AE98" i="3"/>
  <c r="AE99" i="3"/>
  <c r="C14" i="17"/>
  <c r="C13" i="17"/>
  <c r="B14" i="17"/>
  <c r="B13" i="17"/>
  <c r="X8" i="5"/>
  <c r="R8" i="5"/>
  <c r="L8" i="5"/>
  <c r="F8" i="5"/>
  <c r="F18" i="17"/>
  <c r="AB12" i="3"/>
  <c r="AA12" i="3"/>
  <c r="AL12" i="3"/>
  <c r="AL13" i="3"/>
  <c r="AL14" i="3"/>
  <c r="AL15" i="3"/>
  <c r="AL16" i="3"/>
  <c r="AL17" i="3"/>
  <c r="AL18" i="3"/>
  <c r="AL19" i="3"/>
  <c r="AL20" i="3"/>
  <c r="AL21" i="3"/>
  <c r="AL22" i="3"/>
  <c r="AL23" i="3"/>
  <c r="AL24" i="3"/>
  <c r="AL25" i="3"/>
  <c r="AL26" i="3"/>
  <c r="AL27" i="3"/>
  <c r="AL28" i="3"/>
  <c r="AL29" i="3"/>
  <c r="AL30" i="3"/>
  <c r="AL31" i="3"/>
  <c r="AL32" i="3"/>
  <c r="AL33" i="3"/>
  <c r="AL34" i="3"/>
  <c r="AL35" i="3"/>
  <c r="AL36" i="3"/>
  <c r="AL37" i="3"/>
  <c r="AL38" i="3"/>
  <c r="AL39" i="3"/>
  <c r="AL40" i="3"/>
  <c r="AL41" i="3"/>
  <c r="AL42" i="3"/>
  <c r="AL43" i="3"/>
  <c r="AL44" i="3"/>
  <c r="AL45" i="3"/>
  <c r="AL46" i="3"/>
  <c r="AL47" i="3"/>
  <c r="AL48" i="3"/>
  <c r="AL49" i="3"/>
  <c r="AL50" i="3"/>
  <c r="AL51" i="3"/>
  <c r="AL52" i="3"/>
  <c r="AL53" i="3"/>
  <c r="AL54" i="3"/>
  <c r="AL55" i="3"/>
  <c r="AL56" i="3"/>
  <c r="AL57" i="3"/>
  <c r="AL58" i="3"/>
  <c r="AL59" i="3"/>
  <c r="AL60" i="3"/>
  <c r="AL61" i="3"/>
  <c r="AL62" i="3"/>
  <c r="AL63" i="3"/>
  <c r="AL64" i="3"/>
  <c r="AL65" i="3"/>
  <c r="AL66" i="3"/>
  <c r="AL67" i="3"/>
  <c r="AL68" i="3"/>
  <c r="AL69" i="3"/>
  <c r="AL70" i="3"/>
  <c r="AL71" i="3"/>
  <c r="AL72" i="3"/>
  <c r="AL73" i="3"/>
  <c r="AL74" i="3"/>
  <c r="AL75" i="3"/>
  <c r="AL76" i="3"/>
  <c r="AL77" i="3"/>
  <c r="AL78" i="3"/>
  <c r="AL79" i="3"/>
  <c r="AL80" i="3"/>
  <c r="AL81" i="3"/>
  <c r="AL82" i="3"/>
  <c r="AL83" i="3"/>
  <c r="AL84" i="3"/>
  <c r="AL85" i="3"/>
  <c r="AL86" i="3"/>
  <c r="AL87" i="3"/>
  <c r="AL88" i="3"/>
  <c r="AL89" i="3"/>
  <c r="AL90" i="3"/>
  <c r="AL91" i="3"/>
  <c r="AL92" i="3"/>
  <c r="AL93" i="3"/>
  <c r="AL94" i="3"/>
  <c r="AL95" i="3"/>
  <c r="AL96" i="3"/>
  <c r="AL97" i="3"/>
  <c r="AL98" i="3"/>
  <c r="AL99" i="3"/>
  <c r="AF12" i="3"/>
  <c r="AF13" i="3"/>
  <c r="AF14" i="3"/>
  <c r="AF15" i="3"/>
  <c r="AF16" i="3"/>
  <c r="AF17" i="3"/>
  <c r="AF18" i="3"/>
  <c r="AF19" i="3"/>
  <c r="AF20" i="3"/>
  <c r="AF21" i="3"/>
  <c r="AF22" i="3"/>
  <c r="AF23" i="3"/>
  <c r="AF24" i="3"/>
  <c r="AF25" i="3"/>
  <c r="AF26" i="3"/>
  <c r="AF27" i="3"/>
  <c r="AF28" i="3"/>
  <c r="AF29" i="3"/>
  <c r="AF30" i="3"/>
  <c r="AF31" i="3"/>
  <c r="AF32" i="3"/>
  <c r="AF33" i="3"/>
  <c r="AF34" i="3"/>
  <c r="AF35" i="3"/>
  <c r="AF36" i="3"/>
  <c r="AF37" i="3"/>
  <c r="AF38" i="3"/>
  <c r="AF39" i="3"/>
  <c r="AF40" i="3"/>
  <c r="AF41" i="3"/>
  <c r="AF42" i="3"/>
  <c r="AF43" i="3"/>
  <c r="AF44" i="3"/>
  <c r="AF45" i="3"/>
  <c r="AF46" i="3"/>
  <c r="AF47" i="3"/>
  <c r="AF48" i="3"/>
  <c r="AF49" i="3"/>
  <c r="AF50" i="3"/>
  <c r="AF51" i="3"/>
  <c r="AF52" i="3"/>
  <c r="AF53" i="3"/>
  <c r="AF54" i="3"/>
  <c r="AF55" i="3"/>
  <c r="AF56" i="3"/>
  <c r="AF57" i="3"/>
  <c r="AF58" i="3"/>
  <c r="AF59" i="3"/>
  <c r="AF60" i="3"/>
  <c r="AF61" i="3"/>
  <c r="AF62" i="3"/>
  <c r="AF63" i="3"/>
  <c r="AF64" i="3"/>
  <c r="AF65" i="3"/>
  <c r="AF66" i="3"/>
  <c r="AF67" i="3"/>
  <c r="AF68" i="3"/>
  <c r="AF69" i="3"/>
  <c r="AF70" i="3"/>
  <c r="AF71" i="3"/>
  <c r="AF72" i="3"/>
  <c r="AF73" i="3"/>
  <c r="AF74" i="3"/>
  <c r="AF75" i="3"/>
  <c r="AF76" i="3"/>
  <c r="AF77" i="3"/>
  <c r="AF78" i="3"/>
  <c r="AF79" i="3"/>
  <c r="AF80" i="3"/>
  <c r="AF81" i="3"/>
  <c r="AF82" i="3"/>
  <c r="AF83" i="3"/>
  <c r="AF84" i="3"/>
  <c r="AF85" i="3"/>
  <c r="AF86" i="3"/>
  <c r="AF87" i="3"/>
  <c r="AF88" i="3"/>
  <c r="AF89" i="3"/>
  <c r="AF90" i="3"/>
  <c r="AF91" i="3"/>
  <c r="AF92" i="3"/>
  <c r="AF93" i="3"/>
  <c r="AF94" i="3"/>
  <c r="AF95" i="3"/>
  <c r="AF96" i="3"/>
  <c r="AF97" i="3"/>
  <c r="AF98" i="3"/>
  <c r="AF99" i="3"/>
  <c r="AL11" i="3"/>
  <c r="AK11" i="3"/>
  <c r="AF11" i="3"/>
  <c r="AE11" i="3"/>
  <c r="AN12" i="3"/>
  <c r="AN13" i="3"/>
  <c r="AN14" i="3"/>
  <c r="AN15" i="3"/>
  <c r="AN16" i="3"/>
  <c r="AN17" i="3"/>
  <c r="AN18" i="3"/>
  <c r="AN19" i="3"/>
  <c r="AN20" i="3"/>
  <c r="AN21" i="3"/>
  <c r="AN22" i="3"/>
  <c r="AN23" i="3"/>
  <c r="AN24" i="3"/>
  <c r="AN25" i="3"/>
  <c r="AN26" i="3"/>
  <c r="AN27" i="3"/>
  <c r="AN28" i="3"/>
  <c r="AN29" i="3"/>
  <c r="AN30" i="3"/>
  <c r="AN31" i="3"/>
  <c r="AN32" i="3"/>
  <c r="AN33" i="3"/>
  <c r="AN34" i="3"/>
  <c r="AN35" i="3"/>
  <c r="AN36" i="3"/>
  <c r="AN37" i="3"/>
  <c r="AN38" i="3"/>
  <c r="AN39" i="3"/>
  <c r="AN40" i="3"/>
  <c r="AN41" i="3"/>
  <c r="AN42" i="3"/>
  <c r="AN43" i="3"/>
  <c r="AN44" i="3"/>
  <c r="AN45" i="3"/>
  <c r="AN46" i="3"/>
  <c r="AN47" i="3"/>
  <c r="AN48" i="3"/>
  <c r="AN49" i="3"/>
  <c r="AN50" i="3"/>
  <c r="AN51" i="3"/>
  <c r="AN52" i="3"/>
  <c r="AN53" i="3"/>
  <c r="AN54" i="3"/>
  <c r="AN55" i="3"/>
  <c r="AN56" i="3"/>
  <c r="AN57" i="3"/>
  <c r="AN58" i="3"/>
  <c r="AN59" i="3"/>
  <c r="AN60" i="3"/>
  <c r="AN61" i="3"/>
  <c r="AN62" i="3"/>
  <c r="AN63" i="3"/>
  <c r="AN64" i="3"/>
  <c r="AN65" i="3"/>
  <c r="AN66" i="3"/>
  <c r="AN67" i="3"/>
  <c r="AN68" i="3"/>
  <c r="AN69" i="3"/>
  <c r="AN70" i="3"/>
  <c r="AN71" i="3"/>
  <c r="AN72" i="3"/>
  <c r="AN73" i="3"/>
  <c r="AN74" i="3"/>
  <c r="AN75" i="3"/>
  <c r="AN76" i="3"/>
  <c r="AN77" i="3"/>
  <c r="AN78" i="3"/>
  <c r="AN79" i="3"/>
  <c r="AN80" i="3"/>
  <c r="AN81" i="3"/>
  <c r="AN82" i="3"/>
  <c r="AN83" i="3"/>
  <c r="AN84" i="3"/>
  <c r="AN85" i="3"/>
  <c r="AN86" i="3"/>
  <c r="AN87" i="3"/>
  <c r="AN88" i="3"/>
  <c r="AN89" i="3"/>
  <c r="AN90" i="3"/>
  <c r="AN91" i="3"/>
  <c r="AN92" i="3"/>
  <c r="AN93" i="3"/>
  <c r="AN94" i="3"/>
  <c r="AN95" i="3"/>
  <c r="AN96" i="3"/>
  <c r="AN97" i="3"/>
  <c r="AN98" i="3"/>
  <c r="AN99" i="3"/>
  <c r="AH12" i="3"/>
  <c r="AH13" i="3"/>
  <c r="AH14" i="3"/>
  <c r="AH15" i="3"/>
  <c r="AH16" i="3"/>
  <c r="AH17" i="3"/>
  <c r="AH18" i="3"/>
  <c r="AH19" i="3"/>
  <c r="AH20" i="3"/>
  <c r="AH21" i="3"/>
  <c r="AH22" i="3"/>
  <c r="AH23" i="3"/>
  <c r="AH24" i="3"/>
  <c r="AH25" i="3"/>
  <c r="AH26" i="3"/>
  <c r="AH27" i="3"/>
  <c r="AH28" i="3"/>
  <c r="AH29" i="3"/>
  <c r="AH30" i="3"/>
  <c r="AH31" i="3"/>
  <c r="AH32" i="3"/>
  <c r="AH33" i="3"/>
  <c r="AH34" i="3"/>
  <c r="AH35" i="3"/>
  <c r="AH36" i="3"/>
  <c r="AH37" i="3"/>
  <c r="AH38" i="3"/>
  <c r="AH39" i="3"/>
  <c r="AH40" i="3"/>
  <c r="AH41" i="3"/>
  <c r="AH42" i="3"/>
  <c r="AH43" i="3"/>
  <c r="AH44" i="3"/>
  <c r="AH45" i="3"/>
  <c r="AH46" i="3"/>
  <c r="AH47" i="3"/>
  <c r="AH48" i="3"/>
  <c r="AH49" i="3"/>
  <c r="AH50" i="3"/>
  <c r="AH51" i="3"/>
  <c r="AH52" i="3"/>
  <c r="AH53" i="3"/>
  <c r="AH54" i="3"/>
  <c r="AH55" i="3"/>
  <c r="AH56" i="3"/>
  <c r="AH57" i="3"/>
  <c r="AH58" i="3"/>
  <c r="AH59" i="3"/>
  <c r="AH60" i="3"/>
  <c r="AH61" i="3"/>
  <c r="AH62" i="3"/>
  <c r="AH63" i="3"/>
  <c r="AH64" i="3"/>
  <c r="AH65" i="3"/>
  <c r="AH66" i="3"/>
  <c r="AH67" i="3"/>
  <c r="AH68" i="3"/>
  <c r="AH69" i="3"/>
  <c r="AH70" i="3"/>
  <c r="AH71" i="3"/>
  <c r="AH72" i="3"/>
  <c r="AH73" i="3"/>
  <c r="AH74" i="3"/>
  <c r="AH75" i="3"/>
  <c r="AH76" i="3"/>
  <c r="AH77" i="3"/>
  <c r="AH78" i="3"/>
  <c r="AH79" i="3"/>
  <c r="AH80" i="3"/>
  <c r="AH81" i="3"/>
  <c r="AH82" i="3"/>
  <c r="AH83" i="3"/>
  <c r="AH84" i="3"/>
  <c r="AH85" i="3"/>
  <c r="AH86" i="3"/>
  <c r="AH87" i="3"/>
  <c r="AH88" i="3"/>
  <c r="AH89" i="3"/>
  <c r="AH90" i="3"/>
  <c r="AH91" i="3"/>
  <c r="AH92" i="3"/>
  <c r="AH93" i="3"/>
  <c r="AH94" i="3"/>
  <c r="AH95" i="3"/>
  <c r="AH96" i="3"/>
  <c r="AH97" i="3"/>
  <c r="AH98" i="3"/>
  <c r="AH99" i="3"/>
  <c r="AN11" i="3"/>
  <c r="AH11" i="3"/>
  <c r="AM99" i="3"/>
  <c r="AM98" i="3"/>
  <c r="AM97" i="3"/>
  <c r="AM96" i="3"/>
  <c r="AM95" i="3"/>
  <c r="AM94" i="3"/>
  <c r="AM93" i="3"/>
  <c r="AM92" i="3"/>
  <c r="AM91" i="3"/>
  <c r="AM90" i="3"/>
  <c r="AM89" i="3"/>
  <c r="AM88" i="3"/>
  <c r="AM87" i="3"/>
  <c r="AM86" i="3"/>
  <c r="AM85" i="3"/>
  <c r="AM84" i="3"/>
  <c r="AM83" i="3"/>
  <c r="AM82" i="3"/>
  <c r="AM81" i="3"/>
  <c r="AM80" i="3"/>
  <c r="AM79" i="3"/>
  <c r="AM78" i="3"/>
  <c r="AM77" i="3"/>
  <c r="AM76" i="3"/>
  <c r="AM75" i="3"/>
  <c r="AM74" i="3"/>
  <c r="AM73" i="3"/>
  <c r="AM72" i="3"/>
  <c r="AM71" i="3"/>
  <c r="AM70" i="3"/>
  <c r="AM69" i="3"/>
  <c r="AM68" i="3"/>
  <c r="AM67" i="3"/>
  <c r="AM66" i="3"/>
  <c r="AM65" i="3"/>
  <c r="AM64" i="3"/>
  <c r="AM63" i="3"/>
  <c r="AM62" i="3"/>
  <c r="AM61" i="3"/>
  <c r="AM60" i="3"/>
  <c r="AM59" i="3"/>
  <c r="AM58" i="3"/>
  <c r="AM57" i="3"/>
  <c r="AM56" i="3"/>
  <c r="AM55" i="3"/>
  <c r="AM54" i="3"/>
  <c r="AM53" i="3"/>
  <c r="AM52" i="3"/>
  <c r="AM51" i="3"/>
  <c r="AM50" i="3"/>
  <c r="AM49" i="3"/>
  <c r="AM48" i="3"/>
  <c r="AM47" i="3"/>
  <c r="AM46" i="3"/>
  <c r="AM45" i="3"/>
  <c r="AM44" i="3"/>
  <c r="AM43" i="3"/>
  <c r="AM42" i="3"/>
  <c r="AM41" i="3"/>
  <c r="AM40" i="3"/>
  <c r="AM39" i="3"/>
  <c r="AM38" i="3"/>
  <c r="AM37" i="3"/>
  <c r="AM36" i="3"/>
  <c r="AM35" i="3"/>
  <c r="AM34" i="3"/>
  <c r="AM33" i="3"/>
  <c r="AM32" i="3"/>
  <c r="AM31" i="3"/>
  <c r="AM30" i="3"/>
  <c r="AM29" i="3"/>
  <c r="AM28" i="3"/>
  <c r="AM27" i="3"/>
  <c r="AM26" i="3"/>
  <c r="AM25" i="3"/>
  <c r="AM24" i="3"/>
  <c r="AM23" i="3"/>
  <c r="AM22" i="3"/>
  <c r="AM21" i="3"/>
  <c r="AM20" i="3"/>
  <c r="AM19" i="3"/>
  <c r="AM18" i="3"/>
  <c r="AM17" i="3"/>
  <c r="AM16" i="3"/>
  <c r="AM15" i="3"/>
  <c r="AM14" i="3"/>
  <c r="AM13" i="3"/>
  <c r="AM12" i="3"/>
  <c r="AM11" i="3"/>
  <c r="AK99" i="3"/>
  <c r="AK98" i="3"/>
  <c r="AK97" i="3"/>
  <c r="AK96" i="3"/>
  <c r="AK95" i="3"/>
  <c r="AK94" i="3"/>
  <c r="AK93" i="3"/>
  <c r="AK92" i="3"/>
  <c r="AK91" i="3"/>
  <c r="AK90" i="3"/>
  <c r="AK89" i="3"/>
  <c r="AK88" i="3"/>
  <c r="AK87" i="3"/>
  <c r="AK86" i="3"/>
  <c r="AK85" i="3"/>
  <c r="AK84" i="3"/>
  <c r="AK83" i="3"/>
  <c r="AK82" i="3"/>
  <c r="AK81" i="3"/>
  <c r="AK80" i="3"/>
  <c r="AK79" i="3"/>
  <c r="AK78" i="3"/>
  <c r="AK77" i="3"/>
  <c r="AK76" i="3"/>
  <c r="AK75" i="3"/>
  <c r="AK74" i="3"/>
  <c r="AK73" i="3"/>
  <c r="AK72" i="3"/>
  <c r="AK71" i="3"/>
  <c r="AK70" i="3"/>
  <c r="AK69" i="3"/>
  <c r="AK68" i="3"/>
  <c r="AK67" i="3"/>
  <c r="AK66" i="3"/>
  <c r="AK65" i="3"/>
  <c r="AK64" i="3"/>
  <c r="AK63" i="3"/>
  <c r="AK62" i="3"/>
  <c r="AK61" i="3"/>
  <c r="AK60" i="3"/>
  <c r="AK59" i="3"/>
  <c r="AK58" i="3"/>
  <c r="AK57" i="3"/>
  <c r="AK56" i="3"/>
  <c r="AK55" i="3"/>
  <c r="AK54" i="3"/>
  <c r="AK53" i="3"/>
  <c r="AK52" i="3"/>
  <c r="AK51" i="3"/>
  <c r="AK50" i="3"/>
  <c r="AK49" i="3"/>
  <c r="AK48" i="3"/>
  <c r="AK47" i="3"/>
  <c r="AK46" i="3"/>
  <c r="AK45" i="3"/>
  <c r="AK44" i="3"/>
  <c r="AK43" i="3"/>
  <c r="AK42" i="3"/>
  <c r="AK41" i="3"/>
  <c r="AK40" i="3"/>
  <c r="AK39" i="3"/>
  <c r="AK38" i="3"/>
  <c r="AK37" i="3"/>
  <c r="AK36" i="3"/>
  <c r="AK35" i="3"/>
  <c r="AK34" i="3"/>
  <c r="AK33" i="3"/>
  <c r="AK32" i="3"/>
  <c r="AK31" i="3"/>
  <c r="AK30" i="3"/>
  <c r="AK29" i="3"/>
  <c r="AK28" i="3"/>
  <c r="AK27" i="3"/>
  <c r="AK26" i="3"/>
  <c r="AK25" i="3"/>
  <c r="AK24" i="3"/>
  <c r="AK23" i="3"/>
  <c r="AK22" i="3"/>
  <c r="AK21" i="3"/>
  <c r="AK20" i="3"/>
  <c r="AK19" i="3"/>
  <c r="AK18" i="3"/>
  <c r="AK17" i="3"/>
  <c r="AK16" i="3"/>
  <c r="AK15" i="3"/>
  <c r="AK14" i="3"/>
  <c r="AK13" i="3"/>
  <c r="AK12" i="3"/>
  <c r="AG12" i="3"/>
  <c r="AG13" i="3"/>
  <c r="AG14" i="3"/>
  <c r="AG15" i="3"/>
  <c r="AG16" i="3"/>
  <c r="AG17" i="3"/>
  <c r="AG18" i="3"/>
  <c r="AG19" i="3"/>
  <c r="AG20" i="3"/>
  <c r="AG21" i="3"/>
  <c r="AG22" i="3"/>
  <c r="AG23" i="3"/>
  <c r="AG24" i="3"/>
  <c r="AG25" i="3"/>
  <c r="AG26" i="3"/>
  <c r="AG27" i="3"/>
  <c r="AG28" i="3"/>
  <c r="AG29" i="3"/>
  <c r="AG30" i="3"/>
  <c r="AG31" i="3"/>
  <c r="AG32" i="3"/>
  <c r="AG33" i="3"/>
  <c r="AG34" i="3"/>
  <c r="AG35" i="3"/>
  <c r="AG36" i="3"/>
  <c r="AG37" i="3"/>
  <c r="AG38" i="3"/>
  <c r="AG39" i="3"/>
  <c r="AG40" i="3"/>
  <c r="AG41" i="3"/>
  <c r="AG42" i="3"/>
  <c r="AG43" i="3"/>
  <c r="AG44" i="3"/>
  <c r="AG45" i="3"/>
  <c r="AG46" i="3"/>
  <c r="AG47" i="3"/>
  <c r="AG48" i="3"/>
  <c r="AG49" i="3"/>
  <c r="AG50" i="3"/>
  <c r="AG51" i="3"/>
  <c r="AG52" i="3"/>
  <c r="AG53" i="3"/>
  <c r="AG54" i="3"/>
  <c r="AG55" i="3"/>
  <c r="AG56" i="3"/>
  <c r="AG57" i="3"/>
  <c r="AG58" i="3"/>
  <c r="AG59" i="3"/>
  <c r="AG60" i="3"/>
  <c r="AG61" i="3"/>
  <c r="AG62" i="3"/>
  <c r="AG63" i="3"/>
  <c r="AG64" i="3"/>
  <c r="AG65" i="3"/>
  <c r="AG66" i="3"/>
  <c r="AG67" i="3"/>
  <c r="AG68" i="3"/>
  <c r="AG69" i="3"/>
  <c r="AG70" i="3"/>
  <c r="AG71" i="3"/>
  <c r="AG72" i="3"/>
  <c r="AG73" i="3"/>
  <c r="AG74" i="3"/>
  <c r="AG75" i="3"/>
  <c r="AG76" i="3"/>
  <c r="AG77" i="3"/>
  <c r="AG78" i="3"/>
  <c r="AG79" i="3"/>
  <c r="AG80" i="3"/>
  <c r="AG81" i="3"/>
  <c r="AG82" i="3"/>
  <c r="AG83" i="3"/>
  <c r="AG84" i="3"/>
  <c r="AG85" i="3"/>
  <c r="AG86" i="3"/>
  <c r="AG87" i="3"/>
  <c r="AG88" i="3"/>
  <c r="AG89" i="3"/>
  <c r="AG90" i="3"/>
  <c r="AG91" i="3"/>
  <c r="AG92" i="3"/>
  <c r="AG93" i="3"/>
  <c r="AG94" i="3"/>
  <c r="AG95" i="3"/>
  <c r="AG96" i="3"/>
  <c r="AG97" i="3"/>
  <c r="AG98" i="3"/>
  <c r="AG99" i="3"/>
  <c r="AG11" i="3"/>
  <c r="K31" i="2"/>
  <c r="O31" i="2"/>
  <c r="T31" i="2"/>
  <c r="K29" i="2"/>
  <c r="U29" i="2"/>
  <c r="Y29" i="2"/>
  <c r="AC29" i="2"/>
  <c r="AG29" i="2"/>
  <c r="F29" i="2"/>
  <c r="L29" i="2"/>
  <c r="R29" i="2"/>
  <c r="V29" i="2"/>
  <c r="Z29" i="2"/>
  <c r="AD29" i="2"/>
  <c r="AH29" i="2"/>
  <c r="AE29" i="2"/>
  <c r="AI29" i="2"/>
  <c r="L27" i="2"/>
  <c r="R27" i="2"/>
  <c r="V27" i="2"/>
  <c r="Z27" i="2"/>
  <c r="AD27" i="2"/>
  <c r="AH27" i="2"/>
  <c r="H27" i="2"/>
  <c r="AE27" i="2"/>
  <c r="AI27" i="2"/>
  <c r="K27" i="2"/>
  <c r="O27" i="2"/>
  <c r="T27" i="2"/>
  <c r="X27" i="2"/>
  <c r="AB27" i="2"/>
  <c r="AF27" i="2"/>
  <c r="AJ27" i="2"/>
  <c r="AE25" i="2"/>
  <c r="AI25" i="2"/>
  <c r="H25" i="2"/>
  <c r="O25" i="2"/>
  <c r="T25" i="2"/>
  <c r="X25" i="2"/>
  <c r="AB25" i="2"/>
  <c r="AF25" i="2"/>
  <c r="AJ25" i="2"/>
  <c r="K25" i="2"/>
  <c r="U25" i="2"/>
  <c r="Y25" i="2"/>
  <c r="AC25" i="2"/>
  <c r="AG25" i="2"/>
  <c r="K23" i="2"/>
  <c r="O23" i="2"/>
  <c r="T23" i="2"/>
  <c r="X23" i="2"/>
  <c r="AB23" i="2"/>
  <c r="AF23" i="2"/>
  <c r="AJ23" i="2"/>
  <c r="F23" i="2"/>
  <c r="U23" i="2"/>
  <c r="Y23" i="2"/>
  <c r="AC23" i="2"/>
  <c r="AG23" i="2"/>
  <c r="L23" i="2"/>
  <c r="R23" i="2"/>
  <c r="V23" i="2"/>
  <c r="Z23" i="2"/>
  <c r="AD23" i="2"/>
  <c r="AH23" i="2"/>
  <c r="K21" i="2"/>
  <c r="AC21" i="2"/>
  <c r="AG21" i="2"/>
  <c r="R21" i="2"/>
  <c r="V21" i="2"/>
  <c r="AH21" i="2"/>
  <c r="AE21" i="2"/>
  <c r="L19" i="2"/>
  <c r="R19" i="2"/>
  <c r="V19" i="2"/>
  <c r="Z19" i="2"/>
  <c r="AD19" i="2"/>
  <c r="AH19" i="2"/>
  <c r="H19" i="2"/>
  <c r="AE19" i="2"/>
  <c r="AI19" i="2"/>
  <c r="K19" i="2"/>
  <c r="O19" i="2"/>
  <c r="T19" i="2"/>
  <c r="X19" i="2"/>
  <c r="AB19" i="2"/>
  <c r="AF19" i="2"/>
  <c r="AJ19" i="2"/>
  <c r="AE17" i="2"/>
  <c r="AI17" i="2"/>
  <c r="F17" i="2"/>
  <c r="H17" i="2"/>
  <c r="O17" i="2"/>
  <c r="T17" i="2"/>
  <c r="X17" i="2"/>
  <c r="AB17" i="2"/>
  <c r="AF17" i="2"/>
  <c r="AJ17" i="2"/>
  <c r="U17" i="2"/>
  <c r="Y17" i="2"/>
  <c r="AC17" i="2"/>
  <c r="AG17" i="2"/>
  <c r="O15" i="2"/>
  <c r="T15" i="2"/>
  <c r="X15" i="2"/>
  <c r="AB15" i="2"/>
  <c r="AF15" i="2"/>
  <c r="AJ15" i="2"/>
  <c r="U15" i="2"/>
  <c r="Y15" i="2"/>
  <c r="AC15" i="2"/>
  <c r="AG15" i="2"/>
  <c r="L15" i="2"/>
  <c r="R15" i="2"/>
  <c r="V15" i="2"/>
  <c r="Z15" i="2"/>
  <c r="AD15" i="2"/>
  <c r="AH15" i="2"/>
  <c r="AO22" i="3"/>
  <c r="U13" i="2"/>
  <c r="Y13" i="2"/>
  <c r="AC13" i="2"/>
  <c r="AG13" i="2"/>
  <c r="F13" i="2"/>
  <c r="H13" i="2"/>
  <c r="L13" i="2"/>
  <c r="R13" i="2"/>
  <c r="V13" i="2"/>
  <c r="Z13" i="2"/>
  <c r="AH13" i="2"/>
  <c r="AE13" i="2"/>
  <c r="AI13" i="2"/>
  <c r="L11" i="2"/>
  <c r="R11" i="2"/>
  <c r="V11" i="2"/>
  <c r="Z11" i="2"/>
  <c r="H11" i="2"/>
  <c r="AD11" i="2"/>
  <c r="O11" i="2"/>
  <c r="AB11" i="2"/>
  <c r="AF11" i="2"/>
  <c r="AJ11" i="2"/>
  <c r="O9" i="2"/>
  <c r="X9" i="2"/>
  <c r="AB9" i="2"/>
  <c r="AF9" i="2"/>
  <c r="AJ9" i="2"/>
  <c r="AO18" i="3"/>
  <c r="U9" i="2"/>
  <c r="Y9" i="2"/>
  <c r="AC9" i="2"/>
  <c r="AG7" i="2"/>
  <c r="U7" i="2"/>
  <c r="Y7" i="2"/>
  <c r="U3" i="2"/>
  <c r="AJ13" i="2"/>
  <c r="T13" i="2"/>
  <c r="U11" i="2"/>
  <c r="R9" i="2"/>
  <c r="AE15" i="2"/>
  <c r="AF13" i="2"/>
  <c r="O13" i="2"/>
  <c r="AG11" i="2"/>
  <c r="L9" i="2"/>
  <c r="Y3" i="2"/>
  <c r="Z25" i="2"/>
  <c r="F25" i="2"/>
  <c r="AC19" i="2"/>
  <c r="Z17" i="2"/>
  <c r="AB13" i="2"/>
  <c r="AC11" i="2"/>
  <c r="Z9" i="2"/>
  <c r="F9" i="2"/>
  <c r="H9" i="2"/>
  <c r="AJ7" i="2"/>
  <c r="AF7" i="2"/>
  <c r="AB7" i="2"/>
  <c r="X7" i="2"/>
  <c r="T7" i="2"/>
  <c r="O7" i="2"/>
  <c r="F7" i="2"/>
  <c r="H7" i="2" s="1"/>
  <c r="Z5" i="2"/>
  <c r="AJ3" i="2"/>
  <c r="AF3" i="2"/>
  <c r="AB3" i="2"/>
  <c r="X3" i="2"/>
  <c r="O3" i="2"/>
  <c r="AD3" i="2"/>
  <c r="F3" i="2"/>
  <c r="AI7" i="2"/>
  <c r="Y5" i="2"/>
  <c r="H3" i="2"/>
  <c r="AD13" i="3"/>
  <c r="AJ15" i="3"/>
  <c r="AO16" i="3"/>
  <c r="AO12" i="3"/>
  <c r="AH7" i="2"/>
  <c r="AD7" i="2"/>
  <c r="Z7" i="2"/>
  <c r="V7" i="2"/>
  <c r="R7" i="2"/>
  <c r="L7" i="2"/>
  <c r="X5" i="2"/>
  <c r="Z3" i="2"/>
  <c r="V3" i="2"/>
  <c r="R3" i="2"/>
  <c r="L3" i="2"/>
  <c r="AD16" i="3"/>
  <c r="AO97" i="3"/>
  <c r="AO89" i="3"/>
  <c r="AO81" i="3"/>
  <c r="AO73" i="3"/>
  <c r="AO65" i="3"/>
  <c r="AO57" i="3"/>
  <c r="AO49" i="3"/>
  <c r="AO41" i="3"/>
  <c r="AO33" i="3"/>
  <c r="AR12" i="3"/>
  <c r="AR13" i="3" s="1"/>
  <c r="AR14" i="3" s="1"/>
  <c r="AR15" i="3" s="1"/>
  <c r="AR16" i="3" s="1"/>
  <c r="AR17" i="3" s="1"/>
  <c r="AR18" i="3" s="1"/>
  <c r="AR19" i="3" s="1"/>
  <c r="AR20" i="3" s="1"/>
  <c r="AR21" i="3" s="1"/>
  <c r="AR22" i="3" s="1"/>
  <c r="AR23" i="3" s="1"/>
  <c r="AR24" i="3" s="1"/>
  <c r="AR25" i="3" s="1"/>
  <c r="AR26" i="3" s="1"/>
  <c r="AR27" i="3" s="1"/>
  <c r="AR28" i="3" s="1"/>
  <c r="AR29" i="3" s="1"/>
  <c r="AR30" i="3" s="1"/>
  <c r="AR31" i="3" s="1"/>
  <c r="AR32" i="3" s="1"/>
  <c r="AR33" i="3" s="1"/>
  <c r="AR34" i="3" s="1"/>
  <c r="AR35" i="3" s="1"/>
  <c r="AR36" i="3" s="1"/>
  <c r="AR37" i="3" s="1"/>
  <c r="AR38" i="3" s="1"/>
  <c r="AR39" i="3" s="1"/>
  <c r="AR40" i="3" s="1"/>
  <c r="AR41" i="3" s="1"/>
  <c r="AR42" i="3" s="1"/>
  <c r="AR43" i="3" s="1"/>
  <c r="AR44" i="3" s="1"/>
  <c r="AR45" i="3" s="1"/>
  <c r="AR46" i="3" s="1"/>
  <c r="AR47" i="3" s="1"/>
  <c r="AR48" i="3" s="1"/>
  <c r="AR49" i="3" s="1"/>
  <c r="AR50" i="3" s="1"/>
  <c r="AR51" i="3" s="1"/>
  <c r="AR52" i="3" s="1"/>
  <c r="AR53" i="3" s="1"/>
  <c r="AR54" i="3" s="1"/>
  <c r="AR55" i="3" s="1"/>
  <c r="AR56" i="3" s="1"/>
  <c r="AR57" i="3" s="1"/>
  <c r="AR58" i="3" s="1"/>
  <c r="AR59" i="3" s="1"/>
  <c r="AR60" i="3" s="1"/>
  <c r="AR61" i="3" s="1"/>
  <c r="AR62" i="3" s="1"/>
  <c r="AR63" i="3" s="1"/>
  <c r="AR64" i="3" s="1"/>
  <c r="AR65" i="3" s="1"/>
  <c r="AR66" i="3" s="1"/>
  <c r="AR67" i="3" s="1"/>
  <c r="AR68" i="3" s="1"/>
  <c r="AR69" i="3" s="1"/>
  <c r="AR70" i="3" s="1"/>
  <c r="AR71" i="3" s="1"/>
  <c r="AR72" i="3" s="1"/>
  <c r="AR73" i="3" s="1"/>
  <c r="AR74" i="3" s="1"/>
  <c r="AR75" i="3" s="1"/>
  <c r="AR76" i="3" s="1"/>
  <c r="AR77" i="3" s="1"/>
  <c r="AR78" i="3" s="1"/>
  <c r="AR79" i="3" s="1"/>
  <c r="AR80" i="3" s="1"/>
  <c r="AR81" i="3" s="1"/>
  <c r="AR82" i="3" s="1"/>
  <c r="AR83" i="3" s="1"/>
  <c r="AR84" i="3" s="1"/>
  <c r="AR85" i="3" s="1"/>
  <c r="AR86" i="3" s="1"/>
  <c r="AR87" i="3" s="1"/>
  <c r="AR88" i="3" s="1"/>
  <c r="AR89" i="3" s="1"/>
  <c r="AR90" i="3" s="1"/>
  <c r="AR91" i="3" s="1"/>
  <c r="AR92" i="3" s="1"/>
  <c r="AR93" i="3" s="1"/>
  <c r="AR94" i="3" s="1"/>
  <c r="AR95" i="3" s="1"/>
  <c r="AR96" i="3" s="1"/>
  <c r="AR97" i="3" s="1"/>
  <c r="AR98" i="3" s="1"/>
  <c r="AR99" i="3" s="1"/>
  <c r="AR100" i="3" s="1"/>
  <c r="AV11" i="3"/>
  <c r="AV12" i="3" s="1"/>
  <c r="AV13" i="3" s="1"/>
  <c r="AV14" i="3" s="1"/>
  <c r="AV15" i="3" s="1"/>
  <c r="AV16" i="3" s="1"/>
  <c r="AV17" i="3" s="1"/>
  <c r="AV18" i="3" s="1"/>
  <c r="AV19" i="3" s="1"/>
  <c r="AV20" i="3" s="1"/>
  <c r="AV21" i="3" s="1"/>
  <c r="AV22" i="3" s="1"/>
  <c r="AV23" i="3" s="1"/>
  <c r="AV24" i="3" s="1"/>
  <c r="AV25" i="3" s="1"/>
  <c r="AV26" i="3" s="1"/>
  <c r="AV27" i="3" s="1"/>
  <c r="AV28" i="3" s="1"/>
  <c r="AV29" i="3" s="1"/>
  <c r="AV30" i="3" s="1"/>
  <c r="AV31" i="3" s="1"/>
  <c r="AV32" i="3" s="1"/>
  <c r="AV33" i="3" s="1"/>
  <c r="AV34" i="3" s="1"/>
  <c r="AV35" i="3" s="1"/>
  <c r="AV36" i="3" s="1"/>
  <c r="AV37" i="3" s="1"/>
  <c r="AV38" i="3" s="1"/>
  <c r="AV39" i="3" s="1"/>
  <c r="AV40" i="3" s="1"/>
  <c r="AV41" i="3" s="1"/>
  <c r="AV42" i="3" s="1"/>
  <c r="AV43" i="3" s="1"/>
  <c r="AV44" i="3" s="1"/>
  <c r="AV45" i="3" s="1"/>
  <c r="AV46" i="3" s="1"/>
  <c r="AV47" i="3" s="1"/>
  <c r="AV48" i="3" s="1"/>
  <c r="AV49" i="3" s="1"/>
  <c r="AV50" i="3" s="1"/>
  <c r="AV51" i="3" s="1"/>
  <c r="AV52" i="3" s="1"/>
  <c r="AV53" i="3" s="1"/>
  <c r="AV54" i="3" s="1"/>
  <c r="AV55" i="3" s="1"/>
  <c r="AV56" i="3" s="1"/>
  <c r="AV57" i="3" s="1"/>
  <c r="AV58" i="3" s="1"/>
  <c r="AV59" i="3" s="1"/>
  <c r="AV60" i="3" s="1"/>
  <c r="AV61" i="3" s="1"/>
  <c r="AV62" i="3" s="1"/>
  <c r="AV63" i="3" s="1"/>
  <c r="AV64" i="3" s="1"/>
  <c r="AV65" i="3" s="1"/>
  <c r="AV66" i="3" s="1"/>
  <c r="AV67" i="3" s="1"/>
  <c r="AV68" i="3" s="1"/>
  <c r="AV69" i="3" s="1"/>
  <c r="AV70" i="3" s="1"/>
  <c r="AV71" i="3" s="1"/>
  <c r="AV72" i="3" s="1"/>
  <c r="AV73" i="3" s="1"/>
  <c r="AV74" i="3" s="1"/>
  <c r="AV75" i="3" s="1"/>
  <c r="AV76" i="3" s="1"/>
  <c r="AV77" i="3" s="1"/>
  <c r="AV78" i="3" s="1"/>
  <c r="AV79" i="3" s="1"/>
  <c r="AV80" i="3" s="1"/>
  <c r="AV81" i="3" s="1"/>
  <c r="AV82" i="3" s="1"/>
  <c r="AV83" i="3" s="1"/>
  <c r="AV84" i="3" s="1"/>
  <c r="AV85" i="3" s="1"/>
  <c r="AV86" i="3" s="1"/>
  <c r="AV87" i="3" s="1"/>
  <c r="AV88" i="3" s="1"/>
  <c r="AV89" i="3" s="1"/>
  <c r="AV90" i="3" s="1"/>
  <c r="AV91" i="3" s="1"/>
  <c r="AV92" i="3" s="1"/>
  <c r="AV93" i="3" s="1"/>
  <c r="AV94" i="3" s="1"/>
  <c r="AV95" i="3" s="1"/>
  <c r="AV96" i="3" s="1"/>
  <c r="AV97" i="3" s="1"/>
  <c r="AV98" i="3" s="1"/>
  <c r="AV99" i="3" s="1"/>
  <c r="AV100" i="3" s="1"/>
  <c r="AT11" i="3"/>
  <c r="AT12" i="3" s="1"/>
  <c r="AT13" i="3" s="1"/>
  <c r="AT14" i="3" s="1"/>
  <c r="AT15" i="3" s="1"/>
  <c r="AT16" i="3" s="1"/>
  <c r="AT17" i="3" s="1"/>
  <c r="AT18" i="3" s="1"/>
  <c r="AT19" i="3" s="1"/>
  <c r="AT20" i="3" s="1"/>
  <c r="AT21" i="3" s="1"/>
  <c r="AT22" i="3" s="1"/>
  <c r="AT23" i="3" s="1"/>
  <c r="AT24" i="3" s="1"/>
  <c r="AT25" i="3" s="1"/>
  <c r="AT26" i="3" s="1"/>
  <c r="AT27" i="3" s="1"/>
  <c r="AT28" i="3" s="1"/>
  <c r="AT29" i="3" s="1"/>
  <c r="AT30" i="3" s="1"/>
  <c r="AT31" i="3" s="1"/>
  <c r="AT32" i="3" s="1"/>
  <c r="AT33" i="3" s="1"/>
  <c r="AT34" i="3" s="1"/>
  <c r="AT35" i="3" s="1"/>
  <c r="AT36" i="3" s="1"/>
  <c r="AT37" i="3" s="1"/>
  <c r="AT38" i="3" s="1"/>
  <c r="AT39" i="3" s="1"/>
  <c r="AT40" i="3" s="1"/>
  <c r="AT41" i="3" s="1"/>
  <c r="AT42" i="3" s="1"/>
  <c r="AT43" i="3" s="1"/>
  <c r="AT44" i="3" s="1"/>
  <c r="AT45" i="3" s="1"/>
  <c r="AT46" i="3" s="1"/>
  <c r="AT47" i="3" s="1"/>
  <c r="AT48" i="3" s="1"/>
  <c r="AT49" i="3" s="1"/>
  <c r="AT50" i="3" s="1"/>
  <c r="AT51" i="3" s="1"/>
  <c r="AT52" i="3" s="1"/>
  <c r="AT53" i="3" s="1"/>
  <c r="AT54" i="3" s="1"/>
  <c r="AT55" i="3" s="1"/>
  <c r="AT56" i="3" s="1"/>
  <c r="AT57" i="3" s="1"/>
  <c r="AT58" i="3" s="1"/>
  <c r="AT59" i="3" s="1"/>
  <c r="AT60" i="3" s="1"/>
  <c r="AT61" i="3" s="1"/>
  <c r="AT62" i="3" s="1"/>
  <c r="AT63" i="3" s="1"/>
  <c r="AT64" i="3" s="1"/>
  <c r="AT65" i="3" s="1"/>
  <c r="AT66" i="3" s="1"/>
  <c r="AT67" i="3" s="1"/>
  <c r="AT68" i="3" s="1"/>
  <c r="AT69" i="3" s="1"/>
  <c r="AT70" i="3" s="1"/>
  <c r="AT71" i="3" s="1"/>
  <c r="AT72" i="3" s="1"/>
  <c r="AT73" i="3" s="1"/>
  <c r="AT74" i="3" s="1"/>
  <c r="AT75" i="3" s="1"/>
  <c r="AT76" i="3" s="1"/>
  <c r="AT77" i="3" s="1"/>
  <c r="AT78" i="3" s="1"/>
  <c r="AT79" i="3" s="1"/>
  <c r="AT80" i="3" s="1"/>
  <c r="AT81" i="3" s="1"/>
  <c r="AT82" i="3" s="1"/>
  <c r="AT83" i="3" s="1"/>
  <c r="AT84" i="3" s="1"/>
  <c r="AT85" i="3" s="1"/>
  <c r="AT86" i="3" s="1"/>
  <c r="AT87" i="3" s="1"/>
  <c r="AT88" i="3" s="1"/>
  <c r="AT89" i="3" s="1"/>
  <c r="AT90" i="3" s="1"/>
  <c r="AT91" i="3" s="1"/>
  <c r="AT92" i="3" s="1"/>
  <c r="AT93" i="3" s="1"/>
  <c r="AT94" i="3" s="1"/>
  <c r="AT95" i="3" s="1"/>
  <c r="AT96" i="3" s="1"/>
  <c r="AT97" i="3" s="1"/>
  <c r="AT98" i="3" s="1"/>
  <c r="AT99" i="3" s="1"/>
  <c r="AT100" i="3" s="1"/>
  <c r="AJ11" i="3"/>
  <c r="T3" i="2"/>
  <c r="AH9" i="2"/>
  <c r="T11" i="2"/>
  <c r="AE11" i="2"/>
  <c r="AG9" i="2"/>
  <c r="AE9" i="2"/>
  <c r="AH3" i="2"/>
  <c r="AD9" i="2"/>
  <c r="T9" i="2"/>
  <c r="X11" i="2"/>
  <c r="AD13" i="2"/>
  <c r="AI11" i="2"/>
  <c r="AI9" i="2"/>
  <c r="AO20" i="3"/>
  <c r="Y11" i="2"/>
  <c r="AI3" i="2"/>
  <c r="AH5" i="2"/>
  <c r="AG3" i="2"/>
  <c r="AH11" i="2"/>
  <c r="AC3" i="2"/>
  <c r="AI12" i="3"/>
  <c r="AE7" i="2"/>
  <c r="AI16" i="3"/>
  <c r="AC7" i="2"/>
  <c r="AE3" i="2"/>
  <c r="AD5" i="2"/>
  <c r="F1" i="3"/>
  <c r="AJ2" i="2" l="1"/>
  <c r="Y88" i="2"/>
  <c r="AI64" i="2"/>
  <c r="X52" i="2"/>
  <c r="AC48" i="2"/>
  <c r="X84" i="2"/>
  <c r="V80" i="2"/>
  <c r="AB76" i="2"/>
  <c r="AE68" i="2"/>
  <c r="V2" i="2"/>
  <c r="AJ84" i="2"/>
  <c r="O84" i="2"/>
  <c r="R80" i="2"/>
  <c r="X76" i="2"/>
  <c r="L68" i="2"/>
  <c r="AE64" i="2"/>
  <c r="AI60" i="2"/>
  <c r="AB36" i="2"/>
  <c r="AG32" i="2"/>
  <c r="F20" i="2"/>
  <c r="O2" i="2"/>
  <c r="AG2" i="2"/>
  <c r="Y2" i="2"/>
  <c r="AI88" i="2"/>
  <c r="AG84" i="2"/>
  <c r="H84" i="2"/>
  <c r="AF80" i="2"/>
  <c r="F80" i="2"/>
  <c r="AJ76" i="2"/>
  <c r="O76" i="2"/>
  <c r="AE60" i="2"/>
  <c r="AH56" i="2"/>
  <c r="AJ20" i="2"/>
  <c r="AD12" i="2"/>
  <c r="L2" i="2"/>
  <c r="AD2" i="2"/>
  <c r="AF2" i="2"/>
  <c r="AG76" i="2"/>
  <c r="R82" i="2"/>
  <c r="Z58" i="2"/>
  <c r="AG22" i="2"/>
  <c r="O10" i="2"/>
  <c r="O6" i="2"/>
  <c r="AE10" i="2"/>
  <c r="AI66" i="2"/>
  <c r="AG62" i="2"/>
  <c r="AE6" i="2"/>
  <c r="AG90" i="2"/>
  <c r="H90" i="2"/>
  <c r="AG82" i="2"/>
  <c r="H82" i="2"/>
  <c r="AG78" i="2"/>
  <c r="H78" i="2"/>
  <c r="T74" i="2"/>
  <c r="AG70" i="2"/>
  <c r="H70" i="2"/>
  <c r="Z66" i="2"/>
  <c r="X62" i="2"/>
  <c r="B17" i="2"/>
  <c r="R90" i="2"/>
  <c r="R78" i="2"/>
  <c r="Y74" i="2"/>
  <c r="R70" i="2"/>
  <c r="AC90" i="2"/>
  <c r="AC82" i="2"/>
  <c r="AC78" i="2"/>
  <c r="AH74" i="2"/>
  <c r="K74" i="2"/>
  <c r="AC70" i="2"/>
  <c r="L66" i="2"/>
  <c r="H62" i="2"/>
  <c r="R42" i="2"/>
  <c r="Y34" i="2"/>
  <c r="AD18" i="2"/>
  <c r="AD14" i="2"/>
  <c r="B62" i="2"/>
  <c r="D6" i="17"/>
  <c r="J1" i="5"/>
  <c r="B3" i="2"/>
  <c r="B7" i="2"/>
  <c r="AB90" i="2"/>
  <c r="AJ82" i="2"/>
  <c r="AF82" i="2"/>
  <c r="AB82" i="2"/>
  <c r="V82" i="2"/>
  <c r="O82" i="2"/>
  <c r="F82" i="2"/>
  <c r="AJ78" i="2"/>
  <c r="AF78" i="2"/>
  <c r="AB78" i="2"/>
  <c r="V78" i="2"/>
  <c r="O78" i="2"/>
  <c r="AG74" i="2"/>
  <c r="AC74" i="2"/>
  <c r="X74" i="2"/>
  <c r="R74" i="2"/>
  <c r="H74" i="2"/>
  <c r="AJ70" i="2"/>
  <c r="AF70" i="2"/>
  <c r="AB70" i="2"/>
  <c r="V70" i="2"/>
  <c r="O70" i="2"/>
  <c r="AH66" i="2"/>
  <c r="Y66" i="2"/>
  <c r="K66" i="2"/>
  <c r="AF62" i="2"/>
  <c r="U58" i="2"/>
  <c r="T50" i="2"/>
  <c r="T46" i="2"/>
  <c r="AG42" i="2"/>
  <c r="H42" i="2"/>
  <c r="T34" i="2"/>
  <c r="Z26" i="2"/>
  <c r="H22" i="2"/>
  <c r="Y18" i="2"/>
  <c r="AH10" i="2"/>
  <c r="B90" i="2"/>
  <c r="Q86" i="2"/>
  <c r="N86" i="2"/>
  <c r="J86" i="2"/>
  <c r="M86" i="2"/>
  <c r="A86" i="2"/>
  <c r="I86" i="2"/>
  <c r="G86" i="2"/>
  <c r="Q78" i="2"/>
  <c r="N78" i="2"/>
  <c r="J78" i="2"/>
  <c r="M78" i="2"/>
  <c r="A78" i="2"/>
  <c r="I78" i="2"/>
  <c r="G78" i="2"/>
  <c r="AA78" i="2"/>
  <c r="B78" i="2"/>
  <c r="W78" i="2"/>
  <c r="Q70" i="2"/>
  <c r="N70" i="2"/>
  <c r="M70" i="2"/>
  <c r="A70" i="2"/>
  <c r="I70" i="2"/>
  <c r="J70" i="2"/>
  <c r="G70" i="2"/>
  <c r="W70" i="2"/>
  <c r="Q62" i="2"/>
  <c r="N62" i="2"/>
  <c r="J62" i="2"/>
  <c r="M62" i="2"/>
  <c r="A62" i="2"/>
  <c r="I62" i="2"/>
  <c r="G62" i="2"/>
  <c r="K62" i="2"/>
  <c r="T62" i="2"/>
  <c r="Y62" i="2"/>
  <c r="AD62" i="2"/>
  <c r="AH62" i="2"/>
  <c r="L62" i="2"/>
  <c r="U62" i="2"/>
  <c r="Z62" i="2"/>
  <c r="AE62" i="2"/>
  <c r="AI62" i="2"/>
  <c r="W62" i="2"/>
  <c r="F62" i="2"/>
  <c r="Q54" i="2"/>
  <c r="N54" i="2"/>
  <c r="M54" i="2"/>
  <c r="A54" i="2"/>
  <c r="I54" i="2"/>
  <c r="J54" i="2"/>
  <c r="G54" i="2"/>
  <c r="U54" i="2"/>
  <c r="Z54" i="2"/>
  <c r="W54" i="2"/>
  <c r="AE54" i="2"/>
  <c r="Q50" i="2"/>
  <c r="N50" i="2"/>
  <c r="J50" i="2"/>
  <c r="G50" i="2"/>
  <c r="I50" i="2"/>
  <c r="A50" i="2"/>
  <c r="M50" i="2"/>
  <c r="W50" i="2"/>
  <c r="L50" i="2"/>
  <c r="U50" i="2"/>
  <c r="Z50" i="2"/>
  <c r="AE50" i="2"/>
  <c r="AI50" i="2"/>
  <c r="F50" i="2"/>
  <c r="O50" i="2"/>
  <c r="V50" i="2"/>
  <c r="AB50" i="2"/>
  <c r="AF50" i="2"/>
  <c r="AJ50" i="2"/>
  <c r="B50" i="2"/>
  <c r="H50" i="2"/>
  <c r="R50" i="2"/>
  <c r="X50" i="2"/>
  <c r="AC50" i="2"/>
  <c r="AG50" i="2"/>
  <c r="Q38" i="2"/>
  <c r="N38" i="2"/>
  <c r="A38" i="2"/>
  <c r="I38" i="2"/>
  <c r="J38" i="2"/>
  <c r="G38" i="2"/>
  <c r="M38" i="2"/>
  <c r="X38" i="2"/>
  <c r="AC38" i="2"/>
  <c r="W38" i="2"/>
  <c r="H38" i="2"/>
  <c r="AG38" i="2"/>
  <c r="Q30" i="2"/>
  <c r="N30" i="2"/>
  <c r="J30" i="2"/>
  <c r="A30" i="2"/>
  <c r="I30" i="2"/>
  <c r="G30" i="2"/>
  <c r="M30" i="2"/>
  <c r="AA30" i="2"/>
  <c r="F30" i="2"/>
  <c r="O30" i="2"/>
  <c r="V30" i="2"/>
  <c r="AB30" i="2"/>
  <c r="AF30" i="2"/>
  <c r="AJ30" i="2"/>
  <c r="B30" i="2"/>
  <c r="H30" i="2"/>
  <c r="R30" i="2"/>
  <c r="X30" i="2"/>
  <c r="AC30" i="2"/>
  <c r="AG30" i="2"/>
  <c r="W30" i="2"/>
  <c r="K30" i="2"/>
  <c r="T30" i="2"/>
  <c r="Y30" i="2"/>
  <c r="AD30" i="2"/>
  <c r="AH30" i="2"/>
  <c r="Q22" i="2"/>
  <c r="N22" i="2"/>
  <c r="A22" i="2"/>
  <c r="I22" i="2"/>
  <c r="J22" i="2"/>
  <c r="G22" i="2"/>
  <c r="M22" i="2"/>
  <c r="R22" i="2"/>
  <c r="X22" i="2"/>
  <c r="W22" i="2"/>
  <c r="AC22" i="2"/>
  <c r="Q14" i="2"/>
  <c r="N14" i="2"/>
  <c r="J14" i="2"/>
  <c r="A14" i="2"/>
  <c r="I14" i="2"/>
  <c r="G14" i="2"/>
  <c r="M14" i="2"/>
  <c r="L14" i="2"/>
  <c r="U14" i="2"/>
  <c r="Z14" i="2"/>
  <c r="AE14" i="2"/>
  <c r="AI14" i="2"/>
  <c r="O14" i="2"/>
  <c r="V14" i="2"/>
  <c r="AB14" i="2"/>
  <c r="AF14" i="2"/>
  <c r="AJ14" i="2"/>
  <c r="K14" i="2"/>
  <c r="B14" i="2"/>
  <c r="AA14" i="2"/>
  <c r="W14" i="2"/>
  <c r="F14" i="2"/>
  <c r="R14" i="2"/>
  <c r="X14" i="2"/>
  <c r="AC14" i="2"/>
  <c r="AG14" i="2"/>
  <c r="Q6" i="2"/>
  <c r="N6" i="2"/>
  <c r="M6" i="2"/>
  <c r="A6" i="2"/>
  <c r="I6" i="2"/>
  <c r="J6" i="2"/>
  <c r="G6" i="2"/>
  <c r="F6" i="2"/>
  <c r="H6" i="2" s="1"/>
  <c r="R6" i="2"/>
  <c r="X6" i="2"/>
  <c r="AC6" i="2"/>
  <c r="AJ6" i="2"/>
  <c r="K6" i="2"/>
  <c r="W6" i="2"/>
  <c r="T6" i="2"/>
  <c r="Y6" i="2"/>
  <c r="AF6" i="2"/>
  <c r="AA6" i="2"/>
  <c r="L6" i="2"/>
  <c r="U6" i="2"/>
  <c r="Z6" i="2"/>
  <c r="AH6" i="2"/>
  <c r="T10" i="2"/>
  <c r="AI90" i="2"/>
  <c r="AE90" i="2"/>
  <c r="Z90" i="2"/>
  <c r="U90" i="2"/>
  <c r="L90" i="2"/>
  <c r="U86" i="2"/>
  <c r="AI82" i="2"/>
  <c r="AE82" i="2"/>
  <c r="Z82" i="2"/>
  <c r="U82" i="2"/>
  <c r="AI78" i="2"/>
  <c r="AE78" i="2"/>
  <c r="Z78" i="2"/>
  <c r="U78" i="2"/>
  <c r="L78" i="2"/>
  <c r="AJ74" i="2"/>
  <c r="AF74" i="2"/>
  <c r="AB74" i="2"/>
  <c r="V74" i="2"/>
  <c r="O74" i="2"/>
  <c r="AI70" i="2"/>
  <c r="AE70" i="2"/>
  <c r="Z70" i="2"/>
  <c r="U70" i="2"/>
  <c r="L70" i="2"/>
  <c r="AE66" i="2"/>
  <c r="AC62" i="2"/>
  <c r="R62" i="2"/>
  <c r="AI58" i="2"/>
  <c r="AH50" i="2"/>
  <c r="K50" i="2"/>
  <c r="AH46" i="2"/>
  <c r="AH34" i="2"/>
  <c r="U30" i="2"/>
  <c r="U26" i="2"/>
  <c r="T14" i="2"/>
  <c r="AC10" i="2"/>
  <c r="AB6" i="2"/>
  <c r="AA62" i="2"/>
  <c r="Q90" i="2"/>
  <c r="N90" i="2"/>
  <c r="J90" i="2"/>
  <c r="G90" i="2"/>
  <c r="A90" i="2"/>
  <c r="I90" i="2"/>
  <c r="M90" i="2"/>
  <c r="AA90" i="2"/>
  <c r="Q82" i="2"/>
  <c r="N82" i="2"/>
  <c r="J82" i="2"/>
  <c r="G82" i="2"/>
  <c r="I82" i="2"/>
  <c r="A82" i="2"/>
  <c r="M82" i="2"/>
  <c r="B82" i="2"/>
  <c r="W82" i="2"/>
  <c r="AA82" i="2"/>
  <c r="Q74" i="2"/>
  <c r="N74" i="2"/>
  <c r="J74" i="2"/>
  <c r="G74" i="2"/>
  <c r="A74" i="2"/>
  <c r="I74" i="2"/>
  <c r="M74" i="2"/>
  <c r="B74" i="2"/>
  <c r="W74" i="2"/>
  <c r="AA74" i="2"/>
  <c r="Q66" i="2"/>
  <c r="N66" i="2"/>
  <c r="J66" i="2"/>
  <c r="G66" i="2"/>
  <c r="I66" i="2"/>
  <c r="A66" i="2"/>
  <c r="M66" i="2"/>
  <c r="W66" i="2"/>
  <c r="F66" i="2"/>
  <c r="O66" i="2"/>
  <c r="V66" i="2"/>
  <c r="AB66" i="2"/>
  <c r="AF66" i="2"/>
  <c r="AJ66" i="2"/>
  <c r="B66" i="2"/>
  <c r="AA66" i="2"/>
  <c r="H66" i="2"/>
  <c r="R66" i="2"/>
  <c r="X66" i="2"/>
  <c r="AC66" i="2"/>
  <c r="AG66" i="2"/>
  <c r="Q58" i="2"/>
  <c r="N58" i="2"/>
  <c r="J58" i="2"/>
  <c r="G58" i="2"/>
  <c r="A58" i="2"/>
  <c r="I58" i="2"/>
  <c r="M58" i="2"/>
  <c r="AA58" i="2"/>
  <c r="W58" i="2"/>
  <c r="F58" i="2"/>
  <c r="O58" i="2"/>
  <c r="V58" i="2"/>
  <c r="AB58" i="2"/>
  <c r="AF58" i="2"/>
  <c r="AJ58" i="2"/>
  <c r="B58" i="2"/>
  <c r="H58" i="2"/>
  <c r="R58" i="2"/>
  <c r="X58" i="2"/>
  <c r="AC58" i="2"/>
  <c r="AG58" i="2"/>
  <c r="K58" i="2"/>
  <c r="T58" i="2"/>
  <c r="Y58" i="2"/>
  <c r="AD58" i="2"/>
  <c r="AH58" i="2"/>
  <c r="Q46" i="2"/>
  <c r="N46" i="2"/>
  <c r="J46" i="2"/>
  <c r="M46" i="2"/>
  <c r="A46" i="2"/>
  <c r="I46" i="2"/>
  <c r="G46" i="2"/>
  <c r="B46" i="2"/>
  <c r="L46" i="2"/>
  <c r="U46" i="2"/>
  <c r="Z46" i="2"/>
  <c r="AE46" i="2"/>
  <c r="AI46" i="2"/>
  <c r="AA46" i="2"/>
  <c r="F46" i="2"/>
  <c r="O46" i="2"/>
  <c r="V46" i="2"/>
  <c r="AB46" i="2"/>
  <c r="AF46" i="2"/>
  <c r="AJ46" i="2"/>
  <c r="W46" i="2"/>
  <c r="H46" i="2"/>
  <c r="R46" i="2"/>
  <c r="X46" i="2"/>
  <c r="AC46" i="2"/>
  <c r="AG46" i="2"/>
  <c r="Q42" i="2"/>
  <c r="N42" i="2"/>
  <c r="J42" i="2"/>
  <c r="G42" i="2"/>
  <c r="A42" i="2"/>
  <c r="I42" i="2"/>
  <c r="M42" i="2"/>
  <c r="W42" i="2"/>
  <c r="K42" i="2"/>
  <c r="T42" i="2"/>
  <c r="Y42" i="2"/>
  <c r="AD42" i="2"/>
  <c r="AH42" i="2"/>
  <c r="L42" i="2"/>
  <c r="U42" i="2"/>
  <c r="Z42" i="2"/>
  <c r="AE42" i="2"/>
  <c r="AI42" i="2"/>
  <c r="B42" i="2"/>
  <c r="AA42" i="2"/>
  <c r="F42" i="2"/>
  <c r="O42" i="2"/>
  <c r="V42" i="2"/>
  <c r="AB42" i="2"/>
  <c r="AF42" i="2"/>
  <c r="AJ42" i="2"/>
  <c r="Q34" i="2"/>
  <c r="N34" i="2"/>
  <c r="J34" i="2"/>
  <c r="G34" i="2"/>
  <c r="M34" i="2"/>
  <c r="I34" i="2"/>
  <c r="A34" i="2"/>
  <c r="W34" i="2"/>
  <c r="L34" i="2"/>
  <c r="U34" i="2"/>
  <c r="Z34" i="2"/>
  <c r="AE34" i="2"/>
  <c r="AI34" i="2"/>
  <c r="F34" i="2"/>
  <c r="O34" i="2"/>
  <c r="V34" i="2"/>
  <c r="AB34" i="2"/>
  <c r="AF34" i="2"/>
  <c r="AJ34" i="2"/>
  <c r="H34" i="2"/>
  <c r="R34" i="2"/>
  <c r="X34" i="2"/>
  <c r="AC34" i="2"/>
  <c r="AG34" i="2"/>
  <c r="Q26" i="2"/>
  <c r="N26" i="2"/>
  <c r="J26" i="2"/>
  <c r="G26" i="2"/>
  <c r="M26" i="2"/>
  <c r="I26" i="2"/>
  <c r="A26" i="2"/>
  <c r="W26" i="2"/>
  <c r="F26" i="2"/>
  <c r="O26" i="2"/>
  <c r="V26" i="2"/>
  <c r="AB26" i="2"/>
  <c r="AF26" i="2"/>
  <c r="AJ26" i="2"/>
  <c r="AA26" i="2"/>
  <c r="H26" i="2"/>
  <c r="R26" i="2"/>
  <c r="X26" i="2"/>
  <c r="AC26" i="2"/>
  <c r="AG26" i="2"/>
  <c r="K26" i="2"/>
  <c r="T26" i="2"/>
  <c r="Y26" i="2"/>
  <c r="AD26" i="2"/>
  <c r="AH26" i="2"/>
  <c r="Q18" i="2"/>
  <c r="N18" i="2"/>
  <c r="J18" i="2"/>
  <c r="G18" i="2"/>
  <c r="A18" i="2"/>
  <c r="M18" i="2"/>
  <c r="I18" i="2"/>
  <c r="B18" i="2"/>
  <c r="AA18" i="2"/>
  <c r="W18" i="2"/>
  <c r="L18" i="2"/>
  <c r="U18" i="2"/>
  <c r="Z18" i="2"/>
  <c r="AE18" i="2"/>
  <c r="AI18" i="2"/>
  <c r="F18" i="2"/>
  <c r="O18" i="2"/>
  <c r="V18" i="2"/>
  <c r="AB18" i="2"/>
  <c r="AF18" i="2"/>
  <c r="AJ18" i="2"/>
  <c r="H18" i="2"/>
  <c r="R18" i="2"/>
  <c r="X18" i="2"/>
  <c r="AC18" i="2"/>
  <c r="AG18" i="2"/>
  <c r="Q10" i="2"/>
  <c r="N10" i="2"/>
  <c r="J10" i="2"/>
  <c r="G10" i="2"/>
  <c r="I10" i="2"/>
  <c r="A10" i="2"/>
  <c r="M10" i="2"/>
  <c r="K10" i="2"/>
  <c r="W10" i="2"/>
  <c r="H10" i="2"/>
  <c r="R10" i="2"/>
  <c r="Y10" i="2"/>
  <c r="AD10" i="2"/>
  <c r="AJ10" i="2"/>
  <c r="B10" i="2"/>
  <c r="AA10" i="2"/>
  <c r="U10" i="2"/>
  <c r="Z10" i="2"/>
  <c r="AF10" i="2"/>
  <c r="L10" i="2"/>
  <c r="V10" i="2"/>
  <c r="AB10" i="2"/>
  <c r="AG10" i="2"/>
  <c r="AD6" i="2"/>
  <c r="AI10" i="2"/>
  <c r="AJ90" i="2"/>
  <c r="AF90" i="2"/>
  <c r="V90" i="2"/>
  <c r="O90" i="2"/>
  <c r="F90" i="2"/>
  <c r="AG6" i="2"/>
  <c r="I105" i="3"/>
  <c r="G16" i="17" s="1"/>
  <c r="AH90" i="2"/>
  <c r="AD90" i="2"/>
  <c r="Y90" i="2"/>
  <c r="T90" i="2"/>
  <c r="K90" i="2"/>
  <c r="AI86" i="2"/>
  <c r="L86" i="2"/>
  <c r="AH82" i="2"/>
  <c r="AD82" i="2"/>
  <c r="Y82" i="2"/>
  <c r="T82" i="2"/>
  <c r="K82" i="2"/>
  <c r="AH78" i="2"/>
  <c r="AD78" i="2"/>
  <c r="Y78" i="2"/>
  <c r="T78" i="2"/>
  <c r="K78" i="2"/>
  <c r="AI74" i="2"/>
  <c r="AE74" i="2"/>
  <c r="Z74" i="2"/>
  <c r="U74" i="2"/>
  <c r="L74" i="2"/>
  <c r="AH70" i="2"/>
  <c r="AD70" i="2"/>
  <c r="Y70" i="2"/>
  <c r="T70" i="2"/>
  <c r="K70" i="2"/>
  <c r="AD66" i="2"/>
  <c r="T66" i="2"/>
  <c r="AJ62" i="2"/>
  <c r="AB62" i="2"/>
  <c r="O62" i="2"/>
  <c r="AE58" i="2"/>
  <c r="AI54" i="2"/>
  <c r="AD50" i="2"/>
  <c r="AD46" i="2"/>
  <c r="X42" i="2"/>
  <c r="AD34" i="2"/>
  <c r="AI30" i="2"/>
  <c r="L30" i="2"/>
  <c r="AI26" i="2"/>
  <c r="L26" i="2"/>
  <c r="AH18" i="2"/>
  <c r="K18" i="2"/>
  <c r="AH14" i="2"/>
  <c r="H14" i="2"/>
  <c r="X10" i="2"/>
  <c r="V6" i="2"/>
  <c r="AA34" i="2"/>
  <c r="B34" i="2"/>
  <c r="Q89" i="2"/>
  <c r="M89" i="2"/>
  <c r="I89" i="2"/>
  <c r="G89" i="2"/>
  <c r="A89" i="2"/>
  <c r="N89" i="2"/>
  <c r="J89" i="2"/>
  <c r="AA85" i="2"/>
  <c r="M85" i="2"/>
  <c r="A85" i="2"/>
  <c r="I85" i="2"/>
  <c r="N85" i="2"/>
  <c r="J85" i="2"/>
  <c r="G85" i="2"/>
  <c r="Q81" i="2"/>
  <c r="M81" i="2"/>
  <c r="I81" i="2"/>
  <c r="N81" i="2"/>
  <c r="G81" i="2"/>
  <c r="A81" i="2"/>
  <c r="J81" i="2"/>
  <c r="Q77" i="2"/>
  <c r="M77" i="2"/>
  <c r="A77" i="2"/>
  <c r="I77" i="2"/>
  <c r="J77" i="2"/>
  <c r="G77" i="2"/>
  <c r="N77" i="2"/>
  <c r="Q73" i="2"/>
  <c r="M73" i="2"/>
  <c r="J73" i="2"/>
  <c r="I73" i="2"/>
  <c r="N73" i="2"/>
  <c r="G73" i="2"/>
  <c r="A73" i="2"/>
  <c r="Q69" i="2"/>
  <c r="M69" i="2"/>
  <c r="J69" i="2"/>
  <c r="A69" i="2"/>
  <c r="I69" i="2"/>
  <c r="N69" i="2"/>
  <c r="G69" i="2"/>
  <c r="Q65" i="2"/>
  <c r="M65" i="2"/>
  <c r="J65" i="2"/>
  <c r="I65" i="2"/>
  <c r="G65" i="2"/>
  <c r="A65" i="2"/>
  <c r="N65" i="2"/>
  <c r="Q61" i="2"/>
  <c r="M61" i="2"/>
  <c r="J61" i="2"/>
  <c r="A61" i="2"/>
  <c r="I61" i="2"/>
  <c r="N61" i="2"/>
  <c r="G61" i="2"/>
  <c r="Q57" i="2"/>
  <c r="M57" i="2"/>
  <c r="J57" i="2"/>
  <c r="I57" i="2"/>
  <c r="N57" i="2"/>
  <c r="G57" i="2"/>
  <c r="A57" i="2"/>
  <c r="Q53" i="2"/>
  <c r="M53" i="2"/>
  <c r="J53" i="2"/>
  <c r="A53" i="2"/>
  <c r="I53" i="2"/>
  <c r="G53" i="2"/>
  <c r="N53" i="2"/>
  <c r="Q49" i="2"/>
  <c r="M49" i="2"/>
  <c r="J49" i="2"/>
  <c r="I49" i="2"/>
  <c r="N49" i="2"/>
  <c r="G49" i="2"/>
  <c r="A49" i="2"/>
  <c r="Q45" i="2"/>
  <c r="M45" i="2"/>
  <c r="J45" i="2"/>
  <c r="A45" i="2"/>
  <c r="I45" i="2"/>
  <c r="G45" i="2"/>
  <c r="N45" i="2"/>
  <c r="Q41" i="2"/>
  <c r="M41" i="2"/>
  <c r="J41" i="2"/>
  <c r="I41" i="2"/>
  <c r="N41" i="2"/>
  <c r="G41" i="2"/>
  <c r="A41" i="2"/>
  <c r="Q37" i="2"/>
  <c r="M37" i="2"/>
  <c r="J37" i="2"/>
  <c r="A37" i="2"/>
  <c r="I37" i="2"/>
  <c r="G37" i="2"/>
  <c r="N37" i="2"/>
  <c r="Q33" i="2"/>
  <c r="M33" i="2"/>
  <c r="J33" i="2"/>
  <c r="I33" i="2"/>
  <c r="N33" i="2"/>
  <c r="G33" i="2"/>
  <c r="A33" i="2"/>
  <c r="Q29" i="2"/>
  <c r="M29" i="2"/>
  <c r="J29" i="2"/>
  <c r="A29" i="2"/>
  <c r="I29" i="2"/>
  <c r="G29" i="2"/>
  <c r="N29" i="2"/>
  <c r="Q25" i="2"/>
  <c r="M25" i="2"/>
  <c r="J25" i="2"/>
  <c r="I25" i="2"/>
  <c r="N25" i="2"/>
  <c r="G25" i="2"/>
  <c r="A25" i="2"/>
  <c r="Q21" i="2"/>
  <c r="M21" i="2"/>
  <c r="J21" i="2"/>
  <c r="A21" i="2"/>
  <c r="I21" i="2"/>
  <c r="G21" i="2"/>
  <c r="N21" i="2"/>
  <c r="Q17" i="2"/>
  <c r="M17" i="2"/>
  <c r="J17" i="2"/>
  <c r="I17" i="2"/>
  <c r="A17" i="2"/>
  <c r="G17" i="2"/>
  <c r="N17" i="2"/>
  <c r="Q13" i="2"/>
  <c r="M13" i="2"/>
  <c r="J13" i="2"/>
  <c r="A13" i="2"/>
  <c r="I13" i="2"/>
  <c r="G13" i="2"/>
  <c r="N13" i="2"/>
  <c r="Q9" i="2"/>
  <c r="M9" i="2"/>
  <c r="J9" i="2"/>
  <c r="I9" i="2"/>
  <c r="N9" i="2"/>
  <c r="G9" i="2"/>
  <c r="A9" i="2"/>
  <c r="Q5" i="2"/>
  <c r="M5" i="2"/>
  <c r="J5" i="2"/>
  <c r="A5" i="2"/>
  <c r="I5" i="2"/>
  <c r="G5" i="2"/>
  <c r="N5" i="2"/>
  <c r="AA89" i="2"/>
  <c r="AA81" i="2"/>
  <c r="B49" i="2"/>
  <c r="N88" i="2"/>
  <c r="A88" i="2"/>
  <c r="G88" i="2"/>
  <c r="M88" i="2"/>
  <c r="J88" i="2"/>
  <c r="I88" i="2"/>
  <c r="B84" i="2"/>
  <c r="N84" i="2"/>
  <c r="A84" i="2"/>
  <c r="G84" i="2"/>
  <c r="J84" i="2"/>
  <c r="M84" i="2"/>
  <c r="I84" i="2"/>
  <c r="N80" i="2"/>
  <c r="A80" i="2"/>
  <c r="G80" i="2"/>
  <c r="M80" i="2"/>
  <c r="J80" i="2"/>
  <c r="I80" i="2"/>
  <c r="F76" i="2"/>
  <c r="N76" i="2"/>
  <c r="A76" i="2"/>
  <c r="G76" i="2"/>
  <c r="J76" i="2"/>
  <c r="M76" i="2"/>
  <c r="I76" i="2"/>
  <c r="N72" i="2"/>
  <c r="J72" i="2"/>
  <c r="A72" i="2"/>
  <c r="G72" i="2"/>
  <c r="M72" i="2"/>
  <c r="I72" i="2"/>
  <c r="Z68" i="2"/>
  <c r="N68" i="2"/>
  <c r="J68" i="2"/>
  <c r="A68" i="2"/>
  <c r="G68" i="2"/>
  <c r="M68" i="2"/>
  <c r="I68" i="2"/>
  <c r="N64" i="2"/>
  <c r="J64" i="2"/>
  <c r="A64" i="2"/>
  <c r="G64" i="2"/>
  <c r="M64" i="2"/>
  <c r="I64" i="2"/>
  <c r="Z60" i="2"/>
  <c r="N60" i="2"/>
  <c r="J60" i="2"/>
  <c r="A60" i="2"/>
  <c r="G60" i="2"/>
  <c r="I60" i="2"/>
  <c r="M60" i="2"/>
  <c r="N56" i="2"/>
  <c r="J56" i="2"/>
  <c r="A56" i="2"/>
  <c r="G56" i="2"/>
  <c r="M56" i="2"/>
  <c r="I56" i="2"/>
  <c r="R52" i="2"/>
  <c r="N52" i="2"/>
  <c r="J52" i="2"/>
  <c r="A52" i="2"/>
  <c r="G52" i="2"/>
  <c r="I52" i="2"/>
  <c r="M52" i="2"/>
  <c r="N48" i="2"/>
  <c r="J48" i="2"/>
  <c r="A48" i="2"/>
  <c r="G48" i="2"/>
  <c r="M48" i="2"/>
  <c r="I48" i="2"/>
  <c r="N44" i="2"/>
  <c r="J44" i="2"/>
  <c r="A44" i="2"/>
  <c r="G44" i="2"/>
  <c r="I44" i="2"/>
  <c r="M44" i="2"/>
  <c r="N40" i="2"/>
  <c r="J40" i="2"/>
  <c r="A40" i="2"/>
  <c r="G40" i="2"/>
  <c r="M40" i="2"/>
  <c r="I40" i="2"/>
  <c r="N36" i="2"/>
  <c r="J36" i="2"/>
  <c r="A36" i="2"/>
  <c r="G36" i="2"/>
  <c r="I36" i="2"/>
  <c r="M36" i="2"/>
  <c r="N32" i="2"/>
  <c r="J32" i="2"/>
  <c r="A32" i="2"/>
  <c r="G32" i="2"/>
  <c r="I32" i="2"/>
  <c r="M32" i="2"/>
  <c r="N28" i="2"/>
  <c r="J28" i="2"/>
  <c r="A28" i="2"/>
  <c r="G28" i="2"/>
  <c r="M28" i="2"/>
  <c r="I28" i="2"/>
  <c r="AF24" i="2"/>
  <c r="N24" i="2"/>
  <c r="J24" i="2"/>
  <c r="A24" i="2"/>
  <c r="G24" i="2"/>
  <c r="I24" i="2"/>
  <c r="M24" i="2"/>
  <c r="N20" i="2"/>
  <c r="J20" i="2"/>
  <c r="A20" i="2"/>
  <c r="G20" i="2"/>
  <c r="M20" i="2"/>
  <c r="I20" i="2"/>
  <c r="N16" i="2"/>
  <c r="J16" i="2"/>
  <c r="A16" i="2"/>
  <c r="G16" i="2"/>
  <c r="I16" i="2"/>
  <c r="M16" i="2"/>
  <c r="N12" i="2"/>
  <c r="J12" i="2"/>
  <c r="A12" i="2"/>
  <c r="G12" i="2"/>
  <c r="I12" i="2"/>
  <c r="M12" i="2"/>
  <c r="N8" i="2"/>
  <c r="J8" i="2"/>
  <c r="A8" i="2"/>
  <c r="G8" i="2"/>
  <c r="M8" i="2"/>
  <c r="I8" i="2"/>
  <c r="N4" i="2"/>
  <c r="J4" i="2"/>
  <c r="A4" i="2"/>
  <c r="G4" i="2"/>
  <c r="I4" i="2"/>
  <c r="M4" i="2"/>
  <c r="AA65" i="2"/>
  <c r="B65" i="2"/>
  <c r="Q91" i="2"/>
  <c r="A91" i="2"/>
  <c r="M91" i="2"/>
  <c r="N91" i="2"/>
  <c r="I91" i="2"/>
  <c r="J91" i="2"/>
  <c r="G91" i="2"/>
  <c r="Q87" i="2"/>
  <c r="A87" i="2"/>
  <c r="M87" i="2"/>
  <c r="N87" i="2"/>
  <c r="J87" i="2"/>
  <c r="I87" i="2"/>
  <c r="G87" i="2"/>
  <c r="Q83" i="2"/>
  <c r="A83" i="2"/>
  <c r="M83" i="2"/>
  <c r="N83" i="2"/>
  <c r="I83" i="2"/>
  <c r="J83" i="2"/>
  <c r="G83" i="2"/>
  <c r="Q79" i="2"/>
  <c r="A79" i="2"/>
  <c r="M79" i="2"/>
  <c r="N79" i="2"/>
  <c r="I79" i="2"/>
  <c r="J79" i="2"/>
  <c r="G79" i="2"/>
  <c r="Q75" i="2"/>
  <c r="A75" i="2"/>
  <c r="M75" i="2"/>
  <c r="N75" i="2"/>
  <c r="J75" i="2"/>
  <c r="I75" i="2"/>
  <c r="G75" i="2"/>
  <c r="Q71" i="2"/>
  <c r="A71" i="2"/>
  <c r="M71" i="2"/>
  <c r="N71" i="2"/>
  <c r="I71" i="2"/>
  <c r="J71" i="2"/>
  <c r="G71" i="2"/>
  <c r="Q67" i="2"/>
  <c r="A67" i="2"/>
  <c r="M67" i="2"/>
  <c r="N67" i="2"/>
  <c r="J67" i="2"/>
  <c r="I67" i="2"/>
  <c r="G67" i="2"/>
  <c r="Q63" i="2"/>
  <c r="A63" i="2"/>
  <c r="M63" i="2"/>
  <c r="N63" i="2"/>
  <c r="I63" i="2"/>
  <c r="J63" i="2"/>
  <c r="G63" i="2"/>
  <c r="Q59" i="2"/>
  <c r="A59" i="2"/>
  <c r="M59" i="2"/>
  <c r="N59" i="2"/>
  <c r="J59" i="2"/>
  <c r="I59" i="2"/>
  <c r="G59" i="2"/>
  <c r="Q55" i="2"/>
  <c r="A55" i="2"/>
  <c r="M55" i="2"/>
  <c r="N55" i="2"/>
  <c r="I55" i="2"/>
  <c r="J55" i="2"/>
  <c r="G55" i="2"/>
  <c r="Q51" i="2"/>
  <c r="A51" i="2"/>
  <c r="M51" i="2"/>
  <c r="N51" i="2"/>
  <c r="J51" i="2"/>
  <c r="I51" i="2"/>
  <c r="G51" i="2"/>
  <c r="Q47" i="2"/>
  <c r="A47" i="2"/>
  <c r="M47" i="2"/>
  <c r="N47" i="2"/>
  <c r="I47" i="2"/>
  <c r="J47" i="2"/>
  <c r="G47" i="2"/>
  <c r="Q43" i="2"/>
  <c r="A43" i="2"/>
  <c r="M43" i="2"/>
  <c r="N43" i="2"/>
  <c r="I43" i="2"/>
  <c r="J43" i="2"/>
  <c r="G43" i="2"/>
  <c r="Q39" i="2"/>
  <c r="A39" i="2"/>
  <c r="M39" i="2"/>
  <c r="N39" i="2"/>
  <c r="J39" i="2"/>
  <c r="I39" i="2"/>
  <c r="G39" i="2"/>
  <c r="Q35" i="2"/>
  <c r="A35" i="2"/>
  <c r="M35" i="2"/>
  <c r="N35" i="2"/>
  <c r="I35" i="2"/>
  <c r="J35" i="2"/>
  <c r="G35" i="2"/>
  <c r="Q31" i="2"/>
  <c r="A31" i="2"/>
  <c r="M31" i="2"/>
  <c r="N31" i="2"/>
  <c r="I31" i="2"/>
  <c r="J31" i="2"/>
  <c r="G31" i="2"/>
  <c r="Q27" i="2"/>
  <c r="A27" i="2"/>
  <c r="M27" i="2"/>
  <c r="N27" i="2"/>
  <c r="I27" i="2"/>
  <c r="J27" i="2"/>
  <c r="G27" i="2"/>
  <c r="Q23" i="2"/>
  <c r="A23" i="2"/>
  <c r="M23" i="2"/>
  <c r="N23" i="2"/>
  <c r="J23" i="2"/>
  <c r="I23" i="2"/>
  <c r="G23" i="2"/>
  <c r="Q19" i="2"/>
  <c r="A19" i="2"/>
  <c r="M19" i="2"/>
  <c r="N19" i="2"/>
  <c r="I19" i="2"/>
  <c r="J19" i="2"/>
  <c r="G19" i="2"/>
  <c r="Q15" i="2"/>
  <c r="A15" i="2"/>
  <c r="M15" i="2"/>
  <c r="N15" i="2"/>
  <c r="I15" i="2"/>
  <c r="J15" i="2"/>
  <c r="G15" i="2"/>
  <c r="Q11" i="2"/>
  <c r="A11" i="2"/>
  <c r="M11" i="2"/>
  <c r="N11" i="2"/>
  <c r="I11" i="2"/>
  <c r="J11" i="2"/>
  <c r="G11" i="2"/>
  <c r="Q7" i="2"/>
  <c r="A7" i="2"/>
  <c r="M7" i="2"/>
  <c r="N7" i="2"/>
  <c r="J7" i="2"/>
  <c r="I7" i="2"/>
  <c r="G7" i="2"/>
  <c r="Q3" i="2"/>
  <c r="A3" i="2"/>
  <c r="M3" i="2"/>
  <c r="N3" i="2"/>
  <c r="I3" i="2"/>
  <c r="J3" i="2"/>
  <c r="G3" i="2"/>
  <c r="B6" i="2"/>
  <c r="AU10" i="3"/>
  <c r="AC5" i="2"/>
  <c r="AB5" i="2"/>
  <c r="T5" i="2"/>
  <c r="O5" i="2"/>
  <c r="AJ5" i="2"/>
  <c r="U5" i="2"/>
  <c r="V5" i="2"/>
  <c r="AQ10" i="3"/>
  <c r="C9" i="5" s="1"/>
  <c r="AG5" i="2"/>
  <c r="F5" i="2"/>
  <c r="H5" i="2" s="1"/>
  <c r="L5" i="2"/>
  <c r="AE5" i="2"/>
  <c r="AI5" i="2"/>
  <c r="AF5" i="2"/>
  <c r="R5" i="2"/>
  <c r="AA5" i="2"/>
  <c r="K5" i="2"/>
  <c r="AW10" i="3"/>
  <c r="AS10" i="3"/>
  <c r="G2" i="2"/>
  <c r="N2" i="2"/>
  <c r="M2" i="2"/>
  <c r="I2" i="2"/>
  <c r="J2" i="2"/>
  <c r="A2" i="2"/>
  <c r="AO11" i="3" s="1"/>
  <c r="AA2" i="2"/>
  <c r="Q88" i="2"/>
  <c r="L88" i="2"/>
  <c r="Z88" i="2"/>
  <c r="T88" i="2"/>
  <c r="Q80" i="2"/>
  <c r="K80" i="2"/>
  <c r="T80" i="2"/>
  <c r="Y80" i="2"/>
  <c r="AD80" i="2"/>
  <c r="AH80" i="2"/>
  <c r="L80" i="2"/>
  <c r="U80" i="2"/>
  <c r="Z80" i="2"/>
  <c r="AE80" i="2"/>
  <c r="AI80" i="2"/>
  <c r="Q72" i="2"/>
  <c r="U72" i="2"/>
  <c r="AE72" i="2"/>
  <c r="K72" i="2"/>
  <c r="Y72" i="2"/>
  <c r="AH72" i="2"/>
  <c r="L72" i="2"/>
  <c r="Z72" i="2"/>
  <c r="AI72" i="2"/>
  <c r="Q64" i="2"/>
  <c r="F64" i="2"/>
  <c r="O64" i="2"/>
  <c r="V64" i="2"/>
  <c r="AB64" i="2"/>
  <c r="AF64" i="2"/>
  <c r="AJ64" i="2"/>
  <c r="H64" i="2"/>
  <c r="R64" i="2"/>
  <c r="X64" i="2"/>
  <c r="AC64" i="2"/>
  <c r="AG64" i="2"/>
  <c r="K64" i="2"/>
  <c r="T64" i="2"/>
  <c r="Y64" i="2"/>
  <c r="AD64" i="2"/>
  <c r="AH64" i="2"/>
  <c r="H56" i="2"/>
  <c r="Q56" i="2"/>
  <c r="L56" i="2"/>
  <c r="Z56" i="2"/>
  <c r="AI56" i="2"/>
  <c r="T56" i="2"/>
  <c r="AD56" i="2"/>
  <c r="U56" i="2"/>
  <c r="AE56" i="2"/>
  <c r="Q48" i="2"/>
  <c r="K48" i="2"/>
  <c r="T48" i="2"/>
  <c r="Y48" i="2"/>
  <c r="AD48" i="2"/>
  <c r="AH48" i="2"/>
  <c r="L48" i="2"/>
  <c r="U48" i="2"/>
  <c r="Z48" i="2"/>
  <c r="AE48" i="2"/>
  <c r="AI48" i="2"/>
  <c r="F48" i="2"/>
  <c r="O48" i="2"/>
  <c r="V48" i="2"/>
  <c r="AB48" i="2"/>
  <c r="AF48" i="2"/>
  <c r="AJ48" i="2"/>
  <c r="Q44" i="2"/>
  <c r="B44" i="2"/>
  <c r="T44" i="2"/>
  <c r="Y44" i="2"/>
  <c r="AD44" i="2"/>
  <c r="Q36" i="2"/>
  <c r="B36" i="2"/>
  <c r="H36" i="2"/>
  <c r="R36" i="2"/>
  <c r="X36" i="2"/>
  <c r="AC36" i="2"/>
  <c r="AG36" i="2"/>
  <c r="K36" i="2"/>
  <c r="T36" i="2"/>
  <c r="Y36" i="2"/>
  <c r="AD36" i="2"/>
  <c r="AH36" i="2"/>
  <c r="AA36" i="2"/>
  <c r="W36" i="2"/>
  <c r="L36" i="2"/>
  <c r="U36" i="2"/>
  <c r="Z36" i="2"/>
  <c r="AE36" i="2"/>
  <c r="AI36" i="2"/>
  <c r="Q28" i="2"/>
  <c r="U28" i="2"/>
  <c r="Z28" i="2"/>
  <c r="AE28" i="2"/>
  <c r="Q20" i="2"/>
  <c r="H20" i="2"/>
  <c r="R20" i="2"/>
  <c r="X20" i="2"/>
  <c r="AC20" i="2"/>
  <c r="AG20" i="2"/>
  <c r="W20" i="2"/>
  <c r="K20" i="2"/>
  <c r="T20" i="2"/>
  <c r="Y20" i="2"/>
  <c r="AD20" i="2"/>
  <c r="AH20" i="2"/>
  <c r="AA20" i="2"/>
  <c r="L20" i="2"/>
  <c r="U20" i="2"/>
  <c r="Z20" i="2"/>
  <c r="AE20" i="2"/>
  <c r="AI20" i="2"/>
  <c r="Q12" i="2"/>
  <c r="W12" i="2"/>
  <c r="L12" i="2"/>
  <c r="U12" i="2"/>
  <c r="Z12" i="2"/>
  <c r="AE12" i="2"/>
  <c r="AI12" i="2"/>
  <c r="AA12" i="2"/>
  <c r="F12" i="2"/>
  <c r="O12" i="2"/>
  <c r="V12" i="2"/>
  <c r="AB12" i="2"/>
  <c r="AF12" i="2"/>
  <c r="AJ12" i="2"/>
  <c r="B12" i="2"/>
  <c r="H12" i="2"/>
  <c r="R12" i="2"/>
  <c r="X12" i="2"/>
  <c r="AC12" i="2"/>
  <c r="AG12" i="2"/>
  <c r="Q4" i="2"/>
  <c r="O4" i="2"/>
  <c r="AJ4" i="2"/>
  <c r="V4" i="2"/>
  <c r="F4" i="2"/>
  <c r="AB4" i="2"/>
  <c r="F2" i="2"/>
  <c r="H2" i="2" s="1"/>
  <c r="AC2" i="2"/>
  <c r="Z2" i="2"/>
  <c r="AH2" i="2"/>
  <c r="U2" i="2"/>
  <c r="AH88" i="2"/>
  <c r="U88" i="2"/>
  <c r="AF84" i="2"/>
  <c r="V84" i="2"/>
  <c r="F84" i="2"/>
  <c r="AJ80" i="2"/>
  <c r="AB80" i="2"/>
  <c r="O80" i="2"/>
  <c r="AF76" i="2"/>
  <c r="V76" i="2"/>
  <c r="AD72" i="2"/>
  <c r="Z64" i="2"/>
  <c r="K56" i="2"/>
  <c r="R48" i="2"/>
  <c r="AH44" i="2"/>
  <c r="V36" i="2"/>
  <c r="L28" i="2"/>
  <c r="AB20" i="2"/>
  <c r="T12" i="2"/>
  <c r="Q84" i="2"/>
  <c r="AA84" i="2"/>
  <c r="K84" i="2"/>
  <c r="T84" i="2"/>
  <c r="Y84" i="2"/>
  <c r="AD84" i="2"/>
  <c r="AH84" i="2"/>
  <c r="W84" i="2"/>
  <c r="L84" i="2"/>
  <c r="U84" i="2"/>
  <c r="Z84" i="2"/>
  <c r="AE84" i="2"/>
  <c r="AI84" i="2"/>
  <c r="Q76" i="2"/>
  <c r="K76" i="2"/>
  <c r="T76" i="2"/>
  <c r="Y76" i="2"/>
  <c r="AD76" i="2"/>
  <c r="AH76" i="2"/>
  <c r="L76" i="2"/>
  <c r="U76" i="2"/>
  <c r="Z76" i="2"/>
  <c r="AE76" i="2"/>
  <c r="AI76" i="2"/>
  <c r="B76" i="2"/>
  <c r="Q68" i="2"/>
  <c r="W68" i="2"/>
  <c r="F68" i="2"/>
  <c r="O68" i="2"/>
  <c r="V68" i="2"/>
  <c r="AB68" i="2"/>
  <c r="AF68" i="2"/>
  <c r="AJ68" i="2"/>
  <c r="H68" i="2"/>
  <c r="R68" i="2"/>
  <c r="X68" i="2"/>
  <c r="AC68" i="2"/>
  <c r="AG68" i="2"/>
  <c r="B68" i="2"/>
  <c r="AA68" i="2"/>
  <c r="K68" i="2"/>
  <c r="T68" i="2"/>
  <c r="Y68" i="2"/>
  <c r="AD68" i="2"/>
  <c r="AH68" i="2"/>
  <c r="Q60" i="2"/>
  <c r="AA60" i="2"/>
  <c r="F60" i="2"/>
  <c r="O60" i="2"/>
  <c r="V60" i="2"/>
  <c r="AB60" i="2"/>
  <c r="AF60" i="2"/>
  <c r="AJ60" i="2"/>
  <c r="B60" i="2"/>
  <c r="H60" i="2"/>
  <c r="R60" i="2"/>
  <c r="X60" i="2"/>
  <c r="AC60" i="2"/>
  <c r="AG60" i="2"/>
  <c r="K60" i="2"/>
  <c r="T60" i="2"/>
  <c r="Y60" i="2"/>
  <c r="AD60" i="2"/>
  <c r="AH60" i="2"/>
  <c r="Q52" i="2"/>
  <c r="K52" i="2"/>
  <c r="T52" i="2"/>
  <c r="Y52" i="2"/>
  <c r="AD52" i="2"/>
  <c r="AH52" i="2"/>
  <c r="B52" i="2"/>
  <c r="L52" i="2"/>
  <c r="U52" i="2"/>
  <c r="Z52" i="2"/>
  <c r="AE52" i="2"/>
  <c r="AI52" i="2"/>
  <c r="F52" i="2"/>
  <c r="O52" i="2"/>
  <c r="V52" i="2"/>
  <c r="AB52" i="2"/>
  <c r="AF52" i="2"/>
  <c r="AJ52" i="2"/>
  <c r="Q40" i="2"/>
  <c r="Z40" i="2"/>
  <c r="AC40" i="2"/>
  <c r="H40" i="2"/>
  <c r="AG40" i="2"/>
  <c r="Q32" i="2"/>
  <c r="R32" i="2"/>
  <c r="X32" i="2"/>
  <c r="AC32" i="2"/>
  <c r="V24" i="2"/>
  <c r="Q24" i="2"/>
  <c r="F24" i="2"/>
  <c r="AB24" i="2"/>
  <c r="Q16" i="2"/>
  <c r="F16" i="2"/>
  <c r="AG16" i="2"/>
  <c r="R16" i="2"/>
  <c r="X16" i="2"/>
  <c r="Q8" i="2"/>
  <c r="Y8" i="2"/>
  <c r="AE2" i="2"/>
  <c r="R2" i="2"/>
  <c r="AI2" i="2"/>
  <c r="X2" i="2"/>
  <c r="AE88" i="2"/>
  <c r="K88" i="2"/>
  <c r="AC84" i="2"/>
  <c r="R84" i="2"/>
  <c r="AG80" i="2"/>
  <c r="X80" i="2"/>
  <c r="H80" i="2"/>
  <c r="AC76" i="2"/>
  <c r="R76" i="2"/>
  <c r="T72" i="2"/>
  <c r="U68" i="2"/>
  <c r="U64" i="2"/>
  <c r="U60" i="2"/>
  <c r="AG52" i="2"/>
  <c r="H52" i="2"/>
  <c r="AG48" i="2"/>
  <c r="H48" i="2"/>
  <c r="K44" i="2"/>
  <c r="AH40" i="2"/>
  <c r="AJ36" i="2"/>
  <c r="O36" i="2"/>
  <c r="V20" i="2"/>
  <c r="AH12" i="2"/>
  <c r="AF4" i="2"/>
  <c r="K12" i="2"/>
  <c r="W52" i="2"/>
  <c r="B28" i="2"/>
  <c r="B20" i="2"/>
  <c r="F85" i="2"/>
  <c r="Q85" i="2"/>
  <c r="N5" i="7"/>
  <c r="N4" i="7"/>
  <c r="O5" i="7"/>
  <c r="C11" i="5"/>
  <c r="A5" i="19" s="1"/>
  <c r="B5" i="19" s="1"/>
  <c r="AA86" i="2"/>
  <c r="B86" i="2"/>
  <c r="B79" i="2"/>
  <c r="W79" i="2"/>
  <c r="B54" i="2"/>
  <c r="AA54" i="2"/>
  <c r="B47" i="2"/>
  <c r="H47" i="2"/>
  <c r="R47" i="2"/>
  <c r="X47" i="2"/>
  <c r="W47" i="2"/>
  <c r="AA47" i="2"/>
  <c r="F47" i="2"/>
  <c r="O47" i="2"/>
  <c r="AH86" i="2"/>
  <c r="AD86" i="2"/>
  <c r="Y86" i="2"/>
  <c r="T86" i="2"/>
  <c r="K86" i="2"/>
  <c r="AH79" i="2"/>
  <c r="AD79" i="2"/>
  <c r="Y79" i="2"/>
  <c r="T79" i="2"/>
  <c r="K79" i="2"/>
  <c r="AH54" i="2"/>
  <c r="AD54" i="2"/>
  <c r="Y54" i="2"/>
  <c r="T54" i="2"/>
  <c r="K54" i="2"/>
  <c r="AH47" i="2"/>
  <c r="AD47" i="2"/>
  <c r="Y47" i="2"/>
  <c r="L47" i="2"/>
  <c r="AA79" i="2"/>
  <c r="W2" i="2"/>
  <c r="B2" i="2"/>
  <c r="K2" i="2"/>
  <c r="T2" i="2" s="1"/>
  <c r="W89" i="2"/>
  <c r="B89" i="2"/>
  <c r="W60" i="2"/>
  <c r="W57" i="2"/>
  <c r="B57" i="2"/>
  <c r="AA57" i="2"/>
  <c r="L22" i="2"/>
  <c r="U22" i="2"/>
  <c r="Z22" i="2"/>
  <c r="AE22" i="2"/>
  <c r="AI22" i="2"/>
  <c r="B22" i="2"/>
  <c r="F22" i="2"/>
  <c r="O22" i="2"/>
  <c r="V22" i="2"/>
  <c r="AB22" i="2"/>
  <c r="AF22" i="2"/>
  <c r="AJ22" i="2"/>
  <c r="K22" i="2"/>
  <c r="T22" i="2"/>
  <c r="Y22" i="2"/>
  <c r="AD22" i="2"/>
  <c r="AH22" i="2"/>
  <c r="B15" i="2"/>
  <c r="AA15" i="2"/>
  <c r="K15" i="2"/>
  <c r="W15" i="2"/>
  <c r="F15" i="2"/>
  <c r="AI15" i="2"/>
  <c r="B11" i="2"/>
  <c r="AA11" i="2"/>
  <c r="AG86" i="2"/>
  <c r="AC86" i="2"/>
  <c r="X86" i="2"/>
  <c r="R86" i="2"/>
  <c r="H86" i="2"/>
  <c r="AG79" i="2"/>
  <c r="AC79" i="2"/>
  <c r="X79" i="2"/>
  <c r="R79" i="2"/>
  <c r="H79" i="2"/>
  <c r="AG54" i="2"/>
  <c r="AC54" i="2"/>
  <c r="X54" i="2"/>
  <c r="R54" i="2"/>
  <c r="H54" i="2"/>
  <c r="AG47" i="2"/>
  <c r="AC47" i="2"/>
  <c r="V47" i="2"/>
  <c r="K47" i="2"/>
  <c r="W86" i="2"/>
  <c r="B70" i="2"/>
  <c r="B63" i="2"/>
  <c r="AA63" i="2"/>
  <c r="W63" i="2"/>
  <c r="L38" i="2"/>
  <c r="U38" i="2"/>
  <c r="Z38" i="2"/>
  <c r="AE38" i="2"/>
  <c r="AI38" i="2"/>
  <c r="B38" i="2"/>
  <c r="F38" i="2"/>
  <c r="O38" i="2"/>
  <c r="V38" i="2"/>
  <c r="AB38" i="2"/>
  <c r="AF38" i="2"/>
  <c r="AJ38" i="2"/>
  <c r="AA38" i="2"/>
  <c r="K38" i="2"/>
  <c r="T38" i="2"/>
  <c r="Y38" i="2"/>
  <c r="AD38" i="2"/>
  <c r="AH38" i="2"/>
  <c r="B31" i="2"/>
  <c r="L31" i="2"/>
  <c r="X31" i="2"/>
  <c r="AC31" i="2"/>
  <c r="AG31" i="2"/>
  <c r="W31" i="2"/>
  <c r="R31" i="2"/>
  <c r="Y31" i="2"/>
  <c r="AD31" i="2"/>
  <c r="AH31" i="2"/>
  <c r="H31" i="2"/>
  <c r="V31" i="2"/>
  <c r="AB31" i="2"/>
  <c r="AF31" i="2"/>
  <c r="AJ31" i="2"/>
  <c r="H28" i="2"/>
  <c r="R28" i="2"/>
  <c r="X28" i="2"/>
  <c r="AC28" i="2"/>
  <c r="AG28" i="2"/>
  <c r="K28" i="2"/>
  <c r="T28" i="2"/>
  <c r="Y28" i="2"/>
  <c r="AD28" i="2"/>
  <c r="AH28" i="2"/>
  <c r="AA28" i="2"/>
  <c r="W28" i="2"/>
  <c r="F28" i="2"/>
  <c r="O28" i="2"/>
  <c r="V28" i="2"/>
  <c r="AB28" i="2"/>
  <c r="AF28" i="2"/>
  <c r="AJ28" i="2"/>
  <c r="AA25" i="2"/>
  <c r="W25" i="2"/>
  <c r="L25" i="2"/>
  <c r="AH25" i="2"/>
  <c r="R25" i="2"/>
  <c r="B25" i="2"/>
  <c r="AD25" i="2"/>
  <c r="AJ86" i="2"/>
  <c r="AF86" i="2"/>
  <c r="AB86" i="2"/>
  <c r="V86" i="2"/>
  <c r="O86" i="2"/>
  <c r="F86" i="2"/>
  <c r="AJ79" i="2"/>
  <c r="AF79" i="2"/>
  <c r="AB79" i="2"/>
  <c r="V79" i="2"/>
  <c r="O79" i="2"/>
  <c r="F79" i="2"/>
  <c r="AJ54" i="2"/>
  <c r="AF54" i="2"/>
  <c r="AB54" i="2"/>
  <c r="V54" i="2"/>
  <c r="O54" i="2"/>
  <c r="F54" i="2"/>
  <c r="AJ47" i="2"/>
  <c r="AF47" i="2"/>
  <c r="AB47" i="2"/>
  <c r="U47" i="2"/>
  <c r="AA76" i="2"/>
  <c r="W76" i="2"/>
  <c r="AA73" i="2"/>
  <c r="W73" i="2"/>
  <c r="B73" i="2"/>
  <c r="AA44" i="2"/>
  <c r="F44" i="2"/>
  <c r="O44" i="2"/>
  <c r="V44" i="2"/>
  <c r="AB44" i="2"/>
  <c r="AF44" i="2"/>
  <c r="AJ44" i="2"/>
  <c r="H44" i="2"/>
  <c r="R44" i="2"/>
  <c r="X44" i="2"/>
  <c r="AC44" i="2"/>
  <c r="AG44" i="2"/>
  <c r="W44" i="2"/>
  <c r="L44" i="2"/>
  <c r="U44" i="2"/>
  <c r="Z44" i="2"/>
  <c r="AE44" i="2"/>
  <c r="AI44" i="2"/>
  <c r="W41" i="2"/>
  <c r="L41" i="2"/>
  <c r="U41" i="2"/>
  <c r="Z41" i="2"/>
  <c r="AE41" i="2"/>
  <c r="AI41" i="2"/>
  <c r="AA41" i="2"/>
  <c r="F41" i="2"/>
  <c r="O41" i="2"/>
  <c r="V41" i="2"/>
  <c r="AB41" i="2"/>
  <c r="AF41" i="2"/>
  <c r="AJ41" i="2"/>
  <c r="B41" i="2"/>
  <c r="K41" i="2"/>
  <c r="T41" i="2"/>
  <c r="Y41" i="2"/>
  <c r="AD41" i="2"/>
  <c r="AH41" i="2"/>
  <c r="AG4" i="2"/>
  <c r="AC4" i="2"/>
  <c r="X4" i="2"/>
  <c r="R4" i="2"/>
  <c r="H4" i="2"/>
  <c r="AA4" i="2"/>
  <c r="AI4" i="2"/>
  <c r="AE4" i="2"/>
  <c r="Z4" i="2"/>
  <c r="U4" i="2"/>
  <c r="L4" i="2"/>
  <c r="W4" i="2"/>
  <c r="AH4" i="2"/>
  <c r="AD4" i="2"/>
  <c r="Y4" i="2"/>
  <c r="T4" i="2"/>
  <c r="B4" i="2"/>
  <c r="K4" i="2"/>
  <c r="AI13" i="3" s="1"/>
  <c r="W8" i="2"/>
  <c r="U8" i="2"/>
  <c r="Z8" i="2"/>
  <c r="AG8" i="2"/>
  <c r="B8" i="2"/>
  <c r="L8" i="2"/>
  <c r="V8" i="2"/>
  <c r="AB8" i="2"/>
  <c r="AJ8" i="2"/>
  <c r="K8" i="2"/>
  <c r="AA8" i="2"/>
  <c r="F8" i="2"/>
  <c r="O8" i="2"/>
  <c r="X8" i="2"/>
  <c r="AC8" i="2"/>
  <c r="H8" i="2"/>
  <c r="AF8" i="2"/>
  <c r="T8" i="2"/>
  <c r="AD8" i="2"/>
  <c r="AI8" i="2"/>
  <c r="R8" i="2"/>
  <c r="AE8" i="2"/>
  <c r="W88" i="2"/>
  <c r="B88" i="2"/>
  <c r="AA88" i="2"/>
  <c r="W69" i="2"/>
  <c r="B69" i="2"/>
  <c r="W53" i="2"/>
  <c r="B53" i="2"/>
  <c r="H37" i="2"/>
  <c r="R37" i="2"/>
  <c r="X37" i="2"/>
  <c r="AC37" i="2"/>
  <c r="AG37" i="2"/>
  <c r="W37" i="2"/>
  <c r="K37" i="2"/>
  <c r="T37" i="2"/>
  <c r="Y37" i="2"/>
  <c r="AD37" i="2"/>
  <c r="AH37" i="2"/>
  <c r="B37" i="2"/>
  <c r="L37" i="2"/>
  <c r="U37" i="2"/>
  <c r="Z37" i="2"/>
  <c r="AE37" i="2"/>
  <c r="AI37" i="2"/>
  <c r="X21" i="2"/>
  <c r="W21" i="2"/>
  <c r="AF21" i="2"/>
  <c r="B21" i="2"/>
  <c r="O21" i="2"/>
  <c r="AJ21" i="2"/>
  <c r="H21" i="2"/>
  <c r="AD21" i="2"/>
  <c r="AG88" i="2"/>
  <c r="X88" i="2"/>
  <c r="AJ85" i="2"/>
  <c r="AF85" i="2"/>
  <c r="V85" i="2"/>
  <c r="O85" i="2"/>
  <c r="AG72" i="2"/>
  <c r="X72" i="2"/>
  <c r="R72" i="2"/>
  <c r="H72" i="2"/>
  <c r="AJ69" i="2"/>
  <c r="AG56" i="2"/>
  <c r="AC56" i="2"/>
  <c r="X56" i="2"/>
  <c r="R56" i="2"/>
  <c r="AJ53" i="2"/>
  <c r="AF53" i="2"/>
  <c r="AB53" i="2"/>
  <c r="V53" i="2"/>
  <c r="O53" i="2"/>
  <c r="F53" i="2"/>
  <c r="AE40" i="2"/>
  <c r="Y40" i="2"/>
  <c r="AB37" i="2"/>
  <c r="AA69" i="2"/>
  <c r="AA37" i="2"/>
  <c r="W13" i="2"/>
  <c r="B13" i="2"/>
  <c r="W85" i="2"/>
  <c r="B85" i="2"/>
  <c r="W72" i="2"/>
  <c r="B72" i="2"/>
  <c r="AA72" i="2"/>
  <c r="W56" i="2"/>
  <c r="B56" i="2"/>
  <c r="AA56" i="2"/>
  <c r="W40" i="2"/>
  <c r="K40" i="2"/>
  <c r="T40" i="2"/>
  <c r="B40" i="2"/>
  <c r="L40" i="2"/>
  <c r="U40" i="2"/>
  <c r="AA40" i="2"/>
  <c r="F40" i="2"/>
  <c r="O40" i="2"/>
  <c r="V40" i="2"/>
  <c r="AB40" i="2"/>
  <c r="AF40" i="2"/>
  <c r="AJ40" i="2"/>
  <c r="W24" i="2"/>
  <c r="H24" i="2"/>
  <c r="R24" i="2"/>
  <c r="X24" i="2"/>
  <c r="AC24" i="2"/>
  <c r="AG24" i="2"/>
  <c r="B24" i="2"/>
  <c r="K24" i="2"/>
  <c r="T24" i="2"/>
  <c r="Y24" i="2"/>
  <c r="AD24" i="2"/>
  <c r="AH24" i="2"/>
  <c r="AA24" i="2"/>
  <c r="L24" i="2"/>
  <c r="U24" i="2"/>
  <c r="Z24" i="2"/>
  <c r="AE24" i="2"/>
  <c r="AI24" i="2"/>
  <c r="L21" i="2"/>
  <c r="Y21" i="2"/>
  <c r="AC88" i="2"/>
  <c r="R88" i="2"/>
  <c r="H88" i="2"/>
  <c r="AB85" i="2"/>
  <c r="AC72" i="2"/>
  <c r="AF69" i="2"/>
  <c r="AB69" i="2"/>
  <c r="V69" i="2"/>
  <c r="O69" i="2"/>
  <c r="F69" i="2"/>
  <c r="AB21" i="2"/>
  <c r="AI21" i="2"/>
  <c r="Z21" i="2"/>
  <c r="F21" i="2"/>
  <c r="U21" i="2"/>
  <c r="AJ88" i="2"/>
  <c r="AF88" i="2"/>
  <c r="AB88" i="2"/>
  <c r="V88" i="2"/>
  <c r="O88" i="2"/>
  <c r="F88" i="2"/>
  <c r="AI85" i="2"/>
  <c r="AE85" i="2"/>
  <c r="Z85" i="2"/>
  <c r="U85" i="2"/>
  <c r="L85" i="2"/>
  <c r="AJ72" i="2"/>
  <c r="AF72" i="2"/>
  <c r="AB72" i="2"/>
  <c r="V72" i="2"/>
  <c r="O72" i="2"/>
  <c r="F72" i="2"/>
  <c r="AI69" i="2"/>
  <c r="AE69" i="2"/>
  <c r="Z69" i="2"/>
  <c r="U69" i="2"/>
  <c r="L69" i="2"/>
  <c r="AJ56" i="2"/>
  <c r="AF56" i="2"/>
  <c r="AB56" i="2"/>
  <c r="V56" i="2"/>
  <c r="O56" i="2"/>
  <c r="F56" i="2"/>
  <c r="AI53" i="2"/>
  <c r="AE53" i="2"/>
  <c r="Z53" i="2"/>
  <c r="U53" i="2"/>
  <c r="L53" i="2"/>
  <c r="AI40" i="2"/>
  <c r="AD40" i="2"/>
  <c r="X40" i="2"/>
  <c r="V37" i="2"/>
  <c r="AJ24" i="2"/>
  <c r="O24" i="2"/>
  <c r="AA13" i="2"/>
  <c r="K13" i="2"/>
  <c r="W80" i="2"/>
  <c r="B80" i="2"/>
  <c r="AA80" i="2"/>
  <c r="W77" i="2"/>
  <c r="B77" i="2"/>
  <c r="W64" i="2"/>
  <c r="B64" i="2"/>
  <c r="AA64" i="2"/>
  <c r="W61" i="2"/>
  <c r="B61" i="2"/>
  <c r="W48" i="2"/>
  <c r="B48" i="2"/>
  <c r="AA48" i="2"/>
  <c r="W45" i="2"/>
  <c r="B45" i="2"/>
  <c r="W32" i="2"/>
  <c r="K32" i="2"/>
  <c r="T32" i="2"/>
  <c r="Y32" i="2"/>
  <c r="AD32" i="2"/>
  <c r="AH32" i="2"/>
  <c r="B32" i="2"/>
  <c r="L32" i="2"/>
  <c r="U32" i="2"/>
  <c r="Z32" i="2"/>
  <c r="AE32" i="2"/>
  <c r="AI32" i="2"/>
  <c r="AA32" i="2"/>
  <c r="F32" i="2"/>
  <c r="O32" i="2"/>
  <c r="V32" i="2"/>
  <c r="AB32" i="2"/>
  <c r="AF32" i="2"/>
  <c r="AJ32" i="2"/>
  <c r="H29" i="2"/>
  <c r="AB29" i="2"/>
  <c r="W29" i="2"/>
  <c r="O29" i="2"/>
  <c r="AF29" i="2"/>
  <c r="B29" i="2"/>
  <c r="T29" i="2"/>
  <c r="AJ29" i="2"/>
  <c r="W16" i="2"/>
  <c r="H16" i="2"/>
  <c r="T16" i="2"/>
  <c r="Y16" i="2"/>
  <c r="AD16" i="2"/>
  <c r="AH16" i="2"/>
  <c r="B16" i="2"/>
  <c r="L16" i="2"/>
  <c r="U16" i="2"/>
  <c r="Z16" i="2"/>
  <c r="AE16" i="2"/>
  <c r="AI16" i="2"/>
  <c r="K16" i="2"/>
  <c r="AA16" i="2"/>
  <c r="O16" i="2"/>
  <c r="V16" i="2"/>
  <c r="AB16" i="2"/>
  <c r="AF16" i="2"/>
  <c r="AJ16" i="2"/>
  <c r="AI14" i="3"/>
  <c r="W5" i="2"/>
  <c r="B5" i="2"/>
  <c r="C10" i="5" l="1"/>
  <c r="A4" i="19" s="1"/>
  <c r="B4" i="19" s="1"/>
  <c r="E9" i="5"/>
  <c r="A3" i="19"/>
  <c r="B3" i="19" s="1"/>
  <c r="F14" i="5"/>
  <c r="X14" i="5"/>
  <c r="U9" i="5"/>
  <c r="A21" i="19" s="1"/>
  <c r="B21" i="19" s="1"/>
  <c r="U10" i="5"/>
  <c r="A22" i="19" s="1"/>
  <c r="B22" i="19" s="1"/>
  <c r="U11" i="5"/>
  <c r="A23" i="19" s="1"/>
  <c r="B23" i="19" s="1"/>
  <c r="U12" i="5"/>
  <c r="A24" i="19" s="1"/>
  <c r="B24" i="19" s="1"/>
  <c r="U8" i="5"/>
  <c r="A20" i="19" s="1"/>
  <c r="B20" i="19" s="1"/>
  <c r="U13" i="5"/>
  <c r="A25" i="19" s="1"/>
  <c r="B25" i="19" s="1"/>
  <c r="L14" i="5"/>
  <c r="I11" i="5"/>
  <c r="A11" i="19" s="1"/>
  <c r="B11" i="19" s="1"/>
  <c r="I13" i="5"/>
  <c r="A13" i="19" s="1"/>
  <c r="B13" i="19" s="1"/>
  <c r="I10" i="5"/>
  <c r="A10" i="19" s="1"/>
  <c r="B10" i="19" s="1"/>
  <c r="I12" i="5"/>
  <c r="A12" i="19" s="1"/>
  <c r="B12" i="19" s="1"/>
  <c r="I9" i="5"/>
  <c r="A9" i="19" s="1"/>
  <c r="B9" i="19" s="1"/>
  <c r="I8" i="5"/>
  <c r="A8" i="19" s="1"/>
  <c r="B8" i="19" s="1"/>
  <c r="C8" i="5"/>
  <c r="A2" i="19" s="1"/>
  <c r="B2" i="19" s="1"/>
  <c r="C13" i="5"/>
  <c r="A7" i="19" s="1"/>
  <c r="B7" i="19" s="1"/>
  <c r="C12" i="5"/>
  <c r="A6" i="19" s="1"/>
  <c r="B6" i="19" s="1"/>
  <c r="R14" i="5"/>
  <c r="O10" i="5"/>
  <c r="A16" i="19" s="1"/>
  <c r="B16" i="19" s="1"/>
  <c r="O8" i="5"/>
  <c r="A14" i="19" s="1"/>
  <c r="B14" i="19" s="1"/>
  <c r="O12" i="5"/>
  <c r="A18" i="19" s="1"/>
  <c r="B18" i="19" s="1"/>
  <c r="O9" i="5"/>
  <c r="A15" i="19" s="1"/>
  <c r="B15" i="19" s="1"/>
  <c r="O11" i="5"/>
  <c r="A17" i="19" s="1"/>
  <c r="B17" i="19" s="1"/>
  <c r="O13" i="5"/>
  <c r="A19" i="19" s="1"/>
  <c r="B19" i="19" s="1"/>
  <c r="Q2" i="2"/>
  <c r="O6" i="7"/>
  <c r="N7" i="7" s="1"/>
  <c r="N6" i="7"/>
  <c r="D11" i="5"/>
  <c r="E11" i="5"/>
  <c r="E10" i="5"/>
  <c r="D10" i="5"/>
  <c r="D9" i="5"/>
  <c r="D5" i="19"/>
  <c r="I5" i="19"/>
  <c r="L5" i="19"/>
  <c r="J5" i="19"/>
  <c r="M5" i="19"/>
  <c r="C5" i="19"/>
  <c r="K5" i="19"/>
  <c r="H5" i="19"/>
  <c r="I102" i="3" l="1"/>
  <c r="C9" i="17" s="1"/>
  <c r="G9" i="17" s="1"/>
  <c r="G11" i="17" s="1"/>
  <c r="Q8" i="5"/>
  <c r="P8" i="5"/>
  <c r="K12" i="5"/>
  <c r="J12" i="5"/>
  <c r="V11" i="5"/>
  <c r="W11" i="5"/>
  <c r="P11" i="5"/>
  <c r="Q11" i="5"/>
  <c r="Q10" i="5"/>
  <c r="P10" i="5"/>
  <c r="D8" i="5"/>
  <c r="E8" i="5"/>
  <c r="K10" i="5"/>
  <c r="J10" i="5"/>
  <c r="V13" i="5"/>
  <c r="W13" i="5"/>
  <c r="W10" i="5"/>
  <c r="V10" i="5"/>
  <c r="P13" i="5"/>
  <c r="Q13" i="5"/>
  <c r="Q9" i="5"/>
  <c r="P9" i="5"/>
  <c r="K8" i="5"/>
  <c r="J8" i="5"/>
  <c r="J13" i="5"/>
  <c r="K13" i="5"/>
  <c r="V8" i="5"/>
  <c r="W8" i="5"/>
  <c r="W9" i="5"/>
  <c r="V9" i="5"/>
  <c r="D13" i="5"/>
  <c r="E13" i="5"/>
  <c r="G15" i="17"/>
  <c r="F15" i="17" s="1"/>
  <c r="Q12" i="5"/>
  <c r="P12" i="5"/>
  <c r="E12" i="5"/>
  <c r="D12" i="5"/>
  <c r="J9" i="5"/>
  <c r="K9" i="5"/>
  <c r="K11" i="5"/>
  <c r="J11" i="5"/>
  <c r="V12" i="5"/>
  <c r="W12" i="5"/>
  <c r="O7" i="7"/>
  <c r="N8" i="7" s="1"/>
  <c r="L3" i="19"/>
  <c r="I3" i="19"/>
  <c r="M3" i="19"/>
  <c r="C3" i="19"/>
  <c r="H3" i="19"/>
  <c r="J3" i="19"/>
  <c r="D3" i="19"/>
  <c r="K3" i="19"/>
  <c r="D4" i="19"/>
  <c r="I4" i="19"/>
  <c r="K4" i="19"/>
  <c r="M4" i="19"/>
  <c r="L4" i="19"/>
  <c r="J4" i="19"/>
  <c r="C4" i="19"/>
  <c r="H4" i="19"/>
  <c r="J18" i="19" l="1"/>
  <c r="M18" i="19"/>
  <c r="I18" i="19"/>
  <c r="D18" i="19"/>
  <c r="L18" i="19"/>
  <c r="C18" i="19"/>
  <c r="K18" i="19"/>
  <c r="H18" i="19"/>
  <c r="M10" i="19"/>
  <c r="D10" i="19"/>
  <c r="H10" i="19"/>
  <c r="I10" i="19"/>
  <c r="J10" i="19"/>
  <c r="L10" i="19"/>
  <c r="C10" i="19"/>
  <c r="K10" i="19"/>
  <c r="L11" i="19"/>
  <c r="K11" i="19"/>
  <c r="I11" i="19"/>
  <c r="H11" i="19"/>
  <c r="J11" i="19"/>
  <c r="D11" i="19"/>
  <c r="C11" i="19"/>
  <c r="M11" i="19"/>
  <c r="C21" i="19"/>
  <c r="H21" i="19"/>
  <c r="L21" i="19"/>
  <c r="K21" i="19"/>
  <c r="J21" i="19"/>
  <c r="D21" i="19"/>
  <c r="M21" i="19"/>
  <c r="I21" i="19"/>
  <c r="K13" i="19"/>
  <c r="H13" i="19"/>
  <c r="I13" i="19"/>
  <c r="M13" i="19"/>
  <c r="C13" i="19"/>
  <c r="D13" i="19"/>
  <c r="J13" i="19"/>
  <c r="L13" i="19"/>
  <c r="C15" i="19"/>
  <c r="L15" i="19"/>
  <c r="D15" i="19"/>
  <c r="K15" i="19"/>
  <c r="M15" i="19"/>
  <c r="J15" i="19"/>
  <c r="I15" i="19"/>
  <c r="H15" i="19"/>
  <c r="D22" i="19"/>
  <c r="C22" i="19"/>
  <c r="H22" i="19"/>
  <c r="I22" i="19"/>
  <c r="M22" i="19"/>
  <c r="K22" i="19"/>
  <c r="J22" i="19"/>
  <c r="L22" i="19"/>
  <c r="H25" i="19"/>
  <c r="D25" i="19"/>
  <c r="L25" i="19"/>
  <c r="M25" i="19"/>
  <c r="K25" i="19"/>
  <c r="C25" i="19"/>
  <c r="J25" i="19"/>
  <c r="I25" i="19"/>
  <c r="I16" i="19"/>
  <c r="M16" i="19"/>
  <c r="C16" i="19"/>
  <c r="L16" i="19"/>
  <c r="J16" i="19"/>
  <c r="D16" i="19"/>
  <c r="H16" i="19"/>
  <c r="K16" i="19"/>
  <c r="M23" i="19"/>
  <c r="J23" i="19"/>
  <c r="I23" i="19"/>
  <c r="C23" i="19"/>
  <c r="K23" i="19"/>
  <c r="D23" i="19"/>
  <c r="H23" i="19"/>
  <c r="L23" i="19"/>
  <c r="L14" i="19"/>
  <c r="J14" i="19"/>
  <c r="H14" i="19"/>
  <c r="C14" i="19"/>
  <c r="I14" i="19"/>
  <c r="M14" i="19"/>
  <c r="D14" i="19"/>
  <c r="K14" i="19"/>
  <c r="C19" i="19"/>
  <c r="K19" i="19"/>
  <c r="L19" i="19"/>
  <c r="M19" i="19"/>
  <c r="J19" i="19"/>
  <c r="H19" i="19"/>
  <c r="D19" i="19"/>
  <c r="I19" i="19"/>
  <c r="I2" i="19"/>
  <c r="M2" i="19"/>
  <c r="K2" i="19"/>
  <c r="C2" i="19"/>
  <c r="J2" i="19"/>
  <c r="D2" i="19"/>
  <c r="H2" i="19"/>
  <c r="L2" i="19"/>
  <c r="J24" i="19"/>
  <c r="C24" i="19"/>
  <c r="D24" i="19"/>
  <c r="K24" i="19"/>
  <c r="H24" i="19"/>
  <c r="M24" i="19"/>
  <c r="I24" i="19"/>
  <c r="L24" i="19"/>
  <c r="M9" i="19"/>
  <c r="D9" i="19"/>
  <c r="K9" i="19"/>
  <c r="J9" i="19"/>
  <c r="C9" i="19"/>
  <c r="H9" i="19"/>
  <c r="I9" i="19"/>
  <c r="L9" i="19"/>
  <c r="J7" i="19"/>
  <c r="M7" i="19"/>
  <c r="H7" i="19"/>
  <c r="I7" i="19"/>
  <c r="D7" i="19"/>
  <c r="L7" i="19"/>
  <c r="K7" i="19"/>
  <c r="C7" i="19"/>
  <c r="L8" i="19"/>
  <c r="D8" i="19"/>
  <c r="C8" i="19"/>
  <c r="H8" i="19"/>
  <c r="J8" i="19"/>
  <c r="M8" i="19"/>
  <c r="I8" i="19"/>
  <c r="K8" i="19"/>
  <c r="K17" i="19"/>
  <c r="I17" i="19"/>
  <c r="L17" i="19"/>
  <c r="D17" i="19"/>
  <c r="M17" i="19"/>
  <c r="H17" i="19"/>
  <c r="C17" i="19"/>
  <c r="J17" i="19"/>
  <c r="C6" i="19"/>
  <c r="I6" i="19"/>
  <c r="K6" i="19"/>
  <c r="H6" i="19"/>
  <c r="J6" i="19"/>
  <c r="D6" i="19"/>
  <c r="M6" i="19"/>
  <c r="L6" i="19"/>
  <c r="K20" i="19"/>
  <c r="C20" i="19"/>
  <c r="J20" i="19"/>
  <c r="D20" i="19"/>
  <c r="M20" i="19"/>
  <c r="H20" i="19"/>
  <c r="L20" i="19"/>
  <c r="I20" i="19"/>
  <c r="H12" i="19"/>
  <c r="J12" i="19"/>
  <c r="D12" i="19"/>
  <c r="L12" i="19"/>
  <c r="K12" i="19"/>
  <c r="C12" i="19"/>
  <c r="I12" i="19"/>
  <c r="M12" i="19"/>
  <c r="O8" i="7"/>
  <c r="N9" i="7" s="1"/>
  <c r="O9" i="7" l="1"/>
  <c r="N10" i="7" s="1"/>
  <c r="O10" i="7" l="1"/>
  <c r="N11" i="7" s="1"/>
  <c r="O11" i="7" l="1"/>
  <c r="N12" i="7" s="1"/>
  <c r="O12" i="7" l="1"/>
  <c r="N13" i="7" s="1"/>
  <c r="O13" i="7" l="1"/>
  <c r="N14" i="7" s="1"/>
  <c r="O14" i="7" l="1"/>
  <c r="N15" i="7" s="1"/>
  <c r="O15" i="7" l="1"/>
  <c r="N16" i="7" s="1"/>
  <c r="O16" i="7" l="1"/>
  <c r="N17" i="7" s="1"/>
  <c r="O17" i="7" l="1"/>
  <c r="N18" i="7" s="1"/>
  <c r="O18" i="7" l="1"/>
  <c r="N19" i="7" s="1"/>
  <c r="O19" i="7" l="1"/>
  <c r="N20" i="7" s="1"/>
  <c r="O20" i="7" l="1"/>
  <c r="N21" i="7" s="1"/>
  <c r="O21" i="7" l="1"/>
  <c r="N22" i="7" s="1"/>
  <c r="O22" i="7" l="1"/>
  <c r="N23" i="7" s="1"/>
  <c r="O23" i="7" l="1"/>
  <c r="N24" i="7" s="1"/>
  <c r="O24" i="7" l="1"/>
  <c r="N25" i="7" s="1"/>
  <c r="O25" i="7" l="1"/>
  <c r="N26" i="7" s="1"/>
  <c r="O26" i="7" l="1"/>
  <c r="N27" i="7" s="1"/>
  <c r="O27" i="7" l="1"/>
  <c r="N28" i="7" s="1"/>
  <c r="O28" i="7" l="1"/>
  <c r="N29" i="7" s="1"/>
  <c r="O29" i="7" l="1"/>
  <c r="N30" i="7" s="1"/>
  <c r="O30" i="7" l="1"/>
  <c r="N31" i="7" s="1"/>
  <c r="O31" i="7" l="1"/>
  <c r="N32" i="7" s="1"/>
  <c r="O32" i="7" l="1"/>
  <c r="N33" i="7" s="1"/>
  <c r="O33" i="7" l="1"/>
  <c r="N34" i="7" s="1"/>
  <c r="O34" i="7" l="1"/>
  <c r="N35" i="7" s="1"/>
  <c r="O35" i="7" l="1"/>
  <c r="N36" i="7" s="1"/>
  <c r="O36" i="7" l="1"/>
  <c r="N37" i="7" s="1"/>
  <c r="O37" i="7" l="1"/>
  <c r="N38" i="7" s="1"/>
  <c r="O38" i="7" l="1"/>
  <c r="N39" i="7" s="1"/>
  <c r="O39" i="7" l="1"/>
  <c r="N40" i="7" s="1"/>
  <c r="O40" i="7" l="1"/>
  <c r="N41" i="7" s="1"/>
  <c r="O41" i="7" l="1"/>
  <c r="N42" i="7" s="1"/>
  <c r="O42" i="7" l="1"/>
  <c r="N43" i="7" s="1"/>
  <c r="O43" i="7" l="1"/>
  <c r="N44" i="7" s="1"/>
  <c r="O44" i="7" l="1"/>
  <c r="N45" i="7" s="1"/>
  <c r="O45" i="7" l="1"/>
  <c r="N46" i="7" s="1"/>
  <c r="O46" i="7" l="1"/>
  <c r="N47" i="7" s="1"/>
  <c r="O47" i="7" l="1"/>
  <c r="N48" i="7" s="1"/>
  <c r="O48" i="7" l="1"/>
  <c r="N49" i="7" s="1"/>
  <c r="O49" i="7" l="1"/>
  <c r="N50" i="7" s="1"/>
  <c r="O50" i="7" l="1"/>
  <c r="N51" i="7" s="1"/>
  <c r="O51" i="7" l="1"/>
  <c r="N52" i="7" s="1"/>
  <c r="O52" i="7" l="1"/>
  <c r="N53" i="7" s="1"/>
  <c r="O53" i="7" l="1"/>
  <c r="N54" i="7" s="1"/>
  <c r="O54" i="7" l="1"/>
  <c r="N55" i="7" s="1"/>
  <c r="O55" i="7" l="1"/>
  <c r="N56" i="7" s="1"/>
  <c r="O56" i="7" l="1"/>
  <c r="N57" i="7" s="1"/>
  <c r="O57" i="7" l="1"/>
  <c r="N58" i="7" s="1"/>
  <c r="O58" i="7" l="1"/>
  <c r="N59" i="7" s="1"/>
  <c r="O59" i="7" l="1"/>
  <c r="N60" i="7" s="1"/>
  <c r="O60" i="7" l="1"/>
  <c r="N61" i="7" s="1"/>
  <c r="O61" i="7" l="1"/>
  <c r="N62" i="7" s="1"/>
  <c r="O62" i="7" l="1"/>
  <c r="N63" i="7" s="1"/>
  <c r="O63" i="7" l="1"/>
  <c r="N64" i="7" s="1"/>
  <c r="O64" i="7" l="1"/>
  <c r="N65" i="7" s="1"/>
  <c r="O65" i="7" l="1"/>
  <c r="N66" i="7" s="1"/>
  <c r="O66" i="7" l="1"/>
  <c r="N67" i="7" s="1"/>
  <c r="O67" i="7" l="1"/>
  <c r="N68" i="7" s="1"/>
  <c r="O68" i="7" l="1"/>
  <c r="N69" i="7" s="1"/>
  <c r="O69" i="7" l="1"/>
  <c r="N70" i="7" s="1"/>
  <c r="O70" i="7" l="1"/>
  <c r="N71" i="7" s="1"/>
  <c r="O71" i="7" l="1"/>
  <c r="N72" i="7" s="1"/>
  <c r="O72" i="7" l="1"/>
  <c r="N73" i="7" s="1"/>
  <c r="O73" i="7" l="1"/>
  <c r="N74" i="7" s="1"/>
  <c r="O74" i="7" l="1"/>
  <c r="N75" i="7" s="1"/>
  <c r="O75" i="7" l="1"/>
  <c r="N76" i="7" s="1"/>
  <c r="O76" i="7" l="1"/>
  <c r="N77" i="7" s="1"/>
  <c r="O77" i="7" l="1"/>
</calcChain>
</file>

<file path=xl/comments1.xml><?xml version="1.0" encoding="utf-8"?>
<comments xmlns="http://schemas.openxmlformats.org/spreadsheetml/2006/main">
  <authors>
    <author>nagoya area</author>
    <author>KATSUMI</author>
  </authors>
  <commentList>
    <comment ref="C2" authorId="0" shapeId="0">
      <text>
        <r>
          <rPr>
            <b/>
            <sz val="20"/>
            <color indexed="81"/>
            <rFont val="ＭＳ Ｐゴシック"/>
            <family val="3"/>
            <charset val="128"/>
          </rPr>
          <t>必ず選択してください</t>
        </r>
      </text>
    </comment>
    <comment ref="C4" authorId="1" shapeId="0">
      <text>
        <r>
          <rPr>
            <b/>
            <sz val="14"/>
            <color indexed="81"/>
            <rFont val="ＭＳ Ｐゴシック"/>
            <family val="3"/>
            <charset val="128"/>
          </rPr>
          <t xml:space="preserve">団体名の一部を入力しないとリスト表示されません
</t>
        </r>
      </text>
    </comment>
    <comment ref="C10" authorId="0" shapeId="0">
      <text>
        <r>
          <rPr>
            <b/>
            <sz val="12"/>
            <color indexed="81"/>
            <rFont val="ＭＳ Ｐゴシック"/>
            <family val="3"/>
            <charset val="128"/>
          </rPr>
          <t>大学生は、地域学連コードを入力してください。
例 東海学連 5-
　　関西学連 6-
必ずハイフンを付けてください。</t>
        </r>
      </text>
    </comment>
    <comment ref="C11" authorId="1" shapeId="0">
      <text>
        <r>
          <rPr>
            <b/>
            <sz val="14"/>
            <color indexed="81"/>
            <rFont val="ＭＳ Ｐゴシック"/>
            <family val="3"/>
            <charset val="128"/>
          </rPr>
          <t>プログラム購入部数を入力してください。</t>
        </r>
      </text>
    </comment>
  </commentList>
</comments>
</file>

<file path=xl/comments2.xml><?xml version="1.0" encoding="utf-8"?>
<comments xmlns="http://schemas.openxmlformats.org/spreadsheetml/2006/main">
  <authors>
    <author>KATSUMI</author>
    <author>fumiaki</author>
    <author>nagoya area</author>
    <author>NAGOYA</author>
  </authors>
  <commentList>
    <comment ref="T6" authorId="0" shapeId="0">
      <text>
        <r>
          <rPr>
            <sz val="11"/>
            <color indexed="81"/>
            <rFont val="ＭＳ Ｐゴシック"/>
            <family val="3"/>
            <charset val="128"/>
          </rPr>
          <t>県選手権の出場資格がある場合には、OPを選択してください！</t>
        </r>
      </text>
    </comment>
    <comment ref="U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V6" authorId="0" shapeId="0">
      <text>
        <r>
          <rPr>
            <sz val="11"/>
            <color indexed="81"/>
            <rFont val="ＭＳ Ｐゴシック"/>
            <family val="3"/>
            <charset val="128"/>
          </rPr>
          <t>県選手権の出場資格がある場合には、OPを選択してください！</t>
        </r>
      </text>
    </comment>
    <comment ref="W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T7" authorId="0" shapeId="0">
      <text>
        <r>
          <rPr>
            <sz val="11"/>
            <color indexed="81"/>
            <rFont val="ＭＳ Ｐゴシック"/>
            <family val="3"/>
            <charset val="128"/>
          </rPr>
          <t>県選手権の出場資格がある場合には、OPを選択してください！</t>
        </r>
      </text>
    </comment>
    <comment ref="U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V7" authorId="0" shapeId="0">
      <text>
        <r>
          <rPr>
            <sz val="11"/>
            <color indexed="81"/>
            <rFont val="ＭＳ Ｐゴシック"/>
            <family val="3"/>
            <charset val="128"/>
          </rPr>
          <t>県選手権の出場資格がある場合には、OPを選択してください！</t>
        </r>
      </text>
    </comment>
    <comment ref="W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F9" authorId="2" shapeId="0">
      <text>
        <r>
          <rPr>
            <b/>
            <sz val="11"/>
            <color indexed="81"/>
            <rFont val="ＭＳ Ｐゴシック"/>
            <family val="3"/>
            <charset val="128"/>
          </rPr>
          <t>陸連登録のデータを利用してください。
大会毎に違うスペルになると、国際陸連のランキングに反映されない場合があります</t>
        </r>
        <r>
          <rPr>
            <b/>
            <sz val="9"/>
            <color indexed="81"/>
            <rFont val="ＭＳ Ｐゴシック"/>
            <family val="3"/>
            <charset val="128"/>
          </rPr>
          <t xml:space="preserve">。
</t>
        </r>
      </text>
    </comment>
    <comment ref="J9" authorId="2" shapeId="0">
      <text>
        <r>
          <rPr>
            <b/>
            <sz val="9"/>
            <color indexed="81"/>
            <rFont val="ＭＳ Ｐゴシック"/>
            <family val="3"/>
            <charset val="128"/>
          </rPr>
          <t>社会人の方は入力不要です。</t>
        </r>
      </text>
    </comment>
    <comment ref="B10" authorId="2" shapeId="0">
      <text>
        <r>
          <rPr>
            <b/>
            <sz val="9"/>
            <color indexed="81"/>
            <rFont val="ＭＳ Ｐゴシック"/>
            <family val="3"/>
            <charset val="128"/>
          </rPr>
          <t xml:space="preserve">陸連登録データのJAAF IDをペーストしてください。
</t>
        </r>
      </text>
    </comment>
    <comment ref="F10" authorId="2" shapeId="0">
      <text>
        <r>
          <rPr>
            <b/>
            <sz val="18"/>
            <color indexed="81"/>
            <rFont val="ＭＳ Ｐゴシック"/>
            <family val="3"/>
            <charset val="128"/>
          </rPr>
          <t>半角大文字です</t>
        </r>
        <r>
          <rPr>
            <sz val="9"/>
            <color indexed="81"/>
            <rFont val="ＭＳ Ｐゴシック"/>
            <family val="3"/>
            <charset val="128"/>
          </rPr>
          <t xml:space="preserve">
</t>
        </r>
      </text>
    </comment>
    <comment ref="G10" authorId="2" shapeId="0">
      <text>
        <r>
          <rPr>
            <b/>
            <sz val="16"/>
            <color indexed="81"/>
            <rFont val="ＭＳ Ｐゴシック"/>
            <family val="3"/>
            <charset val="128"/>
          </rPr>
          <t>半角小文字です</t>
        </r>
      </text>
    </comment>
    <comment ref="H1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J10" authorId="2" shapeId="0">
      <text>
        <r>
          <rPr>
            <b/>
            <sz val="9"/>
            <color indexed="81"/>
            <rFont val="ＭＳ Ｐゴシック"/>
            <family val="3"/>
            <charset val="128"/>
          </rPr>
          <t xml:space="preserve">ドロップダウンから選択してください。
該当がない場合は、未記入としてメール本文に記載してください。
</t>
        </r>
      </text>
    </comment>
    <comment ref="K10" authorId="2" shapeId="0">
      <text>
        <r>
          <rPr>
            <b/>
            <sz val="9"/>
            <color indexed="81"/>
            <rFont val="ＭＳ Ｐゴシック"/>
            <family val="3"/>
            <charset val="128"/>
          </rPr>
          <t xml:space="preserve">連続した８桁で入力してください。
陸連登録データを貼り付けてください。
</t>
        </r>
      </text>
    </comment>
    <comment ref="L10" authorId="2" shapeId="0">
      <text>
        <r>
          <rPr>
            <b/>
            <sz val="14"/>
            <color indexed="81"/>
            <rFont val="ＭＳ Ｐゴシック"/>
            <family val="3"/>
            <charset val="128"/>
          </rPr>
          <t>種目の選び間違えにご注意ください。</t>
        </r>
      </text>
    </comment>
    <comment ref="B11" authorId="2" shapeId="0">
      <text>
        <r>
          <rPr>
            <b/>
            <sz val="9"/>
            <color indexed="81"/>
            <rFont val="ＭＳ Ｐゴシック"/>
            <family val="3"/>
            <charset val="128"/>
          </rPr>
          <t xml:space="preserve">陸連登録データのJAAF IDをペーストしてください。
</t>
        </r>
      </text>
    </comment>
    <comment ref="H11"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K11" authorId="2" shapeId="0">
      <text>
        <r>
          <rPr>
            <b/>
            <sz val="9"/>
            <color indexed="81"/>
            <rFont val="ＭＳ Ｐゴシック"/>
            <family val="3"/>
            <charset val="128"/>
          </rPr>
          <t xml:space="preserve">連続した８桁で入力してください。
陸連登録データを貼り付けてください。
</t>
        </r>
      </text>
    </comment>
    <comment ref="L11" authorId="2" shapeId="0">
      <text>
        <r>
          <rPr>
            <b/>
            <sz val="14"/>
            <color indexed="81"/>
            <rFont val="ＭＳ Ｐゴシック"/>
            <family val="3"/>
            <charset val="128"/>
          </rPr>
          <t>種目の選び間違えにご注意ください。</t>
        </r>
      </text>
    </comment>
    <comment ref="M1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1" authorId="0" shapeId="0">
      <text>
        <r>
          <rPr>
            <sz val="11"/>
            <color indexed="81"/>
            <rFont val="ＭＳ Ｐゴシック"/>
            <family val="3"/>
            <charset val="128"/>
          </rPr>
          <t>県選手権の出場資格がある場合には、OPを選択してください！</t>
        </r>
      </text>
    </comment>
    <comment ref="P1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1" authorId="0" shapeId="0">
      <text>
        <r>
          <rPr>
            <sz val="11"/>
            <color indexed="81"/>
            <rFont val="ＭＳ Ｐゴシック"/>
            <family val="3"/>
            <charset val="128"/>
          </rPr>
          <t>県選手権の出場資格がある場合には、OPを選択してください！</t>
        </r>
      </text>
    </comment>
    <comment ref="H12"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12" authorId="2" shapeId="0">
      <text>
        <r>
          <rPr>
            <b/>
            <sz val="14"/>
            <color indexed="81"/>
            <rFont val="ＭＳ Ｐゴシック"/>
            <family val="3"/>
            <charset val="128"/>
          </rPr>
          <t>種目の選び間違えにご注意ください。</t>
        </r>
      </text>
    </comment>
    <comment ref="M1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2" authorId="0" shapeId="0">
      <text>
        <r>
          <rPr>
            <sz val="11"/>
            <color indexed="81"/>
            <rFont val="ＭＳ Ｐゴシック"/>
            <family val="3"/>
            <charset val="128"/>
          </rPr>
          <t>県選手権の出場資格がある場合には、OPを選択してください！</t>
        </r>
      </text>
    </comment>
    <comment ref="P1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2" authorId="0" shapeId="0">
      <text>
        <r>
          <rPr>
            <sz val="11"/>
            <color indexed="81"/>
            <rFont val="ＭＳ Ｐゴシック"/>
            <family val="3"/>
            <charset val="128"/>
          </rPr>
          <t>県選手権の出場資格がある場合には、OPを選択してください！</t>
        </r>
      </text>
    </comment>
    <comment ref="H13"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13" authorId="2" shapeId="0">
      <text>
        <r>
          <rPr>
            <b/>
            <sz val="14"/>
            <color indexed="81"/>
            <rFont val="ＭＳ Ｐゴシック"/>
            <family val="3"/>
            <charset val="128"/>
          </rPr>
          <t>種目の選び間違えにご注意ください。</t>
        </r>
      </text>
    </comment>
    <comment ref="M1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3" authorId="0" shapeId="0">
      <text>
        <r>
          <rPr>
            <sz val="11"/>
            <color indexed="81"/>
            <rFont val="ＭＳ Ｐゴシック"/>
            <family val="3"/>
            <charset val="128"/>
          </rPr>
          <t>県選手権の出場資格がある場合には、OPを選択してください！</t>
        </r>
      </text>
    </comment>
    <comment ref="P1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3" authorId="0" shapeId="0">
      <text>
        <r>
          <rPr>
            <sz val="11"/>
            <color indexed="81"/>
            <rFont val="ＭＳ Ｐゴシック"/>
            <family val="3"/>
            <charset val="128"/>
          </rPr>
          <t>県選手権の出場資格がある場合には、OPを選択してください！</t>
        </r>
      </text>
    </comment>
    <comment ref="H14"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14" authorId="2" shapeId="0">
      <text>
        <r>
          <rPr>
            <b/>
            <sz val="14"/>
            <color indexed="81"/>
            <rFont val="ＭＳ Ｐゴシック"/>
            <family val="3"/>
            <charset val="128"/>
          </rPr>
          <t>種目の選び間違えにご注意ください。</t>
        </r>
      </text>
    </comment>
    <comment ref="M1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4" authorId="0" shapeId="0">
      <text>
        <r>
          <rPr>
            <sz val="11"/>
            <color indexed="81"/>
            <rFont val="ＭＳ Ｐゴシック"/>
            <family val="3"/>
            <charset val="128"/>
          </rPr>
          <t>県選手権の出場資格がある場合には、OPを選択してください！</t>
        </r>
      </text>
    </comment>
    <comment ref="P1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4" authorId="0" shapeId="0">
      <text>
        <r>
          <rPr>
            <sz val="11"/>
            <color indexed="81"/>
            <rFont val="ＭＳ Ｐゴシック"/>
            <family val="3"/>
            <charset val="128"/>
          </rPr>
          <t>県選手権の出場資格がある場合には、OPを選択してください！</t>
        </r>
      </text>
    </comment>
    <comment ref="H15"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15" authorId="2" shapeId="0">
      <text>
        <r>
          <rPr>
            <b/>
            <sz val="14"/>
            <color indexed="81"/>
            <rFont val="ＭＳ Ｐゴシック"/>
            <family val="3"/>
            <charset val="128"/>
          </rPr>
          <t>種目の選び間違えにご注意ください。</t>
        </r>
      </text>
    </comment>
    <comment ref="M1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5" authorId="0" shapeId="0">
      <text>
        <r>
          <rPr>
            <sz val="11"/>
            <color indexed="81"/>
            <rFont val="ＭＳ Ｐゴシック"/>
            <family val="3"/>
            <charset val="128"/>
          </rPr>
          <t>県選手権の出場資格がある場合には、OPを選択してください！</t>
        </r>
      </text>
    </comment>
    <comment ref="P1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5" authorId="0" shapeId="0">
      <text>
        <r>
          <rPr>
            <sz val="11"/>
            <color indexed="81"/>
            <rFont val="ＭＳ Ｐゴシック"/>
            <family val="3"/>
            <charset val="128"/>
          </rPr>
          <t>県選手権の出場資格がある場合には、OPを選択してください！</t>
        </r>
      </text>
    </comment>
    <comment ref="H16"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16" authorId="2" shapeId="0">
      <text>
        <r>
          <rPr>
            <b/>
            <sz val="14"/>
            <color indexed="81"/>
            <rFont val="ＭＳ Ｐゴシック"/>
            <family val="3"/>
            <charset val="128"/>
          </rPr>
          <t>種目の選び間違えにご注意ください。</t>
        </r>
      </text>
    </comment>
    <comment ref="M1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6" authorId="0" shapeId="0">
      <text>
        <r>
          <rPr>
            <sz val="11"/>
            <color indexed="81"/>
            <rFont val="ＭＳ Ｐゴシック"/>
            <family val="3"/>
            <charset val="128"/>
          </rPr>
          <t>県選手権の出場資格がある場合には、OPを選択してください！</t>
        </r>
      </text>
    </comment>
    <comment ref="P1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6" authorId="0" shapeId="0">
      <text>
        <r>
          <rPr>
            <sz val="11"/>
            <color indexed="81"/>
            <rFont val="ＭＳ Ｐゴシック"/>
            <family val="3"/>
            <charset val="128"/>
          </rPr>
          <t>県選手権の出場資格がある場合には、OPを選択してください！</t>
        </r>
      </text>
    </comment>
    <comment ref="H17"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17" authorId="2" shapeId="0">
      <text>
        <r>
          <rPr>
            <b/>
            <sz val="14"/>
            <color indexed="81"/>
            <rFont val="ＭＳ Ｐゴシック"/>
            <family val="3"/>
            <charset val="128"/>
          </rPr>
          <t>種目の選び間違えにご注意ください。</t>
        </r>
      </text>
    </comment>
    <comment ref="M1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7" authorId="0" shapeId="0">
      <text>
        <r>
          <rPr>
            <sz val="11"/>
            <color indexed="81"/>
            <rFont val="ＭＳ Ｐゴシック"/>
            <family val="3"/>
            <charset val="128"/>
          </rPr>
          <t>県選手権の出場資格がある場合には、OPを選択してください！</t>
        </r>
      </text>
    </comment>
    <comment ref="P1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7" authorId="0" shapeId="0">
      <text>
        <r>
          <rPr>
            <sz val="11"/>
            <color indexed="81"/>
            <rFont val="ＭＳ Ｐゴシック"/>
            <family val="3"/>
            <charset val="128"/>
          </rPr>
          <t>県選手権の出場資格がある場合には、OPを選択してください！</t>
        </r>
      </text>
    </comment>
    <comment ref="H18"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18" authorId="2" shapeId="0">
      <text>
        <r>
          <rPr>
            <b/>
            <sz val="14"/>
            <color indexed="81"/>
            <rFont val="ＭＳ Ｐゴシック"/>
            <family val="3"/>
            <charset val="128"/>
          </rPr>
          <t>種目の選び間違えにご注意ください。</t>
        </r>
      </text>
    </comment>
    <comment ref="M1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8" authorId="0" shapeId="0">
      <text>
        <r>
          <rPr>
            <sz val="11"/>
            <color indexed="81"/>
            <rFont val="ＭＳ Ｐゴシック"/>
            <family val="3"/>
            <charset val="128"/>
          </rPr>
          <t>県選手権の出場資格がある場合には、OPを選択してください！</t>
        </r>
      </text>
    </comment>
    <comment ref="P1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8" authorId="0" shapeId="0">
      <text>
        <r>
          <rPr>
            <sz val="11"/>
            <color indexed="81"/>
            <rFont val="ＭＳ Ｐゴシック"/>
            <family val="3"/>
            <charset val="128"/>
          </rPr>
          <t>県選手権の出場資格がある場合には、OPを選択してください！</t>
        </r>
      </text>
    </comment>
    <comment ref="H19"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19" authorId="2" shapeId="0">
      <text>
        <r>
          <rPr>
            <b/>
            <sz val="14"/>
            <color indexed="81"/>
            <rFont val="ＭＳ Ｐゴシック"/>
            <family val="3"/>
            <charset val="128"/>
          </rPr>
          <t>種目の選び間違えにご注意ください。</t>
        </r>
      </text>
    </comment>
    <comment ref="M1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9" authorId="0" shapeId="0">
      <text>
        <r>
          <rPr>
            <sz val="11"/>
            <color indexed="81"/>
            <rFont val="ＭＳ Ｐゴシック"/>
            <family val="3"/>
            <charset val="128"/>
          </rPr>
          <t>県選手権の出場資格がある場合には、OPを選択してください！</t>
        </r>
      </text>
    </comment>
    <comment ref="P1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9" authorId="0" shapeId="0">
      <text>
        <r>
          <rPr>
            <sz val="11"/>
            <color indexed="81"/>
            <rFont val="ＭＳ Ｐゴシック"/>
            <family val="3"/>
            <charset val="128"/>
          </rPr>
          <t>県選手権の出場資格がある場合には、OPを選択してください！</t>
        </r>
      </text>
    </comment>
    <comment ref="H2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0" authorId="2" shapeId="0">
      <text>
        <r>
          <rPr>
            <b/>
            <sz val="14"/>
            <color indexed="81"/>
            <rFont val="ＭＳ Ｐゴシック"/>
            <family val="3"/>
            <charset val="128"/>
          </rPr>
          <t>種目の選び間違えにご注意ください。</t>
        </r>
      </text>
    </comment>
    <comment ref="M2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0" authorId="0" shapeId="0">
      <text>
        <r>
          <rPr>
            <sz val="11"/>
            <color indexed="81"/>
            <rFont val="ＭＳ Ｐゴシック"/>
            <family val="3"/>
            <charset val="128"/>
          </rPr>
          <t>県選手権の出場資格がある場合には、OPを選択してください！</t>
        </r>
      </text>
    </comment>
    <comment ref="P2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0" authorId="0" shapeId="0">
      <text>
        <r>
          <rPr>
            <sz val="11"/>
            <color indexed="81"/>
            <rFont val="ＭＳ Ｐゴシック"/>
            <family val="3"/>
            <charset val="128"/>
          </rPr>
          <t>県選手権の出場資格がある場合には、OPを選択してください！</t>
        </r>
      </text>
    </comment>
    <comment ref="H21"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1" authorId="2" shapeId="0">
      <text>
        <r>
          <rPr>
            <b/>
            <sz val="14"/>
            <color indexed="81"/>
            <rFont val="ＭＳ Ｐゴシック"/>
            <family val="3"/>
            <charset val="128"/>
          </rPr>
          <t>種目の選び間違えにご注意ください。</t>
        </r>
      </text>
    </comment>
    <comment ref="M2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1" authorId="0" shapeId="0">
      <text>
        <r>
          <rPr>
            <sz val="11"/>
            <color indexed="81"/>
            <rFont val="ＭＳ Ｐゴシック"/>
            <family val="3"/>
            <charset val="128"/>
          </rPr>
          <t>県選手権の出場資格がある場合には、OPを選択してください！</t>
        </r>
      </text>
    </comment>
    <comment ref="P2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1" authorId="0" shapeId="0">
      <text>
        <r>
          <rPr>
            <sz val="11"/>
            <color indexed="81"/>
            <rFont val="ＭＳ Ｐゴシック"/>
            <family val="3"/>
            <charset val="128"/>
          </rPr>
          <t>県選手権の出場資格がある場合には、OPを選択してください！</t>
        </r>
      </text>
    </comment>
    <comment ref="H22"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2" authorId="2" shapeId="0">
      <text>
        <r>
          <rPr>
            <b/>
            <sz val="14"/>
            <color indexed="81"/>
            <rFont val="ＭＳ Ｐゴシック"/>
            <family val="3"/>
            <charset val="128"/>
          </rPr>
          <t>種目の選び間違えにご注意ください。</t>
        </r>
      </text>
    </comment>
    <comment ref="M2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2" authorId="0" shapeId="0">
      <text>
        <r>
          <rPr>
            <sz val="11"/>
            <color indexed="81"/>
            <rFont val="ＭＳ Ｐゴシック"/>
            <family val="3"/>
            <charset val="128"/>
          </rPr>
          <t>県選手権の出場資格がある場合には、OPを選択してください！</t>
        </r>
      </text>
    </comment>
    <comment ref="P2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2" authorId="0" shapeId="0">
      <text>
        <r>
          <rPr>
            <sz val="11"/>
            <color indexed="81"/>
            <rFont val="ＭＳ Ｐゴシック"/>
            <family val="3"/>
            <charset val="128"/>
          </rPr>
          <t>県選手権の出場資格がある場合には、OPを選択してください！</t>
        </r>
      </text>
    </comment>
    <comment ref="H23"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3" authorId="2" shapeId="0">
      <text>
        <r>
          <rPr>
            <b/>
            <sz val="14"/>
            <color indexed="81"/>
            <rFont val="ＭＳ Ｐゴシック"/>
            <family val="3"/>
            <charset val="128"/>
          </rPr>
          <t>種目の選び間違えにご注意ください。</t>
        </r>
      </text>
    </comment>
    <comment ref="M2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3" authorId="0" shapeId="0">
      <text>
        <r>
          <rPr>
            <sz val="11"/>
            <color indexed="81"/>
            <rFont val="ＭＳ Ｐゴシック"/>
            <family val="3"/>
            <charset val="128"/>
          </rPr>
          <t>県選手権の出場資格がある場合には、OPを選択してください！</t>
        </r>
      </text>
    </comment>
    <comment ref="P2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3" authorId="0" shapeId="0">
      <text>
        <r>
          <rPr>
            <sz val="11"/>
            <color indexed="81"/>
            <rFont val="ＭＳ Ｐゴシック"/>
            <family val="3"/>
            <charset val="128"/>
          </rPr>
          <t>県選手権の出場資格がある場合には、OPを選択してください！</t>
        </r>
      </text>
    </comment>
    <comment ref="H24"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4" authorId="2" shapeId="0">
      <text>
        <r>
          <rPr>
            <b/>
            <sz val="14"/>
            <color indexed="81"/>
            <rFont val="ＭＳ Ｐゴシック"/>
            <family val="3"/>
            <charset val="128"/>
          </rPr>
          <t>種目の選び間違えにご注意ください。</t>
        </r>
      </text>
    </comment>
    <comment ref="M2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4" authorId="0" shapeId="0">
      <text>
        <r>
          <rPr>
            <sz val="11"/>
            <color indexed="81"/>
            <rFont val="ＭＳ Ｐゴシック"/>
            <family val="3"/>
            <charset val="128"/>
          </rPr>
          <t>県選手権の出場資格がある場合には、OPを選択してください！</t>
        </r>
      </text>
    </comment>
    <comment ref="P2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4" authorId="0" shapeId="0">
      <text>
        <r>
          <rPr>
            <sz val="11"/>
            <color indexed="81"/>
            <rFont val="ＭＳ Ｐゴシック"/>
            <family val="3"/>
            <charset val="128"/>
          </rPr>
          <t>県選手権の出場資格がある場合には、OPを選択してください！</t>
        </r>
      </text>
    </comment>
    <comment ref="H25"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5" authorId="2" shapeId="0">
      <text>
        <r>
          <rPr>
            <b/>
            <sz val="14"/>
            <color indexed="81"/>
            <rFont val="ＭＳ Ｐゴシック"/>
            <family val="3"/>
            <charset val="128"/>
          </rPr>
          <t>種目の選び間違えにご注意ください。</t>
        </r>
      </text>
    </comment>
    <comment ref="M2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5" authorId="0" shapeId="0">
      <text>
        <r>
          <rPr>
            <sz val="11"/>
            <color indexed="81"/>
            <rFont val="ＭＳ Ｐゴシック"/>
            <family val="3"/>
            <charset val="128"/>
          </rPr>
          <t>県選手権の出場資格がある場合には、OPを選択してください！</t>
        </r>
      </text>
    </comment>
    <comment ref="P2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5" authorId="0" shapeId="0">
      <text>
        <r>
          <rPr>
            <sz val="11"/>
            <color indexed="81"/>
            <rFont val="ＭＳ Ｐゴシック"/>
            <family val="3"/>
            <charset val="128"/>
          </rPr>
          <t>県選手権の出場資格がある場合には、OPを選択してください！</t>
        </r>
      </text>
    </comment>
    <comment ref="H26"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6" authorId="2" shapeId="0">
      <text>
        <r>
          <rPr>
            <b/>
            <sz val="14"/>
            <color indexed="81"/>
            <rFont val="ＭＳ Ｐゴシック"/>
            <family val="3"/>
            <charset val="128"/>
          </rPr>
          <t>種目の選び間違えにご注意ください。</t>
        </r>
      </text>
    </comment>
    <comment ref="M2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6" authorId="0" shapeId="0">
      <text>
        <r>
          <rPr>
            <sz val="11"/>
            <color indexed="81"/>
            <rFont val="ＭＳ Ｐゴシック"/>
            <family val="3"/>
            <charset val="128"/>
          </rPr>
          <t>県選手権の出場資格がある場合には、OPを選択してください！</t>
        </r>
      </text>
    </comment>
    <comment ref="P2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6" authorId="0" shapeId="0">
      <text>
        <r>
          <rPr>
            <sz val="11"/>
            <color indexed="81"/>
            <rFont val="ＭＳ Ｐゴシック"/>
            <family val="3"/>
            <charset val="128"/>
          </rPr>
          <t>県選手権の出場資格がある場合には、OPを選択してください！</t>
        </r>
      </text>
    </comment>
    <comment ref="H27"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7" authorId="2" shapeId="0">
      <text>
        <r>
          <rPr>
            <b/>
            <sz val="14"/>
            <color indexed="81"/>
            <rFont val="ＭＳ Ｐゴシック"/>
            <family val="3"/>
            <charset val="128"/>
          </rPr>
          <t>種目の選び間違えにご注意ください。</t>
        </r>
      </text>
    </comment>
    <comment ref="M2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7" authorId="0" shapeId="0">
      <text>
        <r>
          <rPr>
            <sz val="11"/>
            <color indexed="81"/>
            <rFont val="ＭＳ Ｐゴシック"/>
            <family val="3"/>
            <charset val="128"/>
          </rPr>
          <t>県選手権の出場資格がある場合には、OPを選択してください！</t>
        </r>
      </text>
    </comment>
    <comment ref="P2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7" authorId="0" shapeId="0">
      <text>
        <r>
          <rPr>
            <sz val="11"/>
            <color indexed="81"/>
            <rFont val="ＭＳ Ｐゴシック"/>
            <family val="3"/>
            <charset val="128"/>
          </rPr>
          <t>県選手権の出場資格がある場合には、OPを選択してください！</t>
        </r>
      </text>
    </comment>
    <comment ref="H28"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8" authorId="2" shapeId="0">
      <text>
        <r>
          <rPr>
            <b/>
            <sz val="14"/>
            <color indexed="81"/>
            <rFont val="ＭＳ Ｐゴシック"/>
            <family val="3"/>
            <charset val="128"/>
          </rPr>
          <t>種目の選び間違えにご注意ください。</t>
        </r>
      </text>
    </comment>
    <comment ref="M2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8" authorId="0" shapeId="0">
      <text>
        <r>
          <rPr>
            <sz val="11"/>
            <color indexed="81"/>
            <rFont val="ＭＳ Ｐゴシック"/>
            <family val="3"/>
            <charset val="128"/>
          </rPr>
          <t>県選手権の出場資格がある場合には、OPを選択してください！</t>
        </r>
      </text>
    </comment>
    <comment ref="P2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8" authorId="0" shapeId="0">
      <text>
        <r>
          <rPr>
            <sz val="11"/>
            <color indexed="81"/>
            <rFont val="ＭＳ Ｐゴシック"/>
            <family val="3"/>
            <charset val="128"/>
          </rPr>
          <t>県選手権の出場資格がある場合には、OPを選択してください！</t>
        </r>
      </text>
    </comment>
    <comment ref="H29"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9" authorId="2" shapeId="0">
      <text>
        <r>
          <rPr>
            <b/>
            <sz val="14"/>
            <color indexed="81"/>
            <rFont val="ＭＳ Ｐゴシック"/>
            <family val="3"/>
            <charset val="128"/>
          </rPr>
          <t>種目の選び間違えにご注意ください。</t>
        </r>
      </text>
    </comment>
    <comment ref="M2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9" authorId="0" shapeId="0">
      <text>
        <r>
          <rPr>
            <sz val="11"/>
            <color indexed="81"/>
            <rFont val="ＭＳ Ｐゴシック"/>
            <family val="3"/>
            <charset val="128"/>
          </rPr>
          <t>県選手権の出場資格がある場合には、OPを選択してください！</t>
        </r>
      </text>
    </comment>
    <comment ref="P2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9" authorId="0" shapeId="0">
      <text>
        <r>
          <rPr>
            <sz val="11"/>
            <color indexed="81"/>
            <rFont val="ＭＳ Ｐゴシック"/>
            <family val="3"/>
            <charset val="128"/>
          </rPr>
          <t>県選手権の出場資格がある場合には、OPを選択してください！</t>
        </r>
      </text>
    </comment>
    <comment ref="H3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0" authorId="2" shapeId="0">
      <text>
        <r>
          <rPr>
            <b/>
            <sz val="14"/>
            <color indexed="81"/>
            <rFont val="ＭＳ Ｐゴシック"/>
            <family val="3"/>
            <charset val="128"/>
          </rPr>
          <t>種目の選び間違えにご注意ください。</t>
        </r>
      </text>
    </comment>
    <comment ref="M3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0" authorId="0" shapeId="0">
      <text>
        <r>
          <rPr>
            <sz val="11"/>
            <color indexed="81"/>
            <rFont val="ＭＳ Ｐゴシック"/>
            <family val="3"/>
            <charset val="128"/>
          </rPr>
          <t>県選手権の出場資格がある場合には、OPを選択してください！</t>
        </r>
      </text>
    </comment>
    <comment ref="P3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0" authorId="0" shapeId="0">
      <text>
        <r>
          <rPr>
            <sz val="11"/>
            <color indexed="81"/>
            <rFont val="ＭＳ Ｐゴシック"/>
            <family val="3"/>
            <charset val="128"/>
          </rPr>
          <t>県選手権の出場資格がある場合には、OPを選択してください！</t>
        </r>
      </text>
    </comment>
    <comment ref="H31"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1" authorId="2" shapeId="0">
      <text>
        <r>
          <rPr>
            <b/>
            <sz val="14"/>
            <color indexed="81"/>
            <rFont val="ＭＳ Ｐゴシック"/>
            <family val="3"/>
            <charset val="128"/>
          </rPr>
          <t>種目の選び間違えにご注意ください。</t>
        </r>
      </text>
    </comment>
    <comment ref="M3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1" authorId="0" shapeId="0">
      <text>
        <r>
          <rPr>
            <sz val="11"/>
            <color indexed="81"/>
            <rFont val="ＭＳ Ｐゴシック"/>
            <family val="3"/>
            <charset val="128"/>
          </rPr>
          <t>県選手権の出場資格がある場合には、OPを選択してください！</t>
        </r>
      </text>
    </comment>
    <comment ref="P3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1" authorId="0" shapeId="0">
      <text>
        <r>
          <rPr>
            <sz val="11"/>
            <color indexed="81"/>
            <rFont val="ＭＳ Ｐゴシック"/>
            <family val="3"/>
            <charset val="128"/>
          </rPr>
          <t>県選手権の出場資格がある場合には、OPを選択してください！</t>
        </r>
      </text>
    </comment>
    <comment ref="H32"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2" authorId="2" shapeId="0">
      <text>
        <r>
          <rPr>
            <b/>
            <sz val="14"/>
            <color indexed="81"/>
            <rFont val="ＭＳ Ｐゴシック"/>
            <family val="3"/>
            <charset val="128"/>
          </rPr>
          <t>種目の選び間違えにご注意ください。</t>
        </r>
      </text>
    </comment>
    <comment ref="M3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2" authorId="0" shapeId="0">
      <text>
        <r>
          <rPr>
            <sz val="11"/>
            <color indexed="81"/>
            <rFont val="ＭＳ Ｐゴシック"/>
            <family val="3"/>
            <charset val="128"/>
          </rPr>
          <t>県選手権の出場資格がある場合には、OPを選択してください！</t>
        </r>
      </text>
    </comment>
    <comment ref="P3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2" authorId="0" shapeId="0">
      <text>
        <r>
          <rPr>
            <sz val="11"/>
            <color indexed="81"/>
            <rFont val="ＭＳ Ｐゴシック"/>
            <family val="3"/>
            <charset val="128"/>
          </rPr>
          <t>県選手権の出場資格がある場合には、OPを選択してください！</t>
        </r>
      </text>
    </comment>
    <comment ref="H33"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3" authorId="2" shapeId="0">
      <text>
        <r>
          <rPr>
            <b/>
            <sz val="14"/>
            <color indexed="81"/>
            <rFont val="ＭＳ Ｐゴシック"/>
            <family val="3"/>
            <charset val="128"/>
          </rPr>
          <t>種目の選び間違えにご注意ください。</t>
        </r>
      </text>
    </comment>
    <comment ref="M3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3" authorId="0" shapeId="0">
      <text>
        <r>
          <rPr>
            <sz val="11"/>
            <color indexed="81"/>
            <rFont val="ＭＳ Ｐゴシック"/>
            <family val="3"/>
            <charset val="128"/>
          </rPr>
          <t>県選手権の出場資格がある場合には、OPを選択してください！</t>
        </r>
      </text>
    </comment>
    <comment ref="P3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3" authorId="0" shapeId="0">
      <text>
        <r>
          <rPr>
            <sz val="11"/>
            <color indexed="81"/>
            <rFont val="ＭＳ Ｐゴシック"/>
            <family val="3"/>
            <charset val="128"/>
          </rPr>
          <t>県選手権の出場資格がある場合には、OPを選択してください！</t>
        </r>
      </text>
    </comment>
    <comment ref="H34"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4" authorId="2" shapeId="0">
      <text>
        <r>
          <rPr>
            <b/>
            <sz val="14"/>
            <color indexed="81"/>
            <rFont val="ＭＳ Ｐゴシック"/>
            <family val="3"/>
            <charset val="128"/>
          </rPr>
          <t>種目の選び間違えにご注意ください。</t>
        </r>
      </text>
    </comment>
    <comment ref="M3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4" authorId="0" shapeId="0">
      <text>
        <r>
          <rPr>
            <sz val="11"/>
            <color indexed="81"/>
            <rFont val="ＭＳ Ｐゴシック"/>
            <family val="3"/>
            <charset val="128"/>
          </rPr>
          <t>県選手権の出場資格がある場合には、OPを選択してください！</t>
        </r>
      </text>
    </comment>
    <comment ref="P3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4" authorId="0" shapeId="0">
      <text>
        <r>
          <rPr>
            <sz val="11"/>
            <color indexed="81"/>
            <rFont val="ＭＳ Ｐゴシック"/>
            <family val="3"/>
            <charset val="128"/>
          </rPr>
          <t>県選手権の出場資格がある場合には、OPを選択してください！</t>
        </r>
      </text>
    </comment>
    <comment ref="H35"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5" authorId="2" shapeId="0">
      <text>
        <r>
          <rPr>
            <b/>
            <sz val="14"/>
            <color indexed="81"/>
            <rFont val="ＭＳ Ｐゴシック"/>
            <family val="3"/>
            <charset val="128"/>
          </rPr>
          <t>種目の選び間違えにご注意ください。</t>
        </r>
      </text>
    </comment>
    <comment ref="M3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5" authorId="0" shapeId="0">
      <text>
        <r>
          <rPr>
            <sz val="11"/>
            <color indexed="81"/>
            <rFont val="ＭＳ Ｐゴシック"/>
            <family val="3"/>
            <charset val="128"/>
          </rPr>
          <t>県選手権の出場資格がある場合には、OPを選択してください！</t>
        </r>
      </text>
    </comment>
    <comment ref="P3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5" authorId="0" shapeId="0">
      <text>
        <r>
          <rPr>
            <sz val="11"/>
            <color indexed="81"/>
            <rFont val="ＭＳ Ｐゴシック"/>
            <family val="3"/>
            <charset val="128"/>
          </rPr>
          <t>県選手権の出場資格がある場合には、OPを選択してください！</t>
        </r>
      </text>
    </comment>
    <comment ref="H36"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6" authorId="2" shapeId="0">
      <text>
        <r>
          <rPr>
            <b/>
            <sz val="14"/>
            <color indexed="81"/>
            <rFont val="ＭＳ Ｐゴシック"/>
            <family val="3"/>
            <charset val="128"/>
          </rPr>
          <t>種目の選び間違えにご注意ください。</t>
        </r>
      </text>
    </comment>
    <comment ref="M3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6" authorId="0" shapeId="0">
      <text>
        <r>
          <rPr>
            <sz val="11"/>
            <color indexed="81"/>
            <rFont val="ＭＳ Ｐゴシック"/>
            <family val="3"/>
            <charset val="128"/>
          </rPr>
          <t>県選手権の出場資格がある場合には、OPを選択してください！</t>
        </r>
      </text>
    </comment>
    <comment ref="P3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6" authorId="0" shapeId="0">
      <text>
        <r>
          <rPr>
            <sz val="11"/>
            <color indexed="81"/>
            <rFont val="ＭＳ Ｐゴシック"/>
            <family val="3"/>
            <charset val="128"/>
          </rPr>
          <t>県選手権の出場資格がある場合には、OPを選択してください！</t>
        </r>
      </text>
    </comment>
    <comment ref="H37"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7" authorId="2" shapeId="0">
      <text>
        <r>
          <rPr>
            <b/>
            <sz val="14"/>
            <color indexed="81"/>
            <rFont val="ＭＳ Ｐゴシック"/>
            <family val="3"/>
            <charset val="128"/>
          </rPr>
          <t>種目の選び間違えにご注意ください。</t>
        </r>
      </text>
    </comment>
    <comment ref="M3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7" authorId="0" shapeId="0">
      <text>
        <r>
          <rPr>
            <sz val="11"/>
            <color indexed="81"/>
            <rFont val="ＭＳ Ｐゴシック"/>
            <family val="3"/>
            <charset val="128"/>
          </rPr>
          <t>県選手権の出場資格がある場合には、OPを選択してください！</t>
        </r>
      </text>
    </comment>
    <comment ref="P3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7" authorId="0" shapeId="0">
      <text>
        <r>
          <rPr>
            <sz val="11"/>
            <color indexed="81"/>
            <rFont val="ＭＳ Ｐゴシック"/>
            <family val="3"/>
            <charset val="128"/>
          </rPr>
          <t>県選手権の出場資格がある場合には、OPを選択してください！</t>
        </r>
      </text>
    </comment>
    <comment ref="H38"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8" authorId="2" shapeId="0">
      <text>
        <r>
          <rPr>
            <b/>
            <sz val="14"/>
            <color indexed="81"/>
            <rFont val="ＭＳ Ｐゴシック"/>
            <family val="3"/>
            <charset val="128"/>
          </rPr>
          <t>種目の選び間違えにご注意ください。</t>
        </r>
      </text>
    </comment>
    <comment ref="M3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8" authorId="0" shapeId="0">
      <text>
        <r>
          <rPr>
            <sz val="11"/>
            <color indexed="81"/>
            <rFont val="ＭＳ Ｐゴシック"/>
            <family val="3"/>
            <charset val="128"/>
          </rPr>
          <t>県選手権の出場資格がある場合には、OPを選択してください！</t>
        </r>
      </text>
    </comment>
    <comment ref="P3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8" authorId="0" shapeId="0">
      <text>
        <r>
          <rPr>
            <sz val="11"/>
            <color indexed="81"/>
            <rFont val="ＭＳ Ｐゴシック"/>
            <family val="3"/>
            <charset val="128"/>
          </rPr>
          <t>県選手権の出場資格がある場合には、OPを選択してください！</t>
        </r>
      </text>
    </comment>
    <comment ref="H39"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9" authorId="2" shapeId="0">
      <text>
        <r>
          <rPr>
            <b/>
            <sz val="14"/>
            <color indexed="81"/>
            <rFont val="ＭＳ Ｐゴシック"/>
            <family val="3"/>
            <charset val="128"/>
          </rPr>
          <t>種目の選び間違えにご注意ください。</t>
        </r>
      </text>
    </comment>
    <comment ref="M3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9" authorId="0" shapeId="0">
      <text>
        <r>
          <rPr>
            <sz val="11"/>
            <color indexed="81"/>
            <rFont val="ＭＳ Ｐゴシック"/>
            <family val="3"/>
            <charset val="128"/>
          </rPr>
          <t>県選手権の出場資格がある場合には、OPを選択してください！</t>
        </r>
      </text>
    </comment>
    <comment ref="P3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9" authorId="0" shapeId="0">
      <text>
        <r>
          <rPr>
            <sz val="11"/>
            <color indexed="81"/>
            <rFont val="ＭＳ Ｐゴシック"/>
            <family val="3"/>
            <charset val="128"/>
          </rPr>
          <t>県選手権の出場資格がある場合には、OPを選択してください！</t>
        </r>
      </text>
    </comment>
    <comment ref="H4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0" authorId="2" shapeId="0">
      <text>
        <r>
          <rPr>
            <b/>
            <sz val="14"/>
            <color indexed="81"/>
            <rFont val="ＭＳ Ｐゴシック"/>
            <family val="3"/>
            <charset val="128"/>
          </rPr>
          <t>種目の選び間違えにご注意ください。</t>
        </r>
      </text>
    </comment>
    <comment ref="M4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0" authorId="0" shapeId="0">
      <text>
        <r>
          <rPr>
            <sz val="11"/>
            <color indexed="81"/>
            <rFont val="ＭＳ Ｐゴシック"/>
            <family val="3"/>
            <charset val="128"/>
          </rPr>
          <t>県選手権の出場資格がある場合には、OPを選択してください！</t>
        </r>
      </text>
    </comment>
    <comment ref="P4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0" authorId="0" shapeId="0">
      <text>
        <r>
          <rPr>
            <sz val="11"/>
            <color indexed="81"/>
            <rFont val="ＭＳ Ｐゴシック"/>
            <family val="3"/>
            <charset val="128"/>
          </rPr>
          <t>県選手権の出場資格がある場合には、OPを選択してください！</t>
        </r>
      </text>
    </comment>
    <comment ref="H41"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1" authorId="2" shapeId="0">
      <text>
        <r>
          <rPr>
            <b/>
            <sz val="14"/>
            <color indexed="81"/>
            <rFont val="ＭＳ Ｐゴシック"/>
            <family val="3"/>
            <charset val="128"/>
          </rPr>
          <t>種目の選び間違えにご注意ください。</t>
        </r>
      </text>
    </comment>
    <comment ref="M4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1" authorId="0" shapeId="0">
      <text>
        <r>
          <rPr>
            <sz val="11"/>
            <color indexed="81"/>
            <rFont val="ＭＳ Ｐゴシック"/>
            <family val="3"/>
            <charset val="128"/>
          </rPr>
          <t>県選手権の出場資格がある場合には、OPを選択してください！</t>
        </r>
      </text>
    </comment>
    <comment ref="P4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1" authorId="0" shapeId="0">
      <text>
        <r>
          <rPr>
            <sz val="11"/>
            <color indexed="81"/>
            <rFont val="ＭＳ Ｐゴシック"/>
            <family val="3"/>
            <charset val="128"/>
          </rPr>
          <t>県選手権の出場資格がある場合には、OPを選択してください！</t>
        </r>
      </text>
    </comment>
    <comment ref="H42"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2" authorId="2" shapeId="0">
      <text>
        <r>
          <rPr>
            <b/>
            <sz val="14"/>
            <color indexed="81"/>
            <rFont val="ＭＳ Ｐゴシック"/>
            <family val="3"/>
            <charset val="128"/>
          </rPr>
          <t>種目の選び間違えにご注意ください。</t>
        </r>
      </text>
    </comment>
    <comment ref="M4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2" authorId="0" shapeId="0">
      <text>
        <r>
          <rPr>
            <sz val="11"/>
            <color indexed="81"/>
            <rFont val="ＭＳ Ｐゴシック"/>
            <family val="3"/>
            <charset val="128"/>
          </rPr>
          <t>県選手権の出場資格がある場合には、OPを選択してください！</t>
        </r>
      </text>
    </comment>
    <comment ref="P4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2" authorId="0" shapeId="0">
      <text>
        <r>
          <rPr>
            <sz val="11"/>
            <color indexed="81"/>
            <rFont val="ＭＳ Ｐゴシック"/>
            <family val="3"/>
            <charset val="128"/>
          </rPr>
          <t>県選手権の出場資格がある場合には、OPを選択してください！</t>
        </r>
      </text>
    </comment>
    <comment ref="H43"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3" authorId="2" shapeId="0">
      <text>
        <r>
          <rPr>
            <b/>
            <sz val="14"/>
            <color indexed="81"/>
            <rFont val="ＭＳ Ｐゴシック"/>
            <family val="3"/>
            <charset val="128"/>
          </rPr>
          <t>種目の選び間違えにご注意ください。</t>
        </r>
      </text>
    </comment>
    <comment ref="M4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3" authorId="0" shapeId="0">
      <text>
        <r>
          <rPr>
            <sz val="11"/>
            <color indexed="81"/>
            <rFont val="ＭＳ Ｐゴシック"/>
            <family val="3"/>
            <charset val="128"/>
          </rPr>
          <t>県選手権の出場資格がある場合には、OPを選択してください！</t>
        </r>
      </text>
    </comment>
    <comment ref="P4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3" authorId="0" shapeId="0">
      <text>
        <r>
          <rPr>
            <sz val="11"/>
            <color indexed="81"/>
            <rFont val="ＭＳ Ｐゴシック"/>
            <family val="3"/>
            <charset val="128"/>
          </rPr>
          <t>県選手権の出場資格がある場合には、OPを選択してください！</t>
        </r>
      </text>
    </comment>
    <comment ref="H44"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4" authorId="2" shapeId="0">
      <text>
        <r>
          <rPr>
            <b/>
            <sz val="14"/>
            <color indexed="81"/>
            <rFont val="ＭＳ Ｐゴシック"/>
            <family val="3"/>
            <charset val="128"/>
          </rPr>
          <t>種目の選び間違えにご注意ください。</t>
        </r>
      </text>
    </comment>
    <comment ref="M4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4" authorId="0" shapeId="0">
      <text>
        <r>
          <rPr>
            <sz val="11"/>
            <color indexed="81"/>
            <rFont val="ＭＳ Ｐゴシック"/>
            <family val="3"/>
            <charset val="128"/>
          </rPr>
          <t>県選手権の出場資格がある場合には、OPを選択してください！</t>
        </r>
      </text>
    </comment>
    <comment ref="P4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4" authorId="0" shapeId="0">
      <text>
        <r>
          <rPr>
            <sz val="11"/>
            <color indexed="81"/>
            <rFont val="ＭＳ Ｐゴシック"/>
            <family val="3"/>
            <charset val="128"/>
          </rPr>
          <t>県選手権の出場資格がある場合には、OPを選択してください！</t>
        </r>
      </text>
    </comment>
    <comment ref="H45"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5" authorId="2" shapeId="0">
      <text>
        <r>
          <rPr>
            <b/>
            <sz val="14"/>
            <color indexed="81"/>
            <rFont val="ＭＳ Ｐゴシック"/>
            <family val="3"/>
            <charset val="128"/>
          </rPr>
          <t>種目の選び間違えにご注意ください。</t>
        </r>
      </text>
    </comment>
    <comment ref="M4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5" authorId="0" shapeId="0">
      <text>
        <r>
          <rPr>
            <sz val="11"/>
            <color indexed="81"/>
            <rFont val="ＭＳ Ｐゴシック"/>
            <family val="3"/>
            <charset val="128"/>
          </rPr>
          <t>県選手権の出場資格がある場合には、OPを選択してください！</t>
        </r>
      </text>
    </comment>
    <comment ref="P4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5" authorId="0" shapeId="0">
      <text>
        <r>
          <rPr>
            <sz val="11"/>
            <color indexed="81"/>
            <rFont val="ＭＳ Ｐゴシック"/>
            <family val="3"/>
            <charset val="128"/>
          </rPr>
          <t>県選手権の出場資格がある場合には、OPを選択してください！</t>
        </r>
      </text>
    </comment>
    <comment ref="H46"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6" authorId="2" shapeId="0">
      <text>
        <r>
          <rPr>
            <b/>
            <sz val="14"/>
            <color indexed="81"/>
            <rFont val="ＭＳ Ｐゴシック"/>
            <family val="3"/>
            <charset val="128"/>
          </rPr>
          <t>種目の選び間違えにご注意ください。</t>
        </r>
      </text>
    </comment>
    <comment ref="M4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6" authorId="0" shapeId="0">
      <text>
        <r>
          <rPr>
            <sz val="11"/>
            <color indexed="81"/>
            <rFont val="ＭＳ Ｐゴシック"/>
            <family val="3"/>
            <charset val="128"/>
          </rPr>
          <t>県選手権の出場資格がある場合には、OPを選択してください！</t>
        </r>
      </text>
    </comment>
    <comment ref="P4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6" authorId="0" shapeId="0">
      <text>
        <r>
          <rPr>
            <sz val="11"/>
            <color indexed="81"/>
            <rFont val="ＭＳ Ｐゴシック"/>
            <family val="3"/>
            <charset val="128"/>
          </rPr>
          <t>県選手権の出場資格がある場合には、OPを選択してください！</t>
        </r>
      </text>
    </comment>
    <comment ref="H47"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7" authorId="2" shapeId="0">
      <text>
        <r>
          <rPr>
            <b/>
            <sz val="14"/>
            <color indexed="81"/>
            <rFont val="ＭＳ Ｐゴシック"/>
            <family val="3"/>
            <charset val="128"/>
          </rPr>
          <t>種目の選び間違えにご注意ください。</t>
        </r>
      </text>
    </comment>
    <comment ref="M4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7" authorId="0" shapeId="0">
      <text>
        <r>
          <rPr>
            <sz val="11"/>
            <color indexed="81"/>
            <rFont val="ＭＳ Ｐゴシック"/>
            <family val="3"/>
            <charset val="128"/>
          </rPr>
          <t>県選手権の出場資格がある場合には、OPを選択してください！</t>
        </r>
      </text>
    </comment>
    <comment ref="P4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7" authorId="0" shapeId="0">
      <text>
        <r>
          <rPr>
            <sz val="11"/>
            <color indexed="81"/>
            <rFont val="ＭＳ Ｐゴシック"/>
            <family val="3"/>
            <charset val="128"/>
          </rPr>
          <t>県選手権の出場資格がある場合には、OPを選択してください！</t>
        </r>
      </text>
    </comment>
    <comment ref="H48"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8" authorId="2" shapeId="0">
      <text>
        <r>
          <rPr>
            <b/>
            <sz val="14"/>
            <color indexed="81"/>
            <rFont val="ＭＳ Ｐゴシック"/>
            <family val="3"/>
            <charset val="128"/>
          </rPr>
          <t>種目の選び間違えにご注意ください。</t>
        </r>
      </text>
    </comment>
    <comment ref="M4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8" authorId="0" shapeId="0">
      <text>
        <r>
          <rPr>
            <sz val="11"/>
            <color indexed="81"/>
            <rFont val="ＭＳ Ｐゴシック"/>
            <family val="3"/>
            <charset val="128"/>
          </rPr>
          <t>県選手権の出場資格がある場合には、OPを選択してください！</t>
        </r>
      </text>
    </comment>
    <comment ref="P4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8" authorId="0" shapeId="0">
      <text>
        <r>
          <rPr>
            <sz val="11"/>
            <color indexed="81"/>
            <rFont val="ＭＳ Ｐゴシック"/>
            <family val="3"/>
            <charset val="128"/>
          </rPr>
          <t>県選手権の出場資格がある場合には、OPを選択してください！</t>
        </r>
      </text>
    </comment>
    <comment ref="H49"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9" authorId="2" shapeId="0">
      <text>
        <r>
          <rPr>
            <b/>
            <sz val="14"/>
            <color indexed="81"/>
            <rFont val="ＭＳ Ｐゴシック"/>
            <family val="3"/>
            <charset val="128"/>
          </rPr>
          <t>種目の選び間違えにご注意ください。</t>
        </r>
      </text>
    </comment>
    <comment ref="M4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9" authorId="0" shapeId="0">
      <text>
        <r>
          <rPr>
            <sz val="11"/>
            <color indexed="81"/>
            <rFont val="ＭＳ Ｐゴシック"/>
            <family val="3"/>
            <charset val="128"/>
          </rPr>
          <t>県選手権の出場資格がある場合には、OPを選択してください！</t>
        </r>
      </text>
    </comment>
    <comment ref="P4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9" authorId="0" shapeId="0">
      <text>
        <r>
          <rPr>
            <sz val="11"/>
            <color indexed="81"/>
            <rFont val="ＭＳ Ｐゴシック"/>
            <family val="3"/>
            <charset val="128"/>
          </rPr>
          <t>県選手権の出場資格がある場合には、OPを選択してください！</t>
        </r>
      </text>
    </comment>
    <comment ref="H5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0" authorId="2" shapeId="0">
      <text>
        <r>
          <rPr>
            <b/>
            <sz val="14"/>
            <color indexed="81"/>
            <rFont val="ＭＳ Ｐゴシック"/>
            <family val="3"/>
            <charset val="128"/>
          </rPr>
          <t>種目の選び間違えにご注意ください。</t>
        </r>
      </text>
    </comment>
    <comment ref="M5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0" authorId="0" shapeId="0">
      <text>
        <r>
          <rPr>
            <sz val="11"/>
            <color indexed="81"/>
            <rFont val="ＭＳ Ｐゴシック"/>
            <family val="3"/>
            <charset val="128"/>
          </rPr>
          <t>県選手権の出場資格がある場合には、OPを選択してください！</t>
        </r>
      </text>
    </comment>
    <comment ref="P5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0" authorId="0" shapeId="0">
      <text>
        <r>
          <rPr>
            <sz val="11"/>
            <color indexed="81"/>
            <rFont val="ＭＳ Ｐゴシック"/>
            <family val="3"/>
            <charset val="128"/>
          </rPr>
          <t>県選手権の出場資格がある場合には、OPを選択してください！</t>
        </r>
      </text>
    </comment>
    <comment ref="H51"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1" authorId="2" shapeId="0">
      <text>
        <r>
          <rPr>
            <b/>
            <sz val="14"/>
            <color indexed="81"/>
            <rFont val="ＭＳ Ｐゴシック"/>
            <family val="3"/>
            <charset val="128"/>
          </rPr>
          <t>種目の選び間違えにご注意ください。</t>
        </r>
      </text>
    </comment>
    <comment ref="M5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1" authorId="0" shapeId="0">
      <text>
        <r>
          <rPr>
            <sz val="11"/>
            <color indexed="81"/>
            <rFont val="ＭＳ Ｐゴシック"/>
            <family val="3"/>
            <charset val="128"/>
          </rPr>
          <t>県選手権の出場資格がある場合には、OPを選択してください！</t>
        </r>
      </text>
    </comment>
    <comment ref="P5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1" authorId="0" shapeId="0">
      <text>
        <r>
          <rPr>
            <sz val="11"/>
            <color indexed="81"/>
            <rFont val="ＭＳ Ｐゴシック"/>
            <family val="3"/>
            <charset val="128"/>
          </rPr>
          <t>県選手権の出場資格がある場合には、OPを選択してください！</t>
        </r>
      </text>
    </comment>
    <comment ref="H52"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2" authorId="2" shapeId="0">
      <text>
        <r>
          <rPr>
            <b/>
            <sz val="14"/>
            <color indexed="81"/>
            <rFont val="ＭＳ Ｐゴシック"/>
            <family val="3"/>
            <charset val="128"/>
          </rPr>
          <t>種目の選び間違えにご注意ください。</t>
        </r>
      </text>
    </comment>
    <comment ref="M5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2" authorId="0" shapeId="0">
      <text>
        <r>
          <rPr>
            <sz val="11"/>
            <color indexed="81"/>
            <rFont val="ＭＳ Ｐゴシック"/>
            <family val="3"/>
            <charset val="128"/>
          </rPr>
          <t>県選手権の出場資格がある場合には、OPを選択してください！</t>
        </r>
      </text>
    </comment>
    <comment ref="P5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2" authorId="0" shapeId="0">
      <text>
        <r>
          <rPr>
            <sz val="11"/>
            <color indexed="81"/>
            <rFont val="ＭＳ Ｐゴシック"/>
            <family val="3"/>
            <charset val="128"/>
          </rPr>
          <t>県選手権の出場資格がある場合には、OPを選択してください！</t>
        </r>
      </text>
    </comment>
    <comment ref="H53"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3" authorId="2" shapeId="0">
      <text>
        <r>
          <rPr>
            <b/>
            <sz val="14"/>
            <color indexed="81"/>
            <rFont val="ＭＳ Ｐゴシック"/>
            <family val="3"/>
            <charset val="128"/>
          </rPr>
          <t>種目の選び間違えにご注意ください。</t>
        </r>
      </text>
    </comment>
    <comment ref="M5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3" authorId="0" shapeId="0">
      <text>
        <r>
          <rPr>
            <sz val="11"/>
            <color indexed="81"/>
            <rFont val="ＭＳ Ｐゴシック"/>
            <family val="3"/>
            <charset val="128"/>
          </rPr>
          <t>県選手権の出場資格がある場合には、OPを選択してください！</t>
        </r>
      </text>
    </comment>
    <comment ref="P5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3" authorId="0" shapeId="0">
      <text>
        <r>
          <rPr>
            <sz val="11"/>
            <color indexed="81"/>
            <rFont val="ＭＳ Ｐゴシック"/>
            <family val="3"/>
            <charset val="128"/>
          </rPr>
          <t>県選手権の出場資格がある場合には、OPを選択してください！</t>
        </r>
      </text>
    </comment>
    <comment ref="H54"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4" authorId="2" shapeId="0">
      <text>
        <r>
          <rPr>
            <b/>
            <sz val="14"/>
            <color indexed="81"/>
            <rFont val="ＭＳ Ｐゴシック"/>
            <family val="3"/>
            <charset val="128"/>
          </rPr>
          <t>種目の選び間違えにご注意ください。</t>
        </r>
      </text>
    </comment>
    <comment ref="M5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4" authorId="0" shapeId="0">
      <text>
        <r>
          <rPr>
            <sz val="11"/>
            <color indexed="81"/>
            <rFont val="ＭＳ Ｐゴシック"/>
            <family val="3"/>
            <charset val="128"/>
          </rPr>
          <t>県選手権の出場資格がある場合には、OPを選択してください！</t>
        </r>
      </text>
    </comment>
    <comment ref="P5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4" authorId="0" shapeId="0">
      <text>
        <r>
          <rPr>
            <sz val="11"/>
            <color indexed="81"/>
            <rFont val="ＭＳ Ｐゴシック"/>
            <family val="3"/>
            <charset val="128"/>
          </rPr>
          <t>県選手権の出場資格がある場合には、OPを選択してください！</t>
        </r>
      </text>
    </comment>
    <comment ref="H55"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5" authorId="2" shapeId="0">
      <text>
        <r>
          <rPr>
            <b/>
            <sz val="14"/>
            <color indexed="81"/>
            <rFont val="ＭＳ Ｐゴシック"/>
            <family val="3"/>
            <charset val="128"/>
          </rPr>
          <t>種目の選び間違えにご注意ください。</t>
        </r>
      </text>
    </comment>
    <comment ref="M5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5" authorId="0" shapeId="0">
      <text>
        <r>
          <rPr>
            <sz val="11"/>
            <color indexed="81"/>
            <rFont val="ＭＳ Ｐゴシック"/>
            <family val="3"/>
            <charset val="128"/>
          </rPr>
          <t>県選手権の出場資格がある場合には、OPを選択してください！</t>
        </r>
      </text>
    </comment>
    <comment ref="P5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5" authorId="0" shapeId="0">
      <text>
        <r>
          <rPr>
            <sz val="11"/>
            <color indexed="81"/>
            <rFont val="ＭＳ Ｐゴシック"/>
            <family val="3"/>
            <charset val="128"/>
          </rPr>
          <t>県選手権の出場資格がある場合には、OPを選択してください！</t>
        </r>
      </text>
    </comment>
    <comment ref="H56"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6" authorId="2" shapeId="0">
      <text>
        <r>
          <rPr>
            <b/>
            <sz val="14"/>
            <color indexed="81"/>
            <rFont val="ＭＳ Ｐゴシック"/>
            <family val="3"/>
            <charset val="128"/>
          </rPr>
          <t>種目の選び間違えにご注意ください。</t>
        </r>
      </text>
    </comment>
    <comment ref="M5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6" authorId="0" shapeId="0">
      <text>
        <r>
          <rPr>
            <sz val="11"/>
            <color indexed="81"/>
            <rFont val="ＭＳ Ｐゴシック"/>
            <family val="3"/>
            <charset val="128"/>
          </rPr>
          <t>県選手権の出場資格がある場合には、OPを選択してください！</t>
        </r>
      </text>
    </comment>
    <comment ref="P5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6" authorId="0" shapeId="0">
      <text>
        <r>
          <rPr>
            <sz val="11"/>
            <color indexed="81"/>
            <rFont val="ＭＳ Ｐゴシック"/>
            <family val="3"/>
            <charset val="128"/>
          </rPr>
          <t>県選手権の出場資格がある場合には、OPを選択してください！</t>
        </r>
      </text>
    </comment>
    <comment ref="H57"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7" authorId="2" shapeId="0">
      <text>
        <r>
          <rPr>
            <b/>
            <sz val="14"/>
            <color indexed="81"/>
            <rFont val="ＭＳ Ｐゴシック"/>
            <family val="3"/>
            <charset val="128"/>
          </rPr>
          <t>種目の選び間違えにご注意ください。</t>
        </r>
      </text>
    </comment>
    <comment ref="M5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7" authorId="0" shapeId="0">
      <text>
        <r>
          <rPr>
            <sz val="11"/>
            <color indexed="81"/>
            <rFont val="ＭＳ Ｐゴシック"/>
            <family val="3"/>
            <charset val="128"/>
          </rPr>
          <t>県選手権の出場資格がある場合には、OPを選択してください！</t>
        </r>
      </text>
    </comment>
    <comment ref="P5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7" authorId="0" shapeId="0">
      <text>
        <r>
          <rPr>
            <sz val="11"/>
            <color indexed="81"/>
            <rFont val="ＭＳ Ｐゴシック"/>
            <family val="3"/>
            <charset val="128"/>
          </rPr>
          <t>県選手権の出場資格がある場合には、OPを選択してください！</t>
        </r>
      </text>
    </comment>
    <comment ref="H58"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8" authorId="2" shapeId="0">
      <text>
        <r>
          <rPr>
            <b/>
            <sz val="14"/>
            <color indexed="81"/>
            <rFont val="ＭＳ Ｐゴシック"/>
            <family val="3"/>
            <charset val="128"/>
          </rPr>
          <t>種目の選び間違えにご注意ください。</t>
        </r>
      </text>
    </comment>
    <comment ref="M5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8" authorId="0" shapeId="0">
      <text>
        <r>
          <rPr>
            <sz val="11"/>
            <color indexed="81"/>
            <rFont val="ＭＳ Ｐゴシック"/>
            <family val="3"/>
            <charset val="128"/>
          </rPr>
          <t>県選手権の出場資格がある場合には、OPを選択してください！</t>
        </r>
      </text>
    </comment>
    <comment ref="P5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8" authorId="0" shapeId="0">
      <text>
        <r>
          <rPr>
            <sz val="11"/>
            <color indexed="81"/>
            <rFont val="ＭＳ Ｐゴシック"/>
            <family val="3"/>
            <charset val="128"/>
          </rPr>
          <t>県選手権の出場資格がある場合には、OPを選択してください！</t>
        </r>
      </text>
    </comment>
    <comment ref="H59"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9" authorId="2" shapeId="0">
      <text>
        <r>
          <rPr>
            <b/>
            <sz val="14"/>
            <color indexed="81"/>
            <rFont val="ＭＳ Ｐゴシック"/>
            <family val="3"/>
            <charset val="128"/>
          </rPr>
          <t>種目の選び間違えにご注意ください。</t>
        </r>
      </text>
    </comment>
    <comment ref="M5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9" authorId="0" shapeId="0">
      <text>
        <r>
          <rPr>
            <sz val="11"/>
            <color indexed="81"/>
            <rFont val="ＭＳ Ｐゴシック"/>
            <family val="3"/>
            <charset val="128"/>
          </rPr>
          <t>県選手権の出場資格がある場合には、OPを選択してください！</t>
        </r>
      </text>
    </comment>
    <comment ref="P5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9" authorId="0" shapeId="0">
      <text>
        <r>
          <rPr>
            <sz val="11"/>
            <color indexed="81"/>
            <rFont val="ＭＳ Ｐゴシック"/>
            <family val="3"/>
            <charset val="128"/>
          </rPr>
          <t>県選手権の出場資格がある場合には、OPを選択してください！</t>
        </r>
      </text>
    </comment>
    <comment ref="H6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0" authorId="2" shapeId="0">
      <text>
        <r>
          <rPr>
            <b/>
            <sz val="14"/>
            <color indexed="81"/>
            <rFont val="ＭＳ Ｐゴシック"/>
            <family val="3"/>
            <charset val="128"/>
          </rPr>
          <t>種目の選び間違えにご注意ください。</t>
        </r>
      </text>
    </comment>
    <comment ref="M6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0" authorId="0" shapeId="0">
      <text>
        <r>
          <rPr>
            <sz val="11"/>
            <color indexed="81"/>
            <rFont val="ＭＳ Ｐゴシック"/>
            <family val="3"/>
            <charset val="128"/>
          </rPr>
          <t>県選手権の出場資格がある場合には、OPを選択してください！</t>
        </r>
      </text>
    </comment>
    <comment ref="P6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0" authorId="0" shapeId="0">
      <text>
        <r>
          <rPr>
            <sz val="11"/>
            <color indexed="81"/>
            <rFont val="ＭＳ Ｐゴシック"/>
            <family val="3"/>
            <charset val="128"/>
          </rPr>
          <t>県選手権の出場資格がある場合には、OPを選択してください！</t>
        </r>
      </text>
    </comment>
    <comment ref="H61"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1" authorId="2" shapeId="0">
      <text>
        <r>
          <rPr>
            <b/>
            <sz val="14"/>
            <color indexed="81"/>
            <rFont val="ＭＳ Ｐゴシック"/>
            <family val="3"/>
            <charset val="128"/>
          </rPr>
          <t>種目の選び間違えにご注意ください。</t>
        </r>
      </text>
    </comment>
    <comment ref="M6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1" authorId="0" shapeId="0">
      <text>
        <r>
          <rPr>
            <sz val="11"/>
            <color indexed="81"/>
            <rFont val="ＭＳ Ｐゴシック"/>
            <family val="3"/>
            <charset val="128"/>
          </rPr>
          <t>県選手権の出場資格がある場合には、OPを選択してください！</t>
        </r>
      </text>
    </comment>
    <comment ref="P6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1" authorId="0" shapeId="0">
      <text>
        <r>
          <rPr>
            <sz val="11"/>
            <color indexed="81"/>
            <rFont val="ＭＳ Ｐゴシック"/>
            <family val="3"/>
            <charset val="128"/>
          </rPr>
          <t>県選手権の出場資格がある場合には、OPを選択してください！</t>
        </r>
      </text>
    </comment>
    <comment ref="H62"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2" authorId="2" shapeId="0">
      <text>
        <r>
          <rPr>
            <b/>
            <sz val="14"/>
            <color indexed="81"/>
            <rFont val="ＭＳ Ｐゴシック"/>
            <family val="3"/>
            <charset val="128"/>
          </rPr>
          <t>種目の選び間違えにご注意ください。</t>
        </r>
      </text>
    </comment>
    <comment ref="M6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2" authorId="0" shapeId="0">
      <text>
        <r>
          <rPr>
            <sz val="11"/>
            <color indexed="81"/>
            <rFont val="ＭＳ Ｐゴシック"/>
            <family val="3"/>
            <charset val="128"/>
          </rPr>
          <t>県選手権の出場資格がある場合には、OPを選択してください！</t>
        </r>
      </text>
    </comment>
    <comment ref="P6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2" authorId="0" shapeId="0">
      <text>
        <r>
          <rPr>
            <sz val="11"/>
            <color indexed="81"/>
            <rFont val="ＭＳ Ｐゴシック"/>
            <family val="3"/>
            <charset val="128"/>
          </rPr>
          <t>県選手権の出場資格がある場合には、OPを選択してください！</t>
        </r>
      </text>
    </comment>
    <comment ref="H63"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3" authorId="2" shapeId="0">
      <text>
        <r>
          <rPr>
            <b/>
            <sz val="14"/>
            <color indexed="81"/>
            <rFont val="ＭＳ Ｐゴシック"/>
            <family val="3"/>
            <charset val="128"/>
          </rPr>
          <t>種目の選び間違えにご注意ください。</t>
        </r>
      </text>
    </comment>
    <comment ref="M6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3" authorId="0" shapeId="0">
      <text>
        <r>
          <rPr>
            <sz val="11"/>
            <color indexed="81"/>
            <rFont val="ＭＳ Ｐゴシック"/>
            <family val="3"/>
            <charset val="128"/>
          </rPr>
          <t>県選手権の出場資格がある場合には、OPを選択してください！</t>
        </r>
      </text>
    </comment>
    <comment ref="P6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3" authorId="0" shapeId="0">
      <text>
        <r>
          <rPr>
            <sz val="11"/>
            <color indexed="81"/>
            <rFont val="ＭＳ Ｐゴシック"/>
            <family val="3"/>
            <charset val="128"/>
          </rPr>
          <t>県選手権の出場資格がある場合には、OPを選択してください！</t>
        </r>
      </text>
    </comment>
    <comment ref="H64"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4" authorId="2" shapeId="0">
      <text>
        <r>
          <rPr>
            <b/>
            <sz val="14"/>
            <color indexed="81"/>
            <rFont val="ＭＳ Ｐゴシック"/>
            <family val="3"/>
            <charset val="128"/>
          </rPr>
          <t>種目の選び間違えにご注意ください。</t>
        </r>
      </text>
    </comment>
    <comment ref="M6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4" authorId="0" shapeId="0">
      <text>
        <r>
          <rPr>
            <sz val="11"/>
            <color indexed="81"/>
            <rFont val="ＭＳ Ｐゴシック"/>
            <family val="3"/>
            <charset val="128"/>
          </rPr>
          <t>県選手権の出場資格がある場合には、OPを選択してください！</t>
        </r>
      </text>
    </comment>
    <comment ref="P6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4" authorId="0" shapeId="0">
      <text>
        <r>
          <rPr>
            <sz val="11"/>
            <color indexed="81"/>
            <rFont val="ＭＳ Ｐゴシック"/>
            <family val="3"/>
            <charset val="128"/>
          </rPr>
          <t>県選手権の出場資格がある場合には、OPを選択してください！</t>
        </r>
      </text>
    </comment>
    <comment ref="H65"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5" authorId="2" shapeId="0">
      <text>
        <r>
          <rPr>
            <b/>
            <sz val="14"/>
            <color indexed="81"/>
            <rFont val="ＭＳ Ｐゴシック"/>
            <family val="3"/>
            <charset val="128"/>
          </rPr>
          <t>種目の選び間違えにご注意ください。</t>
        </r>
      </text>
    </comment>
    <comment ref="M6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5" authorId="0" shapeId="0">
      <text>
        <r>
          <rPr>
            <sz val="11"/>
            <color indexed="81"/>
            <rFont val="ＭＳ Ｐゴシック"/>
            <family val="3"/>
            <charset val="128"/>
          </rPr>
          <t>県選手権の出場資格がある場合には、OPを選択してください！</t>
        </r>
      </text>
    </comment>
    <comment ref="P6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5" authorId="0" shapeId="0">
      <text>
        <r>
          <rPr>
            <sz val="11"/>
            <color indexed="81"/>
            <rFont val="ＭＳ Ｐゴシック"/>
            <family val="3"/>
            <charset val="128"/>
          </rPr>
          <t>県選手権の出場資格がある場合には、OPを選択してください！</t>
        </r>
      </text>
    </comment>
    <comment ref="H66"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6" authorId="2" shapeId="0">
      <text>
        <r>
          <rPr>
            <b/>
            <sz val="14"/>
            <color indexed="81"/>
            <rFont val="ＭＳ Ｐゴシック"/>
            <family val="3"/>
            <charset val="128"/>
          </rPr>
          <t>種目の選び間違えにご注意ください。</t>
        </r>
      </text>
    </comment>
    <comment ref="M6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6" authorId="0" shapeId="0">
      <text>
        <r>
          <rPr>
            <sz val="11"/>
            <color indexed="81"/>
            <rFont val="ＭＳ Ｐゴシック"/>
            <family val="3"/>
            <charset val="128"/>
          </rPr>
          <t>県選手権の出場資格がある場合には、OPを選択してください！</t>
        </r>
      </text>
    </comment>
    <comment ref="P6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6" authorId="0" shapeId="0">
      <text>
        <r>
          <rPr>
            <sz val="11"/>
            <color indexed="81"/>
            <rFont val="ＭＳ Ｐゴシック"/>
            <family val="3"/>
            <charset val="128"/>
          </rPr>
          <t>県選手権の出場資格がある場合には、OPを選択してください！</t>
        </r>
      </text>
    </comment>
    <comment ref="H67"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7" authorId="2" shapeId="0">
      <text>
        <r>
          <rPr>
            <b/>
            <sz val="14"/>
            <color indexed="81"/>
            <rFont val="ＭＳ Ｐゴシック"/>
            <family val="3"/>
            <charset val="128"/>
          </rPr>
          <t>種目の選び間違えにご注意ください。</t>
        </r>
      </text>
    </comment>
    <comment ref="M6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7" authorId="0" shapeId="0">
      <text>
        <r>
          <rPr>
            <sz val="11"/>
            <color indexed="81"/>
            <rFont val="ＭＳ Ｐゴシック"/>
            <family val="3"/>
            <charset val="128"/>
          </rPr>
          <t>県選手権の出場資格がある場合には、OPを選択してください！</t>
        </r>
      </text>
    </comment>
    <comment ref="P6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7" authorId="0" shapeId="0">
      <text>
        <r>
          <rPr>
            <sz val="11"/>
            <color indexed="81"/>
            <rFont val="ＭＳ Ｐゴシック"/>
            <family val="3"/>
            <charset val="128"/>
          </rPr>
          <t>県選手権の出場資格がある場合には、OPを選択してください！</t>
        </r>
      </text>
    </comment>
    <comment ref="H68"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8" authorId="2" shapeId="0">
      <text>
        <r>
          <rPr>
            <b/>
            <sz val="14"/>
            <color indexed="81"/>
            <rFont val="ＭＳ Ｐゴシック"/>
            <family val="3"/>
            <charset val="128"/>
          </rPr>
          <t>種目の選び間違えにご注意ください。</t>
        </r>
      </text>
    </comment>
    <comment ref="M6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8" authorId="0" shapeId="0">
      <text>
        <r>
          <rPr>
            <sz val="11"/>
            <color indexed="81"/>
            <rFont val="ＭＳ Ｐゴシック"/>
            <family val="3"/>
            <charset val="128"/>
          </rPr>
          <t>県選手権の出場資格がある場合には、OPを選択してください！</t>
        </r>
      </text>
    </comment>
    <comment ref="P6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8" authorId="0" shapeId="0">
      <text>
        <r>
          <rPr>
            <sz val="11"/>
            <color indexed="81"/>
            <rFont val="ＭＳ Ｐゴシック"/>
            <family val="3"/>
            <charset val="128"/>
          </rPr>
          <t>県選手権の出場資格がある場合には、OPを選択してください！</t>
        </r>
      </text>
    </comment>
    <comment ref="H69"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9" authorId="2" shapeId="0">
      <text>
        <r>
          <rPr>
            <b/>
            <sz val="14"/>
            <color indexed="81"/>
            <rFont val="ＭＳ Ｐゴシック"/>
            <family val="3"/>
            <charset val="128"/>
          </rPr>
          <t>種目の選び間違えにご注意ください。</t>
        </r>
      </text>
    </comment>
    <comment ref="M6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9" authorId="0" shapeId="0">
      <text>
        <r>
          <rPr>
            <sz val="11"/>
            <color indexed="81"/>
            <rFont val="ＭＳ Ｐゴシック"/>
            <family val="3"/>
            <charset val="128"/>
          </rPr>
          <t>県選手権の出場資格がある場合には、OPを選択してください！</t>
        </r>
      </text>
    </comment>
    <comment ref="P6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9" authorId="0" shapeId="0">
      <text>
        <r>
          <rPr>
            <sz val="11"/>
            <color indexed="81"/>
            <rFont val="ＭＳ Ｐゴシック"/>
            <family val="3"/>
            <charset val="128"/>
          </rPr>
          <t>県選手権の出場資格がある場合には、OPを選択してください！</t>
        </r>
      </text>
    </comment>
    <comment ref="H7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0" authorId="2" shapeId="0">
      <text>
        <r>
          <rPr>
            <b/>
            <sz val="14"/>
            <color indexed="81"/>
            <rFont val="ＭＳ Ｐゴシック"/>
            <family val="3"/>
            <charset val="128"/>
          </rPr>
          <t>種目の選び間違えにご注意ください。</t>
        </r>
      </text>
    </comment>
    <comment ref="M7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0" authorId="0" shapeId="0">
      <text>
        <r>
          <rPr>
            <sz val="11"/>
            <color indexed="81"/>
            <rFont val="ＭＳ Ｐゴシック"/>
            <family val="3"/>
            <charset val="128"/>
          </rPr>
          <t>県選手権の出場資格がある場合には、OPを選択してください！</t>
        </r>
      </text>
    </comment>
    <comment ref="P7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0" authorId="0" shapeId="0">
      <text>
        <r>
          <rPr>
            <sz val="11"/>
            <color indexed="81"/>
            <rFont val="ＭＳ Ｐゴシック"/>
            <family val="3"/>
            <charset val="128"/>
          </rPr>
          <t>県選手権の出場資格がある場合には、OPを選択してください！</t>
        </r>
      </text>
    </comment>
    <comment ref="H71"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1" authorId="2" shapeId="0">
      <text>
        <r>
          <rPr>
            <b/>
            <sz val="14"/>
            <color indexed="81"/>
            <rFont val="ＭＳ Ｐゴシック"/>
            <family val="3"/>
            <charset val="128"/>
          </rPr>
          <t>種目の選び間違えにご注意ください。</t>
        </r>
      </text>
    </comment>
    <comment ref="M7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1" authorId="0" shapeId="0">
      <text>
        <r>
          <rPr>
            <sz val="11"/>
            <color indexed="81"/>
            <rFont val="ＭＳ Ｐゴシック"/>
            <family val="3"/>
            <charset val="128"/>
          </rPr>
          <t>県選手権の出場資格がある場合には、OPを選択してください！</t>
        </r>
      </text>
    </comment>
    <comment ref="P7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1" authorId="0" shapeId="0">
      <text>
        <r>
          <rPr>
            <sz val="11"/>
            <color indexed="81"/>
            <rFont val="ＭＳ Ｐゴシック"/>
            <family val="3"/>
            <charset val="128"/>
          </rPr>
          <t>県選手権の出場資格がある場合には、OPを選択してください！</t>
        </r>
      </text>
    </comment>
    <comment ref="H72"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2" authorId="2" shapeId="0">
      <text>
        <r>
          <rPr>
            <b/>
            <sz val="14"/>
            <color indexed="81"/>
            <rFont val="ＭＳ Ｐゴシック"/>
            <family val="3"/>
            <charset val="128"/>
          </rPr>
          <t>種目の選び間違えにご注意ください。</t>
        </r>
      </text>
    </comment>
    <comment ref="M7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2" authorId="0" shapeId="0">
      <text>
        <r>
          <rPr>
            <sz val="11"/>
            <color indexed="81"/>
            <rFont val="ＭＳ Ｐゴシック"/>
            <family val="3"/>
            <charset val="128"/>
          </rPr>
          <t>県選手権の出場資格がある場合には、OPを選択してください！</t>
        </r>
      </text>
    </comment>
    <comment ref="P7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2" authorId="0" shapeId="0">
      <text>
        <r>
          <rPr>
            <sz val="11"/>
            <color indexed="81"/>
            <rFont val="ＭＳ Ｐゴシック"/>
            <family val="3"/>
            <charset val="128"/>
          </rPr>
          <t>県選手権の出場資格がある場合には、OPを選択してください！</t>
        </r>
      </text>
    </comment>
    <comment ref="H73"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3" authorId="2" shapeId="0">
      <text>
        <r>
          <rPr>
            <b/>
            <sz val="14"/>
            <color indexed="81"/>
            <rFont val="ＭＳ Ｐゴシック"/>
            <family val="3"/>
            <charset val="128"/>
          </rPr>
          <t>種目の選び間違えにご注意ください。</t>
        </r>
      </text>
    </comment>
    <comment ref="M7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3" authorId="0" shapeId="0">
      <text>
        <r>
          <rPr>
            <sz val="11"/>
            <color indexed="81"/>
            <rFont val="ＭＳ Ｐゴシック"/>
            <family val="3"/>
            <charset val="128"/>
          </rPr>
          <t>県選手権の出場資格がある場合には、OPを選択してください！</t>
        </r>
      </text>
    </comment>
    <comment ref="P7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3" authorId="0" shapeId="0">
      <text>
        <r>
          <rPr>
            <sz val="11"/>
            <color indexed="81"/>
            <rFont val="ＭＳ Ｐゴシック"/>
            <family val="3"/>
            <charset val="128"/>
          </rPr>
          <t>県選手権の出場資格がある場合には、OPを選択してください！</t>
        </r>
      </text>
    </comment>
    <comment ref="H74"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4" authorId="2" shapeId="0">
      <text>
        <r>
          <rPr>
            <b/>
            <sz val="14"/>
            <color indexed="81"/>
            <rFont val="ＭＳ Ｐゴシック"/>
            <family val="3"/>
            <charset val="128"/>
          </rPr>
          <t>種目の選び間違えにご注意ください。</t>
        </r>
      </text>
    </comment>
    <comment ref="M7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4" authorId="0" shapeId="0">
      <text>
        <r>
          <rPr>
            <sz val="11"/>
            <color indexed="81"/>
            <rFont val="ＭＳ Ｐゴシック"/>
            <family val="3"/>
            <charset val="128"/>
          </rPr>
          <t>県選手権の出場資格がある場合には、OPを選択してください！</t>
        </r>
      </text>
    </comment>
    <comment ref="P7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4" authorId="0" shapeId="0">
      <text>
        <r>
          <rPr>
            <sz val="11"/>
            <color indexed="81"/>
            <rFont val="ＭＳ Ｐゴシック"/>
            <family val="3"/>
            <charset val="128"/>
          </rPr>
          <t>県選手権の出場資格がある場合には、OPを選択してください！</t>
        </r>
      </text>
    </comment>
    <comment ref="H75"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5" authorId="2" shapeId="0">
      <text>
        <r>
          <rPr>
            <b/>
            <sz val="14"/>
            <color indexed="81"/>
            <rFont val="ＭＳ Ｐゴシック"/>
            <family val="3"/>
            <charset val="128"/>
          </rPr>
          <t>種目の選び間違えにご注意ください。</t>
        </r>
      </text>
    </comment>
    <comment ref="M7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5" authorId="0" shapeId="0">
      <text>
        <r>
          <rPr>
            <sz val="11"/>
            <color indexed="81"/>
            <rFont val="ＭＳ Ｐゴシック"/>
            <family val="3"/>
            <charset val="128"/>
          </rPr>
          <t>県選手権の出場資格がある場合には、OPを選択してください！</t>
        </r>
      </text>
    </comment>
    <comment ref="P7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5" authorId="0" shapeId="0">
      <text>
        <r>
          <rPr>
            <sz val="11"/>
            <color indexed="81"/>
            <rFont val="ＭＳ Ｐゴシック"/>
            <family val="3"/>
            <charset val="128"/>
          </rPr>
          <t>県選手権の出場資格がある場合には、OPを選択してください！</t>
        </r>
      </text>
    </comment>
    <comment ref="H76"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6" authorId="2" shapeId="0">
      <text>
        <r>
          <rPr>
            <b/>
            <sz val="14"/>
            <color indexed="81"/>
            <rFont val="ＭＳ Ｐゴシック"/>
            <family val="3"/>
            <charset val="128"/>
          </rPr>
          <t>種目の選び間違えにご注意ください。</t>
        </r>
      </text>
    </comment>
    <comment ref="M7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6" authorId="0" shapeId="0">
      <text>
        <r>
          <rPr>
            <sz val="11"/>
            <color indexed="81"/>
            <rFont val="ＭＳ Ｐゴシック"/>
            <family val="3"/>
            <charset val="128"/>
          </rPr>
          <t>県選手権の出場資格がある場合には、OPを選択してください！</t>
        </r>
      </text>
    </comment>
    <comment ref="P7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6" authorId="0" shapeId="0">
      <text>
        <r>
          <rPr>
            <sz val="11"/>
            <color indexed="81"/>
            <rFont val="ＭＳ Ｐゴシック"/>
            <family val="3"/>
            <charset val="128"/>
          </rPr>
          <t>県選手権の出場資格がある場合には、OPを選択してください！</t>
        </r>
      </text>
    </comment>
    <comment ref="H77"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7" authorId="2" shapeId="0">
      <text>
        <r>
          <rPr>
            <b/>
            <sz val="14"/>
            <color indexed="81"/>
            <rFont val="ＭＳ Ｐゴシック"/>
            <family val="3"/>
            <charset val="128"/>
          </rPr>
          <t>種目の選び間違えにご注意ください。</t>
        </r>
      </text>
    </comment>
    <comment ref="M7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7" authorId="0" shapeId="0">
      <text>
        <r>
          <rPr>
            <sz val="11"/>
            <color indexed="81"/>
            <rFont val="ＭＳ Ｐゴシック"/>
            <family val="3"/>
            <charset val="128"/>
          </rPr>
          <t>県選手権の出場資格がある場合には、OPを選択してください！</t>
        </r>
      </text>
    </comment>
    <comment ref="P7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7" authorId="0" shapeId="0">
      <text>
        <r>
          <rPr>
            <sz val="11"/>
            <color indexed="81"/>
            <rFont val="ＭＳ Ｐゴシック"/>
            <family val="3"/>
            <charset val="128"/>
          </rPr>
          <t>県選手権の出場資格がある場合には、OPを選択してください！</t>
        </r>
      </text>
    </comment>
    <comment ref="H78"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8" authorId="2" shapeId="0">
      <text>
        <r>
          <rPr>
            <b/>
            <sz val="14"/>
            <color indexed="81"/>
            <rFont val="ＭＳ Ｐゴシック"/>
            <family val="3"/>
            <charset val="128"/>
          </rPr>
          <t>種目の選び間違えにご注意ください。</t>
        </r>
      </text>
    </comment>
    <comment ref="M7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8" authorId="0" shapeId="0">
      <text>
        <r>
          <rPr>
            <sz val="11"/>
            <color indexed="81"/>
            <rFont val="ＭＳ Ｐゴシック"/>
            <family val="3"/>
            <charset val="128"/>
          </rPr>
          <t>県選手権の出場資格がある場合には、OPを選択してください！</t>
        </r>
      </text>
    </comment>
    <comment ref="P7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8" authorId="0" shapeId="0">
      <text>
        <r>
          <rPr>
            <sz val="11"/>
            <color indexed="81"/>
            <rFont val="ＭＳ Ｐゴシック"/>
            <family val="3"/>
            <charset val="128"/>
          </rPr>
          <t>県選手権の出場資格がある場合には、OPを選択してください！</t>
        </r>
      </text>
    </comment>
    <comment ref="H79"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9" authorId="2" shapeId="0">
      <text>
        <r>
          <rPr>
            <b/>
            <sz val="14"/>
            <color indexed="81"/>
            <rFont val="ＭＳ Ｐゴシック"/>
            <family val="3"/>
            <charset val="128"/>
          </rPr>
          <t>種目の選び間違えにご注意ください。</t>
        </r>
      </text>
    </comment>
    <comment ref="M7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9" authorId="0" shapeId="0">
      <text>
        <r>
          <rPr>
            <sz val="11"/>
            <color indexed="81"/>
            <rFont val="ＭＳ Ｐゴシック"/>
            <family val="3"/>
            <charset val="128"/>
          </rPr>
          <t>県選手権の出場資格がある場合には、OPを選択してください！</t>
        </r>
      </text>
    </comment>
    <comment ref="P7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9" authorId="0" shapeId="0">
      <text>
        <r>
          <rPr>
            <sz val="11"/>
            <color indexed="81"/>
            <rFont val="ＭＳ Ｐゴシック"/>
            <family val="3"/>
            <charset val="128"/>
          </rPr>
          <t>県選手権の出場資格がある場合には、OPを選択してください！</t>
        </r>
      </text>
    </comment>
    <comment ref="H8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0" authorId="2" shapeId="0">
      <text>
        <r>
          <rPr>
            <b/>
            <sz val="14"/>
            <color indexed="81"/>
            <rFont val="ＭＳ Ｐゴシック"/>
            <family val="3"/>
            <charset val="128"/>
          </rPr>
          <t>種目の選び間違えにご注意ください。</t>
        </r>
      </text>
    </comment>
    <comment ref="M8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0" authorId="0" shapeId="0">
      <text>
        <r>
          <rPr>
            <sz val="11"/>
            <color indexed="81"/>
            <rFont val="ＭＳ Ｐゴシック"/>
            <family val="3"/>
            <charset val="128"/>
          </rPr>
          <t>県選手権の出場資格がある場合には、OPを選択してください！</t>
        </r>
      </text>
    </comment>
    <comment ref="P8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0" authorId="0" shapeId="0">
      <text>
        <r>
          <rPr>
            <sz val="11"/>
            <color indexed="81"/>
            <rFont val="ＭＳ Ｐゴシック"/>
            <family val="3"/>
            <charset val="128"/>
          </rPr>
          <t>県選手権の出場資格がある場合には、OPを選択してください！</t>
        </r>
      </text>
    </comment>
    <comment ref="H81"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1" authorId="2" shapeId="0">
      <text>
        <r>
          <rPr>
            <b/>
            <sz val="14"/>
            <color indexed="81"/>
            <rFont val="ＭＳ Ｐゴシック"/>
            <family val="3"/>
            <charset val="128"/>
          </rPr>
          <t>種目の選び間違えにご注意ください。</t>
        </r>
      </text>
    </comment>
    <comment ref="M8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1" authorId="0" shapeId="0">
      <text>
        <r>
          <rPr>
            <sz val="11"/>
            <color indexed="81"/>
            <rFont val="ＭＳ Ｐゴシック"/>
            <family val="3"/>
            <charset val="128"/>
          </rPr>
          <t>県選手権の出場資格がある場合には、OPを選択してください！</t>
        </r>
      </text>
    </comment>
    <comment ref="P8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1" authorId="0" shapeId="0">
      <text>
        <r>
          <rPr>
            <sz val="11"/>
            <color indexed="81"/>
            <rFont val="ＭＳ Ｐゴシック"/>
            <family val="3"/>
            <charset val="128"/>
          </rPr>
          <t>県選手権の出場資格がある場合には、OPを選択してください！</t>
        </r>
      </text>
    </comment>
    <comment ref="H82"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2" authorId="2" shapeId="0">
      <text>
        <r>
          <rPr>
            <b/>
            <sz val="14"/>
            <color indexed="81"/>
            <rFont val="ＭＳ Ｐゴシック"/>
            <family val="3"/>
            <charset val="128"/>
          </rPr>
          <t>種目の選び間違えにご注意ください。</t>
        </r>
      </text>
    </comment>
    <comment ref="M8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2" authorId="0" shapeId="0">
      <text>
        <r>
          <rPr>
            <sz val="11"/>
            <color indexed="81"/>
            <rFont val="ＭＳ Ｐゴシック"/>
            <family val="3"/>
            <charset val="128"/>
          </rPr>
          <t>県選手権の出場資格がある場合には、OPを選択してください！</t>
        </r>
      </text>
    </comment>
    <comment ref="P8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2" authorId="0" shapeId="0">
      <text>
        <r>
          <rPr>
            <sz val="11"/>
            <color indexed="81"/>
            <rFont val="ＭＳ Ｐゴシック"/>
            <family val="3"/>
            <charset val="128"/>
          </rPr>
          <t>県選手権の出場資格がある場合には、OPを選択してください！</t>
        </r>
      </text>
    </comment>
    <comment ref="H83"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3" authorId="2" shapeId="0">
      <text>
        <r>
          <rPr>
            <b/>
            <sz val="14"/>
            <color indexed="81"/>
            <rFont val="ＭＳ Ｐゴシック"/>
            <family val="3"/>
            <charset val="128"/>
          </rPr>
          <t>種目の選び間違えにご注意ください。</t>
        </r>
      </text>
    </comment>
    <comment ref="M8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3" authorId="0" shapeId="0">
      <text>
        <r>
          <rPr>
            <sz val="11"/>
            <color indexed="81"/>
            <rFont val="ＭＳ Ｐゴシック"/>
            <family val="3"/>
            <charset val="128"/>
          </rPr>
          <t>県選手権の出場資格がある場合には、OPを選択してください！</t>
        </r>
      </text>
    </comment>
    <comment ref="P8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3" authorId="0" shapeId="0">
      <text>
        <r>
          <rPr>
            <sz val="11"/>
            <color indexed="81"/>
            <rFont val="ＭＳ Ｐゴシック"/>
            <family val="3"/>
            <charset val="128"/>
          </rPr>
          <t>県選手権の出場資格がある場合には、OPを選択してください！</t>
        </r>
      </text>
    </comment>
    <comment ref="H84"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4" authorId="2" shapeId="0">
      <text>
        <r>
          <rPr>
            <b/>
            <sz val="14"/>
            <color indexed="81"/>
            <rFont val="ＭＳ Ｐゴシック"/>
            <family val="3"/>
            <charset val="128"/>
          </rPr>
          <t>種目の選び間違えにご注意ください。</t>
        </r>
      </text>
    </comment>
    <comment ref="M8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4" authorId="0" shapeId="0">
      <text>
        <r>
          <rPr>
            <sz val="11"/>
            <color indexed="81"/>
            <rFont val="ＭＳ Ｐゴシック"/>
            <family val="3"/>
            <charset val="128"/>
          </rPr>
          <t>県選手権の出場資格がある場合には、OPを選択してください！</t>
        </r>
      </text>
    </comment>
    <comment ref="P8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4" authorId="0" shapeId="0">
      <text>
        <r>
          <rPr>
            <sz val="11"/>
            <color indexed="81"/>
            <rFont val="ＭＳ Ｐゴシック"/>
            <family val="3"/>
            <charset val="128"/>
          </rPr>
          <t>県選手権の出場資格がある場合には、OPを選択してください！</t>
        </r>
      </text>
    </comment>
    <comment ref="H85"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5" authorId="2" shapeId="0">
      <text>
        <r>
          <rPr>
            <b/>
            <sz val="14"/>
            <color indexed="81"/>
            <rFont val="ＭＳ Ｐゴシック"/>
            <family val="3"/>
            <charset val="128"/>
          </rPr>
          <t>種目の選び間違えにご注意ください。</t>
        </r>
      </text>
    </comment>
    <comment ref="M8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5" authorId="0" shapeId="0">
      <text>
        <r>
          <rPr>
            <sz val="11"/>
            <color indexed="81"/>
            <rFont val="ＭＳ Ｐゴシック"/>
            <family val="3"/>
            <charset val="128"/>
          </rPr>
          <t>県選手権の出場資格がある場合には、OPを選択してください！</t>
        </r>
      </text>
    </comment>
    <comment ref="P8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5" authorId="0" shapeId="0">
      <text>
        <r>
          <rPr>
            <sz val="11"/>
            <color indexed="81"/>
            <rFont val="ＭＳ Ｐゴシック"/>
            <family val="3"/>
            <charset val="128"/>
          </rPr>
          <t>県選手権の出場資格がある場合には、OPを選択してください！</t>
        </r>
      </text>
    </comment>
    <comment ref="H86"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6" authorId="2" shapeId="0">
      <text>
        <r>
          <rPr>
            <b/>
            <sz val="14"/>
            <color indexed="81"/>
            <rFont val="ＭＳ Ｐゴシック"/>
            <family val="3"/>
            <charset val="128"/>
          </rPr>
          <t>種目の選び間違えにご注意ください。</t>
        </r>
      </text>
    </comment>
    <comment ref="M8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6" authorId="0" shapeId="0">
      <text>
        <r>
          <rPr>
            <sz val="11"/>
            <color indexed="81"/>
            <rFont val="ＭＳ Ｐゴシック"/>
            <family val="3"/>
            <charset val="128"/>
          </rPr>
          <t>県選手権の出場資格がある場合には、OPを選択してください！</t>
        </r>
      </text>
    </comment>
    <comment ref="P8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6" authorId="0" shapeId="0">
      <text>
        <r>
          <rPr>
            <sz val="11"/>
            <color indexed="81"/>
            <rFont val="ＭＳ Ｐゴシック"/>
            <family val="3"/>
            <charset val="128"/>
          </rPr>
          <t>県選手権の出場資格がある場合には、OPを選択してください！</t>
        </r>
      </text>
    </comment>
    <comment ref="H87"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7" authorId="2" shapeId="0">
      <text>
        <r>
          <rPr>
            <b/>
            <sz val="14"/>
            <color indexed="81"/>
            <rFont val="ＭＳ Ｐゴシック"/>
            <family val="3"/>
            <charset val="128"/>
          </rPr>
          <t>種目の選び間違えにご注意ください。</t>
        </r>
      </text>
    </comment>
    <comment ref="M8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7" authorId="0" shapeId="0">
      <text>
        <r>
          <rPr>
            <sz val="11"/>
            <color indexed="81"/>
            <rFont val="ＭＳ Ｐゴシック"/>
            <family val="3"/>
            <charset val="128"/>
          </rPr>
          <t>県選手権の出場資格がある場合には、OPを選択してください！</t>
        </r>
      </text>
    </comment>
    <comment ref="P8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7" authorId="0" shapeId="0">
      <text>
        <r>
          <rPr>
            <sz val="11"/>
            <color indexed="81"/>
            <rFont val="ＭＳ Ｐゴシック"/>
            <family val="3"/>
            <charset val="128"/>
          </rPr>
          <t>県選手権の出場資格がある場合には、OPを選択してください！</t>
        </r>
      </text>
    </comment>
    <comment ref="H88"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8" authorId="2" shapeId="0">
      <text>
        <r>
          <rPr>
            <b/>
            <sz val="14"/>
            <color indexed="81"/>
            <rFont val="ＭＳ Ｐゴシック"/>
            <family val="3"/>
            <charset val="128"/>
          </rPr>
          <t>種目の選び間違えにご注意ください。</t>
        </r>
      </text>
    </comment>
    <comment ref="M8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8" authorId="0" shapeId="0">
      <text>
        <r>
          <rPr>
            <sz val="11"/>
            <color indexed="81"/>
            <rFont val="ＭＳ Ｐゴシック"/>
            <family val="3"/>
            <charset val="128"/>
          </rPr>
          <t>県選手権の出場資格がある場合には、OPを選択してください！</t>
        </r>
      </text>
    </comment>
    <comment ref="P8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8" authorId="0" shapeId="0">
      <text>
        <r>
          <rPr>
            <sz val="11"/>
            <color indexed="81"/>
            <rFont val="ＭＳ Ｐゴシック"/>
            <family val="3"/>
            <charset val="128"/>
          </rPr>
          <t>県選手権の出場資格がある場合には、OPを選択してください！</t>
        </r>
      </text>
    </comment>
    <comment ref="H89"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9" authorId="2" shapeId="0">
      <text>
        <r>
          <rPr>
            <b/>
            <sz val="14"/>
            <color indexed="81"/>
            <rFont val="ＭＳ Ｐゴシック"/>
            <family val="3"/>
            <charset val="128"/>
          </rPr>
          <t>種目の選び間違えにご注意ください。</t>
        </r>
      </text>
    </comment>
    <comment ref="M8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9" authorId="0" shapeId="0">
      <text>
        <r>
          <rPr>
            <sz val="11"/>
            <color indexed="81"/>
            <rFont val="ＭＳ Ｐゴシック"/>
            <family val="3"/>
            <charset val="128"/>
          </rPr>
          <t>県選手権の出場資格がある場合には、OPを選択してください！</t>
        </r>
      </text>
    </comment>
    <comment ref="P8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9" authorId="0" shapeId="0">
      <text>
        <r>
          <rPr>
            <sz val="11"/>
            <color indexed="81"/>
            <rFont val="ＭＳ Ｐゴシック"/>
            <family val="3"/>
            <charset val="128"/>
          </rPr>
          <t>県選手権の出場資格がある場合には、OPを選択してください！</t>
        </r>
      </text>
    </comment>
    <comment ref="H9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0" authorId="2" shapeId="0">
      <text>
        <r>
          <rPr>
            <b/>
            <sz val="14"/>
            <color indexed="81"/>
            <rFont val="ＭＳ Ｐゴシック"/>
            <family val="3"/>
            <charset val="128"/>
          </rPr>
          <t>種目の選び間違えにご注意ください。</t>
        </r>
      </text>
    </comment>
    <comment ref="M9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0" authorId="0" shapeId="0">
      <text>
        <r>
          <rPr>
            <sz val="11"/>
            <color indexed="81"/>
            <rFont val="ＭＳ Ｐゴシック"/>
            <family val="3"/>
            <charset val="128"/>
          </rPr>
          <t>県選手権の出場資格がある場合には、OPを選択してください！</t>
        </r>
      </text>
    </comment>
    <comment ref="P9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0" authorId="0" shapeId="0">
      <text>
        <r>
          <rPr>
            <sz val="11"/>
            <color indexed="81"/>
            <rFont val="ＭＳ Ｐゴシック"/>
            <family val="3"/>
            <charset val="128"/>
          </rPr>
          <t>県選手権の出場資格がある場合には、OPを選択してください！</t>
        </r>
      </text>
    </comment>
    <comment ref="H91"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1" authorId="2" shapeId="0">
      <text>
        <r>
          <rPr>
            <b/>
            <sz val="14"/>
            <color indexed="81"/>
            <rFont val="ＭＳ Ｐゴシック"/>
            <family val="3"/>
            <charset val="128"/>
          </rPr>
          <t>種目の選び間違えにご注意ください。</t>
        </r>
      </text>
    </comment>
    <comment ref="M9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1" authorId="0" shapeId="0">
      <text>
        <r>
          <rPr>
            <sz val="11"/>
            <color indexed="81"/>
            <rFont val="ＭＳ Ｐゴシック"/>
            <family val="3"/>
            <charset val="128"/>
          </rPr>
          <t>県選手権の出場資格がある場合には、OPを選択してください！</t>
        </r>
      </text>
    </comment>
    <comment ref="P9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1" authorId="0" shapeId="0">
      <text>
        <r>
          <rPr>
            <sz val="11"/>
            <color indexed="81"/>
            <rFont val="ＭＳ Ｐゴシック"/>
            <family val="3"/>
            <charset val="128"/>
          </rPr>
          <t>県選手権の出場資格がある場合には、OPを選択してください！</t>
        </r>
      </text>
    </comment>
    <comment ref="H92"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2" authorId="2" shapeId="0">
      <text>
        <r>
          <rPr>
            <b/>
            <sz val="14"/>
            <color indexed="81"/>
            <rFont val="ＭＳ Ｐゴシック"/>
            <family val="3"/>
            <charset val="128"/>
          </rPr>
          <t>種目の選び間違えにご注意ください。</t>
        </r>
      </text>
    </comment>
    <comment ref="M9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2" authorId="0" shapeId="0">
      <text>
        <r>
          <rPr>
            <sz val="11"/>
            <color indexed="81"/>
            <rFont val="ＭＳ Ｐゴシック"/>
            <family val="3"/>
            <charset val="128"/>
          </rPr>
          <t>県選手権の出場資格がある場合には、OPを選択してください！</t>
        </r>
      </text>
    </comment>
    <comment ref="P9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2" authorId="0" shapeId="0">
      <text>
        <r>
          <rPr>
            <sz val="11"/>
            <color indexed="81"/>
            <rFont val="ＭＳ Ｐゴシック"/>
            <family val="3"/>
            <charset val="128"/>
          </rPr>
          <t>県選手権の出場資格がある場合には、OPを選択してください！</t>
        </r>
      </text>
    </comment>
    <comment ref="H93"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3" authorId="2" shapeId="0">
      <text>
        <r>
          <rPr>
            <b/>
            <sz val="14"/>
            <color indexed="81"/>
            <rFont val="ＭＳ Ｐゴシック"/>
            <family val="3"/>
            <charset val="128"/>
          </rPr>
          <t>種目の選び間違えにご注意ください。</t>
        </r>
      </text>
    </comment>
    <comment ref="M9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3" authorId="0" shapeId="0">
      <text>
        <r>
          <rPr>
            <sz val="11"/>
            <color indexed="81"/>
            <rFont val="ＭＳ Ｐゴシック"/>
            <family val="3"/>
            <charset val="128"/>
          </rPr>
          <t>県選手権の出場資格がある場合には、OPを選択してください！</t>
        </r>
      </text>
    </comment>
    <comment ref="P9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3" authorId="0" shapeId="0">
      <text>
        <r>
          <rPr>
            <sz val="11"/>
            <color indexed="81"/>
            <rFont val="ＭＳ Ｐゴシック"/>
            <family val="3"/>
            <charset val="128"/>
          </rPr>
          <t>県選手権の出場資格がある場合には、OPを選択してください！</t>
        </r>
      </text>
    </comment>
    <comment ref="H94"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4" authorId="2" shapeId="0">
      <text>
        <r>
          <rPr>
            <b/>
            <sz val="14"/>
            <color indexed="81"/>
            <rFont val="ＭＳ Ｐゴシック"/>
            <family val="3"/>
            <charset val="128"/>
          </rPr>
          <t>種目の選び間違えにご注意ください。</t>
        </r>
      </text>
    </comment>
    <comment ref="M9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4" authorId="0" shapeId="0">
      <text>
        <r>
          <rPr>
            <sz val="11"/>
            <color indexed="81"/>
            <rFont val="ＭＳ Ｐゴシック"/>
            <family val="3"/>
            <charset val="128"/>
          </rPr>
          <t>県選手権の出場資格がある場合には、OPを選択してください！</t>
        </r>
      </text>
    </comment>
    <comment ref="P9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4" authorId="0" shapeId="0">
      <text>
        <r>
          <rPr>
            <sz val="11"/>
            <color indexed="81"/>
            <rFont val="ＭＳ Ｐゴシック"/>
            <family val="3"/>
            <charset val="128"/>
          </rPr>
          <t>県選手権の出場資格がある場合には、OPを選択してください！</t>
        </r>
      </text>
    </comment>
    <comment ref="H95"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5" authorId="2" shapeId="0">
      <text>
        <r>
          <rPr>
            <b/>
            <sz val="14"/>
            <color indexed="81"/>
            <rFont val="ＭＳ Ｐゴシック"/>
            <family val="3"/>
            <charset val="128"/>
          </rPr>
          <t>種目の選び間違えにご注意ください。</t>
        </r>
      </text>
    </comment>
    <comment ref="M9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5" authorId="0" shapeId="0">
      <text>
        <r>
          <rPr>
            <sz val="11"/>
            <color indexed="81"/>
            <rFont val="ＭＳ Ｐゴシック"/>
            <family val="3"/>
            <charset val="128"/>
          </rPr>
          <t>県選手権の出場資格がある場合には、OPを選択してください！</t>
        </r>
      </text>
    </comment>
    <comment ref="P9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5" authorId="0" shapeId="0">
      <text>
        <r>
          <rPr>
            <sz val="11"/>
            <color indexed="81"/>
            <rFont val="ＭＳ Ｐゴシック"/>
            <family val="3"/>
            <charset val="128"/>
          </rPr>
          <t>県選手権の出場資格がある場合には、OPを選択してください！</t>
        </r>
      </text>
    </comment>
    <comment ref="H96"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6" authorId="2" shapeId="0">
      <text>
        <r>
          <rPr>
            <b/>
            <sz val="14"/>
            <color indexed="81"/>
            <rFont val="ＭＳ Ｐゴシック"/>
            <family val="3"/>
            <charset val="128"/>
          </rPr>
          <t>種目の選び間違えにご注意ください。</t>
        </r>
      </text>
    </comment>
    <comment ref="M9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6" authorId="0" shapeId="0">
      <text>
        <r>
          <rPr>
            <sz val="11"/>
            <color indexed="81"/>
            <rFont val="ＭＳ Ｐゴシック"/>
            <family val="3"/>
            <charset val="128"/>
          </rPr>
          <t>県選手権の出場資格がある場合には、OPを選択してください！</t>
        </r>
      </text>
    </comment>
    <comment ref="P9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6" authorId="0" shapeId="0">
      <text>
        <r>
          <rPr>
            <sz val="11"/>
            <color indexed="81"/>
            <rFont val="ＭＳ Ｐゴシック"/>
            <family val="3"/>
            <charset val="128"/>
          </rPr>
          <t>県選手権の出場資格がある場合には、OPを選択してください！</t>
        </r>
      </text>
    </comment>
    <comment ref="H97"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7" authorId="2" shapeId="0">
      <text>
        <r>
          <rPr>
            <b/>
            <sz val="14"/>
            <color indexed="81"/>
            <rFont val="ＭＳ Ｐゴシック"/>
            <family val="3"/>
            <charset val="128"/>
          </rPr>
          <t>種目の選び間違えにご注意ください。</t>
        </r>
      </text>
    </comment>
    <comment ref="M9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7" authorId="0" shapeId="0">
      <text>
        <r>
          <rPr>
            <sz val="11"/>
            <color indexed="81"/>
            <rFont val="ＭＳ Ｐゴシック"/>
            <family val="3"/>
            <charset val="128"/>
          </rPr>
          <t>県選手権の出場資格がある場合には、OPを選択してください！</t>
        </r>
      </text>
    </comment>
    <comment ref="P9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7" authorId="0" shapeId="0">
      <text>
        <r>
          <rPr>
            <sz val="11"/>
            <color indexed="81"/>
            <rFont val="ＭＳ Ｐゴシック"/>
            <family val="3"/>
            <charset val="128"/>
          </rPr>
          <t>県選手権の出場資格がある場合には、OPを選択してください！</t>
        </r>
      </text>
    </comment>
    <comment ref="H98"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8" authorId="2" shapeId="0">
      <text>
        <r>
          <rPr>
            <b/>
            <sz val="14"/>
            <color indexed="81"/>
            <rFont val="ＭＳ Ｐゴシック"/>
            <family val="3"/>
            <charset val="128"/>
          </rPr>
          <t>種目の選び間違えにご注意ください。</t>
        </r>
      </text>
    </comment>
    <comment ref="M9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8" authorId="0" shapeId="0">
      <text>
        <r>
          <rPr>
            <sz val="11"/>
            <color indexed="81"/>
            <rFont val="ＭＳ Ｐゴシック"/>
            <family val="3"/>
            <charset val="128"/>
          </rPr>
          <t>県選手権の出場資格がある場合には、OPを選択してください！</t>
        </r>
      </text>
    </comment>
    <comment ref="P9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8" authorId="0" shapeId="0">
      <text>
        <r>
          <rPr>
            <sz val="11"/>
            <color indexed="81"/>
            <rFont val="ＭＳ Ｐゴシック"/>
            <family val="3"/>
            <charset val="128"/>
          </rPr>
          <t>県選手権の出場資格がある場合には、OPを選択してください！</t>
        </r>
      </text>
    </comment>
    <comment ref="H99"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9" authorId="2" shapeId="0">
      <text>
        <r>
          <rPr>
            <b/>
            <sz val="14"/>
            <color indexed="81"/>
            <rFont val="ＭＳ Ｐゴシック"/>
            <family val="3"/>
            <charset val="128"/>
          </rPr>
          <t>種目の選び間違えにご注意ください。</t>
        </r>
      </text>
    </comment>
    <comment ref="M9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9" authorId="0" shapeId="0">
      <text>
        <r>
          <rPr>
            <sz val="11"/>
            <color indexed="81"/>
            <rFont val="ＭＳ Ｐゴシック"/>
            <family val="3"/>
            <charset val="128"/>
          </rPr>
          <t>県選手権の出場資格がある場合には、OPを選択してください！</t>
        </r>
      </text>
    </comment>
    <comment ref="P9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9" authorId="0" shapeId="0">
      <text>
        <r>
          <rPr>
            <sz val="11"/>
            <color indexed="81"/>
            <rFont val="ＭＳ Ｐゴシック"/>
            <family val="3"/>
            <charset val="128"/>
          </rPr>
          <t>県選手権の出場資格がある場合には、OPを選択してください！</t>
        </r>
      </text>
    </comment>
    <comment ref="H10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100" authorId="2" shapeId="0">
      <text>
        <r>
          <rPr>
            <b/>
            <sz val="14"/>
            <color indexed="81"/>
            <rFont val="ＭＳ Ｐゴシック"/>
            <family val="3"/>
            <charset val="128"/>
          </rPr>
          <t>種目の選び間違えにご注意ください。</t>
        </r>
      </text>
    </comment>
    <comment ref="M10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00" authorId="0" shapeId="0">
      <text>
        <r>
          <rPr>
            <sz val="11"/>
            <color indexed="81"/>
            <rFont val="ＭＳ Ｐゴシック"/>
            <family val="3"/>
            <charset val="128"/>
          </rPr>
          <t>県選手権の出場資格がある場合には、OPを選択してください！</t>
        </r>
      </text>
    </comment>
    <comment ref="P10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00" authorId="0" shapeId="0">
      <text>
        <r>
          <rPr>
            <sz val="11"/>
            <color indexed="81"/>
            <rFont val="ＭＳ Ｐゴシック"/>
            <family val="3"/>
            <charset val="128"/>
          </rPr>
          <t>県選手権の出場資格がある場合には、OPを選択してください！</t>
        </r>
      </text>
    </comment>
  </commentList>
</comments>
</file>

<file path=xl/comments3.xml><?xml version="1.0" encoding="utf-8"?>
<comments xmlns="http://schemas.openxmlformats.org/spreadsheetml/2006/main">
  <authors>
    <author>nagoya area</author>
  </authors>
  <commentList>
    <comment ref="G13" authorId="0" shapeId="0">
      <text>
        <r>
          <rPr>
            <b/>
            <sz val="9"/>
            <color indexed="81"/>
            <rFont val="ＭＳ Ｐゴシック"/>
            <family val="3"/>
            <charset val="128"/>
          </rPr>
          <t xml:space="preserve">数字のみです。
</t>
        </r>
      </text>
    </comment>
    <comment ref="G14" authorId="0" shapeId="0">
      <text>
        <r>
          <rPr>
            <b/>
            <sz val="9"/>
            <color indexed="81"/>
            <rFont val="ＭＳ Ｐゴシック"/>
            <family val="3"/>
            <charset val="128"/>
          </rPr>
          <t xml:space="preserve">数字のみです。
</t>
        </r>
      </text>
    </comment>
  </commentList>
</comments>
</file>

<file path=xl/sharedStrings.xml><?xml version="1.0" encoding="utf-8"?>
<sst xmlns="http://schemas.openxmlformats.org/spreadsheetml/2006/main" count="2298" uniqueCount="1721">
  <si>
    <t>ﾅﾝﾊﾞｰ</t>
    <phoneticPr fontId="7"/>
  </si>
  <si>
    <t>学年</t>
    <rPh sb="0" eb="2">
      <t>ガクネン</t>
    </rPh>
    <phoneticPr fontId="7"/>
  </si>
  <si>
    <t>男</t>
    <rPh sb="0" eb="1">
      <t>オトコ</t>
    </rPh>
    <phoneticPr fontId="7"/>
  </si>
  <si>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</si>
  <si>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</si>
  <si>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</si>
  <si>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</si>
  <si>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</si>
  <si>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</si>
  <si>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</si>
  <si>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</si>
  <si>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</si>
  <si>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</si>
  <si>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</si>
  <si>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</si>
  <si>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</si>
  <si>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</si>
  <si>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</si>
  <si>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</si>
  <si>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</si>
  <si>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</si>
  <si>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</si>
  <si>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</si>
  <si>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</si>
  <si>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</si>
  <si>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</si>
  <si>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</si>
  <si>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</si>
  <si>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</si>
  <si>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</si>
  <si>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</si>
  <si>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</si>
  <si>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</si>
  <si>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</si>
  <si>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</si>
  <si>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</si>
  <si>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</si>
  <si>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連絡先電話番号</t>
    <rPh sb="0" eb="3">
      <t>レンラクサキ</t>
    </rPh>
    <rPh sb="3" eb="5">
      <t>デンワ</t>
    </rPh>
    <rPh sb="5" eb="7">
      <t>バンゴウ</t>
    </rPh>
    <phoneticPr fontId="7"/>
  </si>
  <si>
    <t>性別</t>
    <rPh sb="0" eb="2">
      <t>セイベツ</t>
    </rPh>
    <phoneticPr fontId="7"/>
  </si>
  <si>
    <t>記録</t>
    <rPh sb="0" eb="2">
      <t>キロク</t>
    </rPh>
    <phoneticPr fontId="7"/>
  </si>
  <si>
    <t>種目１</t>
    <rPh sb="0" eb="2">
      <t>シュモク</t>
    </rPh>
    <phoneticPr fontId="7"/>
  </si>
  <si>
    <t>記録１</t>
    <rPh sb="0" eb="2">
      <t>キロク</t>
    </rPh>
    <phoneticPr fontId="7"/>
  </si>
  <si>
    <t>種目２</t>
    <rPh sb="0" eb="2">
      <t>シュモク</t>
    </rPh>
    <phoneticPr fontId="7"/>
  </si>
  <si>
    <t>記録２</t>
    <rPh sb="0" eb="2">
      <t>キロク</t>
    </rPh>
    <phoneticPr fontId="7"/>
  </si>
  <si>
    <t>種目３</t>
    <rPh sb="0" eb="2">
      <t>シュモク</t>
    </rPh>
    <phoneticPr fontId="7"/>
  </si>
  <si>
    <t>例</t>
    <rPh sb="0" eb="1">
      <t>レイ</t>
    </rPh>
    <phoneticPr fontId="7"/>
  </si>
  <si>
    <t>4X100mR</t>
    <phoneticPr fontId="7"/>
  </si>
  <si>
    <t>4X400mR</t>
    <phoneticPr fontId="7"/>
  </si>
  <si>
    <t>氏　名</t>
    <rPh sb="0" eb="1">
      <t>シ</t>
    </rPh>
    <rPh sb="2" eb="3">
      <t>メイ</t>
    </rPh>
    <phoneticPr fontId="7"/>
  </si>
  <si>
    <t>A4サイズ</t>
    <phoneticPr fontId="11"/>
  </si>
  <si>
    <t>種目別申込人数一覧表</t>
    <rPh sb="0" eb="1">
      <t>タネ</t>
    </rPh>
    <rPh sb="1" eb="2">
      <t>メ</t>
    </rPh>
    <rPh sb="2" eb="3">
      <t>ベツ</t>
    </rPh>
    <rPh sb="3" eb="4">
      <t>サル</t>
    </rPh>
    <rPh sb="4" eb="5">
      <t>コミ</t>
    </rPh>
    <rPh sb="5" eb="6">
      <t>ジン</t>
    </rPh>
    <rPh sb="6" eb="7">
      <t>カズ</t>
    </rPh>
    <rPh sb="7" eb="8">
      <t>イチ</t>
    </rPh>
    <rPh sb="8" eb="9">
      <t>ラン</t>
    </rPh>
    <rPh sb="9" eb="10">
      <t>ヒョウ</t>
    </rPh>
    <phoneticPr fontId="11"/>
  </si>
  <si>
    <t>女</t>
    <rPh sb="0" eb="1">
      <t>オンナ</t>
    </rPh>
    <phoneticPr fontId="7"/>
  </si>
  <si>
    <t>○</t>
    <phoneticPr fontId="7"/>
  </si>
  <si>
    <t>大会名</t>
    <rPh sb="0" eb="2">
      <t>タイカイ</t>
    </rPh>
    <rPh sb="2" eb="3">
      <t>メイ</t>
    </rPh>
    <phoneticPr fontId="7"/>
  </si>
  <si>
    <t>チームNO</t>
  </si>
  <si>
    <t>所属コード</t>
  </si>
  <si>
    <t>チーム名</t>
  </si>
  <si>
    <t>チーム名カナ</t>
  </si>
  <si>
    <t>チーム名略称</t>
  </si>
  <si>
    <t>チーム正式名称</t>
  </si>
  <si>
    <t>ID</t>
  </si>
  <si>
    <t>参加競技-競技コード</t>
  </si>
  <si>
    <t>参加競技-自己記録</t>
  </si>
  <si>
    <t>参加競技-オープン参加FLG</t>
  </si>
  <si>
    <t>参加競技-記録FLG</t>
  </si>
  <si>
    <t>申込チーム数</t>
    <rPh sb="0" eb="2">
      <t>モウシコミ</t>
    </rPh>
    <rPh sb="5" eb="6">
      <t>スウ</t>
    </rPh>
    <phoneticPr fontId="7"/>
  </si>
  <si>
    <t xml:space="preserve">チーム名 </t>
    <rPh sb="3" eb="4">
      <t>メイ</t>
    </rPh>
    <phoneticPr fontId="7"/>
  </si>
  <si>
    <t>12m00</t>
    <phoneticPr fontId="7"/>
  </si>
  <si>
    <t>54秒23</t>
    <rPh sb="2" eb="3">
      <t>ビョウ</t>
    </rPh>
    <phoneticPr fontId="7"/>
  </si>
  <si>
    <t>↓</t>
    <phoneticPr fontId="7"/>
  </si>
  <si>
    <t>期　日</t>
    <rPh sb="0" eb="1">
      <t>キ</t>
    </rPh>
    <rPh sb="2" eb="3">
      <t>ヒ</t>
    </rPh>
    <phoneticPr fontId="7"/>
  </si>
  <si>
    <t>会　場</t>
    <rPh sb="0" eb="1">
      <t>カイ</t>
    </rPh>
    <rPh sb="2" eb="3">
      <t>バ</t>
    </rPh>
    <phoneticPr fontId="7"/>
  </si>
  <si>
    <t>送付先</t>
    <rPh sb="0" eb="2">
      <t>ソウフ</t>
    </rPh>
    <rPh sb="2" eb="3">
      <t>サキ</t>
    </rPh>
    <phoneticPr fontId="7"/>
  </si>
  <si>
    <t>　★データ入力前にこのページの内容を必ずお読みください。</t>
    <rPh sb="5" eb="7">
      <t>ニュウリョク</t>
    </rPh>
    <rPh sb="7" eb="8">
      <t>マエ</t>
    </rPh>
    <rPh sb="15" eb="17">
      <t>ナイヨウ</t>
    </rPh>
    <rPh sb="18" eb="19">
      <t>カナラ</t>
    </rPh>
    <rPh sb="21" eb="22">
      <t>ヨ</t>
    </rPh>
    <phoneticPr fontId="7"/>
  </si>
  <si>
    <t>　　 のときは整数で表示されます。</t>
    <rPh sb="7" eb="9">
      <t>セイスウ</t>
    </rPh>
    <rPh sb="10" eb="12">
      <t>ヒョウジ</t>
    </rPh>
    <phoneticPr fontId="7"/>
  </si>
  <si>
    <t>　　なっていることを確認してください。</t>
    <rPh sb="10" eb="12">
      <t>カクニン</t>
    </rPh>
    <phoneticPr fontId="7"/>
  </si>
  <si>
    <t>　　※リレーに出場する選手は、リレー種目の欄へ「○」を入力してください。</t>
    <rPh sb="7" eb="9">
      <t>シュツジョウ</t>
    </rPh>
    <rPh sb="11" eb="13">
      <t>センシュ</t>
    </rPh>
    <rPh sb="18" eb="20">
      <t>シュモク</t>
    </rPh>
    <rPh sb="21" eb="22">
      <t>ラン</t>
    </rPh>
    <rPh sb="27" eb="29">
      <t>ニュウリョク</t>
    </rPh>
    <phoneticPr fontId="7"/>
  </si>
  <si>
    <t>男100m</t>
    <rPh sb="0" eb="1">
      <t>ダン</t>
    </rPh>
    <phoneticPr fontId="7"/>
  </si>
  <si>
    <t>男砲丸投</t>
    <rPh sb="0" eb="1">
      <t>オトコ</t>
    </rPh>
    <rPh sb="1" eb="4">
      <t>ホウガンナ</t>
    </rPh>
    <phoneticPr fontId="11"/>
  </si>
  <si>
    <t>男1500m</t>
    <phoneticPr fontId="7"/>
  </si>
  <si>
    <t>★記録がない場合は空欄にしてください。</t>
    <rPh sb="1" eb="3">
      <t>キロク</t>
    </rPh>
    <rPh sb="6" eb="8">
      <t>バアイ</t>
    </rPh>
    <rPh sb="9" eb="11">
      <t>クウラン</t>
    </rPh>
    <phoneticPr fontId="7"/>
  </si>
  <si>
    <t>Ord</t>
    <phoneticPr fontId="7"/>
  </si>
  <si>
    <r>
      <t>　　※</t>
    </r>
    <r>
      <rPr>
        <b/>
        <sz val="11"/>
        <color indexed="10"/>
        <rFont val="ＭＳ ゴシック"/>
        <family val="3"/>
        <charset val="128"/>
      </rPr>
      <t>記録は、次のとおり入力してください。</t>
    </r>
    <rPh sb="3" eb="5">
      <t>キロク</t>
    </rPh>
    <rPh sb="7" eb="8">
      <t>ツギ</t>
    </rPh>
    <rPh sb="12" eb="14">
      <t>ニュウリョク</t>
    </rPh>
    <phoneticPr fontId="7"/>
  </si>
  <si>
    <t>4分07秒00</t>
    <rPh sb="1" eb="2">
      <t>フン</t>
    </rPh>
    <rPh sb="4" eb="5">
      <t>ビョウ</t>
    </rPh>
    <phoneticPr fontId="7"/>
  </si>
  <si>
    <t>　＜注意事項等＞</t>
    <rPh sb="2" eb="4">
      <t>チュウイ</t>
    </rPh>
    <rPh sb="4" eb="6">
      <t>ジコウ</t>
    </rPh>
    <rPh sb="6" eb="7">
      <t>トウ</t>
    </rPh>
    <phoneticPr fontId="7"/>
  </si>
  <si>
    <t>　 ※記録が１分未満で、10分の1以下が「00」</t>
    <rPh sb="3" eb="5">
      <t>キロク</t>
    </rPh>
    <rPh sb="7" eb="8">
      <t>フン</t>
    </rPh>
    <rPh sb="8" eb="10">
      <t>ミマン</t>
    </rPh>
    <rPh sb="14" eb="15">
      <t>ブン</t>
    </rPh>
    <rPh sb="17" eb="19">
      <t>イカ</t>
    </rPh>
    <phoneticPr fontId="7"/>
  </si>
  <si>
    <t>例１</t>
    <rPh sb="0" eb="1">
      <t>レイ</t>
    </rPh>
    <phoneticPr fontId="7"/>
  </si>
  <si>
    <t>例２</t>
    <rPh sb="0" eb="1">
      <t>レイ</t>
    </rPh>
    <phoneticPr fontId="7"/>
  </si>
  <si>
    <t>例３</t>
    <rPh sb="0" eb="1">
      <t>レイ</t>
    </rPh>
    <phoneticPr fontId="7"/>
  </si>
  <si>
    <t>ﾌﾘｶﾞﾅ</t>
    <phoneticPr fontId="7"/>
  </si>
  <si>
    <t>種目</t>
    <rPh sb="0" eb="2">
      <t>シュモク</t>
    </rPh>
    <phoneticPr fontId="42"/>
  </si>
  <si>
    <t>男4X100mR</t>
    <rPh sb="0" eb="1">
      <t>オトコ</t>
    </rPh>
    <phoneticPr fontId="7"/>
  </si>
  <si>
    <t>男4X400mR</t>
    <rPh sb="0" eb="1">
      <t>オトコ</t>
    </rPh>
    <phoneticPr fontId="7"/>
  </si>
  <si>
    <t>女4X100mR</t>
    <phoneticPr fontId="7"/>
  </si>
  <si>
    <t>女4X400mR</t>
    <phoneticPr fontId="7"/>
  </si>
  <si>
    <t>男子</t>
    <rPh sb="0" eb="2">
      <t>ダンシ</t>
    </rPh>
    <phoneticPr fontId="42"/>
  </si>
  <si>
    <t>女子</t>
    <rPh sb="0" eb="2">
      <t>ジョシ</t>
    </rPh>
    <phoneticPr fontId="42"/>
  </si>
  <si>
    <t>記録</t>
    <rPh sb="0" eb="2">
      <t>キロク</t>
    </rPh>
    <phoneticPr fontId="42"/>
  </si>
  <si>
    <r>
      <t xml:space="preserve">氏　名
</t>
    </r>
    <r>
      <rPr>
        <b/>
        <sz val="8"/>
        <color indexed="10"/>
        <rFont val="ＭＳ 明朝"/>
        <family val="1"/>
        <charset val="128"/>
      </rPr>
      <t>姓と名の間に
全角ｽﾍﾟｰｽ1つ</t>
    </r>
    <rPh sb="0" eb="1">
      <t>シ</t>
    </rPh>
    <rPh sb="2" eb="3">
      <t>メイ</t>
    </rPh>
    <rPh sb="4" eb="5">
      <t>セイ</t>
    </rPh>
    <rPh sb="6" eb="7">
      <t>メイ</t>
    </rPh>
    <rPh sb="8" eb="9">
      <t>アイダ</t>
    </rPh>
    <rPh sb="11" eb="13">
      <t>ゼンカク</t>
    </rPh>
    <phoneticPr fontId="7"/>
  </si>
  <si>
    <t>ｶﾅ</t>
    <phoneticPr fontId="7"/>
  </si>
  <si>
    <t>　・必要事項を入力してください。</t>
    <rPh sb="2" eb="4">
      <t>ヒツヨウ</t>
    </rPh>
    <rPh sb="4" eb="6">
      <t>ジコウ</t>
    </rPh>
    <rPh sb="7" eb="9">
      <t>ニュウリョク</t>
    </rPh>
    <phoneticPr fontId="7"/>
  </si>
  <si>
    <t>※コピーしたデータを貼り付ける場合は、「形式を選択して貼り付け」から「値」で貼り付けてください。</t>
    <rPh sb="10" eb="11">
      <t>ハ</t>
    </rPh>
    <rPh sb="12" eb="13">
      <t>ツ</t>
    </rPh>
    <rPh sb="15" eb="17">
      <t>バアイ</t>
    </rPh>
    <rPh sb="20" eb="22">
      <t>ケイシキ</t>
    </rPh>
    <rPh sb="23" eb="25">
      <t>センタク</t>
    </rPh>
    <rPh sb="27" eb="28">
      <t>ハ</t>
    </rPh>
    <rPh sb="29" eb="30">
      <t>ツ</t>
    </rPh>
    <rPh sb="35" eb="36">
      <t>アタイ</t>
    </rPh>
    <rPh sb="38" eb="39">
      <t>ハ</t>
    </rPh>
    <rPh sb="40" eb="41">
      <t>ツ</t>
    </rPh>
    <phoneticPr fontId="7"/>
  </si>
  <si>
    <t>⇒</t>
    <phoneticPr fontId="7"/>
  </si>
  <si>
    <t>※データを修正する場合は、必ず「Delete」キーを使用してください。</t>
    <rPh sb="5" eb="7">
      <t>シュウセイ</t>
    </rPh>
    <rPh sb="9" eb="11">
      <t>バアイ</t>
    </rPh>
    <rPh sb="13" eb="14">
      <t>カナラ</t>
    </rPh>
    <rPh sb="26" eb="28">
      <t>シヨウ</t>
    </rPh>
    <phoneticPr fontId="7"/>
  </si>
  <si>
    <t>競技者NO</t>
    <rPh sb="0" eb="3">
      <t>キョウギシャ</t>
    </rPh>
    <phoneticPr fontId="7"/>
  </si>
  <si>
    <t>男400R</t>
    <rPh sb="0" eb="1">
      <t>オトコ</t>
    </rPh>
    <phoneticPr fontId="7"/>
  </si>
  <si>
    <t>リレー記録</t>
    <rPh sb="3" eb="5">
      <t>キロク</t>
    </rPh>
    <phoneticPr fontId="7"/>
  </si>
  <si>
    <t>4X100mR</t>
  </si>
  <si>
    <t>4X400mR</t>
  </si>
  <si>
    <t>男子</t>
    <rPh sb="0" eb="2">
      <t>ダンシ</t>
    </rPh>
    <phoneticPr fontId="7"/>
  </si>
  <si>
    <t>女子</t>
    <rPh sb="0" eb="2">
      <t>ジョシ</t>
    </rPh>
    <phoneticPr fontId="7"/>
  </si>
  <si>
    <t>男1600R</t>
    <rPh sb="0" eb="1">
      <t>オトコ</t>
    </rPh>
    <phoneticPr fontId="7"/>
  </si>
  <si>
    <t>女400R</t>
    <rPh sb="0" eb="1">
      <t>オンナ</t>
    </rPh>
    <phoneticPr fontId="7"/>
  </si>
  <si>
    <t>女1600R</t>
    <rPh sb="0" eb="1">
      <t>オンナ</t>
    </rPh>
    <phoneticPr fontId="7"/>
  </si>
  <si>
    <t>※必要事項を全て入力してください。</t>
    <rPh sb="1" eb="3">
      <t>ヒツヨウ</t>
    </rPh>
    <rPh sb="3" eb="5">
      <t>ジコウ</t>
    </rPh>
    <rPh sb="6" eb="7">
      <t>スベ</t>
    </rPh>
    <rPh sb="8" eb="10">
      <t>ニュウリョク</t>
    </rPh>
    <phoneticPr fontId="7"/>
  </si>
  <si>
    <t>※リレー種目にエントリーをする場合は○を選択し、「③リレー情報確認」でメンバーを確認してください。</t>
    <rPh sb="4" eb="6">
      <t>シュモク</t>
    </rPh>
    <rPh sb="15" eb="17">
      <t>バアイ</t>
    </rPh>
    <rPh sb="20" eb="22">
      <t>センタク</t>
    </rPh>
    <rPh sb="29" eb="31">
      <t>ジョウホウ</t>
    </rPh>
    <rPh sb="31" eb="33">
      <t>カクニン</t>
    </rPh>
    <rPh sb="40" eb="42">
      <t>カクニン</t>
    </rPh>
    <phoneticPr fontId="7"/>
  </si>
  <si>
    <t>※リレーにエントリーをする選手とチームの記録を確認してください。</t>
    <rPh sb="13" eb="15">
      <t>センシュ</t>
    </rPh>
    <rPh sb="20" eb="22">
      <t>キロク</t>
    </rPh>
    <rPh sb="23" eb="25">
      <t>カクニン</t>
    </rPh>
    <phoneticPr fontId="7"/>
  </si>
  <si>
    <t>※修正をする場合は「②選手情報入力」で修正してください。</t>
    <rPh sb="1" eb="3">
      <t>シュウセイ</t>
    </rPh>
    <rPh sb="6" eb="8">
      <t>バアイ</t>
    </rPh>
    <rPh sb="11" eb="13">
      <t>センシュ</t>
    </rPh>
    <rPh sb="13" eb="15">
      <t>ジョウホウ</t>
    </rPh>
    <rPh sb="15" eb="17">
      <t>ニュウリョク</t>
    </rPh>
    <rPh sb="19" eb="21">
      <t>シュウセイ</t>
    </rPh>
    <phoneticPr fontId="7"/>
  </si>
  <si>
    <t>〒463-8799　守山郵便局　私書箱１４号　名古屋地区陸上競技協会</t>
    <rPh sb="23" eb="26">
      <t>ナゴヤ</t>
    </rPh>
    <rPh sb="26" eb="28">
      <t>チク</t>
    </rPh>
    <phoneticPr fontId="7"/>
  </si>
  <si>
    <t>種　目　数</t>
    <rPh sb="0" eb="1">
      <t>シュ</t>
    </rPh>
    <rPh sb="2" eb="3">
      <t>メ</t>
    </rPh>
    <rPh sb="4" eb="5">
      <t>スウ</t>
    </rPh>
    <phoneticPr fontId="11"/>
  </si>
  <si>
    <t>種目計</t>
    <rPh sb="0" eb="2">
      <t>シュモク</t>
    </rPh>
    <rPh sb="2" eb="3">
      <t>ケイ</t>
    </rPh>
    <phoneticPr fontId="7"/>
  </si>
  <si>
    <t>種目数</t>
    <rPh sb="0" eb="3">
      <t>シュモクスウ</t>
    </rPh>
    <phoneticPr fontId="11"/>
  </si>
  <si>
    <t>リレー</t>
    <phoneticPr fontId="11"/>
  </si>
  <si>
    <t>　・種目ごとの申込人数と申込金額を確認してください。</t>
    <rPh sb="2" eb="4">
      <t>シュモク</t>
    </rPh>
    <rPh sb="7" eb="9">
      <t>モウシコミ</t>
    </rPh>
    <rPh sb="9" eb="11">
      <t>ニンズウ</t>
    </rPh>
    <rPh sb="12" eb="14">
      <t>モウシコミ</t>
    </rPh>
    <rPh sb="14" eb="16">
      <t>キンガク</t>
    </rPh>
    <rPh sb="17" eb="19">
      <t>カクニン</t>
    </rPh>
    <phoneticPr fontId="7"/>
  </si>
  <si>
    <t>リレー計</t>
    <rPh sb="3" eb="4">
      <t>ケイ</t>
    </rPh>
    <phoneticPr fontId="7"/>
  </si>
  <si>
    <t>プログラム購入部数</t>
    <phoneticPr fontId="11"/>
  </si>
  <si>
    <t>部</t>
    <rPh sb="0" eb="1">
      <t>ブ</t>
    </rPh>
    <phoneticPr fontId="11"/>
  </si>
  <si>
    <t>役員のできる方のお名前を入力してください</t>
    <rPh sb="0" eb="2">
      <t>ヤクイン</t>
    </rPh>
    <rPh sb="6" eb="7">
      <t>カタ</t>
    </rPh>
    <rPh sb="9" eb="11">
      <t>ナマ</t>
    </rPh>
    <rPh sb="12" eb="14">
      <t>ニュウリョク</t>
    </rPh>
    <phoneticPr fontId="7"/>
  </si>
  <si>
    <t>申込責任者</t>
    <rPh sb="0" eb="2">
      <t>モウシコミ</t>
    </rPh>
    <rPh sb="2" eb="5">
      <t>セキニ</t>
    </rPh>
    <phoneticPr fontId="7"/>
  </si>
  <si>
    <t>申込責任者</t>
    <rPh sb="0" eb="2">
      <t>モウシコミ</t>
    </rPh>
    <rPh sb="2" eb="5">
      <t>セキニンシャ</t>
    </rPh>
    <phoneticPr fontId="7"/>
  </si>
  <si>
    <t>メール送信期限</t>
    <rPh sb="3" eb="5">
      <t>ソウシン</t>
    </rPh>
    <rPh sb="5" eb="7">
      <t>キゲン</t>
    </rPh>
    <phoneticPr fontId="7"/>
  </si>
  <si>
    <t>部</t>
    <rPh sb="0" eb="1">
      <t>ブ</t>
    </rPh>
    <phoneticPr fontId="7"/>
  </si>
  <si>
    <t>役員のできる方のお名前</t>
    <rPh sb="0" eb="2">
      <t>ヤクイン</t>
    </rPh>
    <rPh sb="6" eb="7">
      <t>カタ</t>
    </rPh>
    <rPh sb="9" eb="11">
      <t>ナマ</t>
    </rPh>
    <phoneticPr fontId="7"/>
  </si>
  <si>
    <t>OP</t>
    <phoneticPr fontId="7"/>
  </si>
  <si>
    <t>OP2</t>
    <phoneticPr fontId="7"/>
  </si>
  <si>
    <t>OP3</t>
    <phoneticPr fontId="7"/>
  </si>
  <si>
    <t>参加人数</t>
    <rPh sb="0" eb="4">
      <t>サンカニンズウ</t>
    </rPh>
    <phoneticPr fontId="11"/>
  </si>
  <si>
    <t>男女計</t>
    <rPh sb="0" eb="3">
      <t>ダンジョ</t>
    </rPh>
    <phoneticPr fontId="7"/>
  </si>
  <si>
    <t>③選手情報入力</t>
    <rPh sb="1" eb="3">
      <t>センシュ</t>
    </rPh>
    <rPh sb="3" eb="5">
      <t>ジョウホウ</t>
    </rPh>
    <rPh sb="5" eb="7">
      <t>ニュウリョク</t>
    </rPh>
    <phoneticPr fontId="7"/>
  </si>
  <si>
    <t>④リレー情報確認</t>
    <rPh sb="4" eb="6">
      <t>ジョウホウ</t>
    </rPh>
    <rPh sb="6" eb="8">
      <t>カクニン</t>
    </rPh>
    <phoneticPr fontId="7"/>
  </si>
  <si>
    <t>⑤種目別人数一覧表</t>
    <rPh sb="1" eb="4">
      <t>シュモクベツ</t>
    </rPh>
    <rPh sb="4" eb="6">
      <t>ニンズウ</t>
    </rPh>
    <rPh sb="6" eb="8">
      <t>イチラン</t>
    </rPh>
    <rPh sb="8" eb="9">
      <t>ヒョウ</t>
    </rPh>
    <phoneticPr fontId="7"/>
  </si>
  <si>
    <t>絶対に、行を空けて入力しないでください。</t>
    <rPh sb="0" eb="2">
      <t>ゼッタイ</t>
    </rPh>
    <rPh sb="4" eb="5">
      <t>ギョウ</t>
    </rPh>
    <rPh sb="6" eb="7">
      <t>ア</t>
    </rPh>
    <rPh sb="9" eb="11">
      <t>ニュウリョク</t>
    </rPh>
    <phoneticPr fontId="7"/>
  </si>
  <si>
    <t>20m</t>
    <phoneticPr fontId="7"/>
  </si>
  <si>
    <t>※ナンバーを入力してもリレーメンバーが反映されない場合、ナンバーのセルが文字列になっています。</t>
    <rPh sb="6" eb="8">
      <t>ニュウリョク</t>
    </rPh>
    <rPh sb="19" eb="21">
      <t>ハンエイ</t>
    </rPh>
    <rPh sb="25" eb="27">
      <t>バアイ</t>
    </rPh>
    <rPh sb="36" eb="39">
      <t>モジレツ</t>
    </rPh>
    <phoneticPr fontId="7"/>
  </si>
  <si>
    <t>※リレーエントリーに○を付けても、データが反映されない場合、「②選手権情報入力」のナンバーのセルが文字列になっていますので数値に変換してください。</t>
    <rPh sb="12" eb="13">
      <t>ツ</t>
    </rPh>
    <rPh sb="21" eb="23">
      <t>ハンエイ</t>
    </rPh>
    <rPh sb="27" eb="29">
      <t>バアイ</t>
    </rPh>
    <rPh sb="32" eb="35">
      <t>センシュケン</t>
    </rPh>
    <rPh sb="35" eb="37">
      <t>ジョウホウ</t>
    </rPh>
    <rPh sb="37" eb="39">
      <t>ニュウリョク</t>
    </rPh>
    <rPh sb="49" eb="52">
      <t>モジレツ</t>
    </rPh>
    <rPh sb="61" eb="63">
      <t>スウチ</t>
    </rPh>
    <rPh sb="64" eb="66">
      <t>ヘンカン</t>
    </rPh>
    <phoneticPr fontId="7"/>
  </si>
  <si>
    <t>２</t>
  </si>
  <si>
    <t>※このファイルをメールに添付して送信してください！</t>
    <rPh sb="12" eb="14">
      <t>テンプ</t>
    </rPh>
    <rPh sb="16" eb="18">
      <t>ソウシン</t>
    </rPh>
    <phoneticPr fontId="7"/>
  </si>
  <si>
    <t>プログラム事前申し込み１部</t>
    <rPh sb="5" eb="7">
      <t>ジゼン</t>
    </rPh>
    <rPh sb="7" eb="8">
      <t>モウ</t>
    </rPh>
    <rPh sb="9" eb="10">
      <t>コ</t>
    </rPh>
    <rPh sb="12" eb="13">
      <t>ブ</t>
    </rPh>
    <phoneticPr fontId="7"/>
  </si>
  <si>
    <t>口座番号</t>
    <rPh sb="0" eb="2">
      <t>コウザ</t>
    </rPh>
    <rPh sb="2" eb="4">
      <t>バンゴウ</t>
    </rPh>
    <phoneticPr fontId="64"/>
  </si>
  <si>
    <t>00870 = 3 = 90904</t>
  </si>
  <si>
    <t>加入者名</t>
    <rPh sb="0" eb="3">
      <t>カニュウシャ</t>
    </rPh>
    <rPh sb="3" eb="4">
      <t>メイ</t>
    </rPh>
    <phoneticPr fontId="64"/>
  </si>
  <si>
    <t>名古屋地区陸上競技協会</t>
    <rPh sb="5" eb="7">
      <t>リクジョウ</t>
    </rPh>
    <rPh sb="7" eb="9">
      <t>キョウギ</t>
    </rPh>
    <rPh sb="9" eb="11">
      <t>キョウカイ</t>
    </rPh>
    <phoneticPr fontId="64"/>
  </si>
  <si>
    <t>金　　額</t>
    <rPh sb="0" eb="1">
      <t>キン</t>
    </rPh>
    <rPh sb="3" eb="4">
      <t>ガク</t>
    </rPh>
    <phoneticPr fontId="64"/>
  </si>
  <si>
    <t>参加料（プログラム代も含める）【申込一覧表の合計金額】</t>
    <rPh sb="0" eb="3">
      <t>サンカリョウ</t>
    </rPh>
    <rPh sb="9" eb="10">
      <t>ダイ</t>
    </rPh>
    <rPh sb="11" eb="12">
      <t>フク</t>
    </rPh>
    <rPh sb="16" eb="18">
      <t>モウシコミ</t>
    </rPh>
    <rPh sb="18" eb="21">
      <t>イチランヒョウ</t>
    </rPh>
    <rPh sb="22" eb="24">
      <t>ゴウケイ</t>
    </rPh>
    <rPh sb="24" eb="26">
      <t>キンガク</t>
    </rPh>
    <phoneticPr fontId="64"/>
  </si>
  <si>
    <t>通信欄に記入事項（おところ、おなまえの他に）</t>
    <rPh sb="0" eb="3">
      <t>ツウシンラン</t>
    </rPh>
    <rPh sb="4" eb="6">
      <t>キニュウ</t>
    </rPh>
    <rPh sb="6" eb="8">
      <t>ジコウ</t>
    </rPh>
    <rPh sb="19" eb="20">
      <t>ホカ</t>
    </rPh>
    <phoneticPr fontId="64"/>
  </si>
  <si>
    <t>店名</t>
    <rPh sb="0" eb="2">
      <t>テンメイ</t>
    </rPh>
    <phoneticPr fontId="64"/>
  </si>
  <si>
    <t>〇八九</t>
    <rPh sb="0" eb="3">
      <t>０８９</t>
    </rPh>
    <phoneticPr fontId="64"/>
  </si>
  <si>
    <t>店</t>
    <rPh sb="0" eb="1">
      <t>テン</t>
    </rPh>
    <phoneticPr fontId="64"/>
  </si>
  <si>
    <t>店番</t>
    <rPh sb="0" eb="1">
      <t>テン</t>
    </rPh>
    <rPh sb="1" eb="2">
      <t>バン</t>
    </rPh>
    <phoneticPr fontId="64"/>
  </si>
  <si>
    <t>０８９</t>
  </si>
  <si>
    <t>ｾﾞﾛﾊﾁｷｭｳ</t>
  </si>
  <si>
    <t>預金項目</t>
    <rPh sb="0" eb="2">
      <t>ヨキン</t>
    </rPh>
    <rPh sb="2" eb="4">
      <t>コウモク</t>
    </rPh>
    <phoneticPr fontId="64"/>
  </si>
  <si>
    <t>当座預金</t>
    <rPh sb="0" eb="2">
      <t>トウザ</t>
    </rPh>
    <rPh sb="2" eb="4">
      <t>ヨキン</t>
    </rPh>
    <phoneticPr fontId="64"/>
  </si>
  <si>
    <t>００９０９０４</t>
  </si>
  <si>
    <t>振込口座の間違いにお気をつけください。</t>
    <rPh sb="0" eb="2">
      <t>フリコミ</t>
    </rPh>
    <rPh sb="2" eb="4">
      <t>コウザ</t>
    </rPh>
    <rPh sb="5" eb="7">
      <t>マチガ</t>
    </rPh>
    <rPh sb="10" eb="11">
      <t>キ</t>
    </rPh>
    <phoneticPr fontId="7"/>
  </si>
  <si>
    <t>団体名が判らなくなりますので、</t>
    <rPh sb="0" eb="3">
      <t>ダンタイメイ</t>
    </rPh>
    <rPh sb="4" eb="5">
      <t>ワカ</t>
    </rPh>
    <phoneticPr fontId="7"/>
  </si>
  <si>
    <t>①団体情報入力</t>
    <rPh sb="1" eb="3">
      <t>ダン</t>
    </rPh>
    <rPh sb="3" eb="5">
      <t>ジョウホウ</t>
    </rPh>
    <rPh sb="5" eb="7">
      <t>ニュウリョク</t>
    </rPh>
    <phoneticPr fontId="7"/>
  </si>
  <si>
    <t>団体名検索</t>
    <rPh sb="0" eb="2">
      <t>ダンタイ</t>
    </rPh>
    <rPh sb="2" eb="3">
      <t>メイ</t>
    </rPh>
    <rPh sb="3" eb="5">
      <t>ケンサク</t>
    </rPh>
    <phoneticPr fontId="7"/>
  </si>
  <si>
    <t>団体名</t>
    <rPh sb="0" eb="2">
      <t>ダンタイ</t>
    </rPh>
    <rPh sb="2" eb="3">
      <t>メイ</t>
    </rPh>
    <phoneticPr fontId="7"/>
  </si>
  <si>
    <t>団体コード</t>
    <rPh sb="0" eb="2">
      <t>ダンタイ</t>
    </rPh>
    <phoneticPr fontId="7"/>
  </si>
  <si>
    <t>略称団体名</t>
    <rPh sb="0" eb="2">
      <t>リャクショウ</t>
    </rPh>
    <rPh sb="2" eb="4">
      <t>ダンタ</t>
    </rPh>
    <rPh sb="4" eb="5">
      <t>メイ</t>
    </rPh>
    <phoneticPr fontId="7"/>
  </si>
  <si>
    <t>団体名ﾌﾘｶﾞﾅ</t>
    <rPh sb="0" eb="3">
      <t>ダンタイメイ</t>
    </rPh>
    <phoneticPr fontId="7"/>
  </si>
  <si>
    <t>←入力</t>
    <rPh sb="1" eb="3">
      <t>ニュウリョク</t>
    </rPh>
    <phoneticPr fontId="7"/>
  </si>
  <si>
    <r>
      <t>←入力(ハイフンを入れる)　</t>
    </r>
    <r>
      <rPr>
        <b/>
        <sz val="11"/>
        <rFont val="ＭＳ ゴシック"/>
        <family val="3"/>
        <charset val="128"/>
      </rPr>
      <t>※緊急時に連絡がとれる番号</t>
    </r>
    <rPh sb="1" eb="3">
      <t>ニュウリョク</t>
    </rPh>
    <rPh sb="9" eb="10">
      <t>イ</t>
    </rPh>
    <rPh sb="15" eb="18">
      <t>キンキュウジ</t>
    </rPh>
    <rPh sb="19" eb="21">
      <t>レンラク</t>
    </rPh>
    <rPh sb="25" eb="27">
      <t>バンゴウ</t>
    </rPh>
    <phoneticPr fontId="7"/>
  </si>
  <si>
    <t>プログラム購入部数</t>
    <phoneticPr fontId="7"/>
  </si>
  <si>
    <t>新規登録団体(検索できない団体)の場合は以下に団体名とフリガナを入力してください</t>
    <rPh sb="0" eb="4">
      <t>シンキトウロク</t>
    </rPh>
    <rPh sb="4" eb="6">
      <t>ダンタイ</t>
    </rPh>
    <rPh sb="7" eb="9">
      <t>ケンサク</t>
    </rPh>
    <rPh sb="13" eb="15">
      <t>ダンタイ</t>
    </rPh>
    <rPh sb="17" eb="19">
      <t>バアイ</t>
    </rPh>
    <rPh sb="20" eb="22">
      <t>イカ</t>
    </rPh>
    <rPh sb="23" eb="26">
      <t>ダンタイメイ</t>
    </rPh>
    <rPh sb="32" eb="40">
      <t>ニュウリョ</t>
    </rPh>
    <phoneticPr fontId="7"/>
  </si>
  <si>
    <t>団体名略称</t>
  </si>
  <si>
    <t>団体名カナ</t>
  </si>
  <si>
    <t>加藤建設</t>
  </si>
  <si>
    <t>カブシキガイシャカトウケンセツ</t>
  </si>
  <si>
    <t>ﾄｰｴﾈｯｸ</t>
  </si>
  <si>
    <t>（カ）トーエネック</t>
  </si>
  <si>
    <t>愛教大ｸ名古屋</t>
  </si>
  <si>
    <t>アイキョウダイクラブナゴヤ</t>
  </si>
  <si>
    <t>愛三工業</t>
  </si>
  <si>
    <t>アイサンコウギョウ</t>
  </si>
  <si>
    <t>あいち健康の森</t>
  </si>
  <si>
    <t>アイチケンコンノモリソウユウカイ</t>
  </si>
  <si>
    <t>愛知県庁ｸﾗﾌﾞ</t>
  </si>
  <si>
    <t>アイチケンチョウクラブ</t>
  </si>
  <si>
    <t>愛知製鋼</t>
  </si>
  <si>
    <t>アイチセイコウ</t>
  </si>
  <si>
    <t>愛知電機</t>
  </si>
  <si>
    <t>アイチデンキ</t>
  </si>
  <si>
    <t>ANC</t>
  </si>
  <si>
    <t>アイチナゴヤクラブ</t>
  </si>
  <si>
    <t>愛知茗友ｸﾗﾌﾞ</t>
  </si>
  <si>
    <t>アイチメイユウクラブ</t>
  </si>
  <si>
    <t>アクアAC</t>
  </si>
  <si>
    <t>アクアエシー</t>
  </si>
  <si>
    <t>ｳｨﾝﾄﾞﾗﾝ</t>
  </si>
  <si>
    <t>ウィンドラン</t>
  </si>
  <si>
    <t>AGX</t>
  </si>
  <si>
    <t>エージーエックス</t>
  </si>
  <si>
    <t>栄徳EAGLES</t>
  </si>
  <si>
    <t>エイトクイーグルス</t>
  </si>
  <si>
    <t>大須AC</t>
  </si>
  <si>
    <t>オオスエーシー</t>
  </si>
  <si>
    <t>ｵｵﾀﾆｸﾗﾌﾞ</t>
  </si>
  <si>
    <t>オオタニクラブ</t>
  </si>
  <si>
    <t>OBUエニスポ</t>
  </si>
  <si>
    <t>オオブエニスポアスリートクラブ</t>
  </si>
  <si>
    <t>尾張旭RC</t>
  </si>
  <si>
    <t>オワリアサヒランニングクラブ</t>
  </si>
  <si>
    <t>R2中日本</t>
  </si>
  <si>
    <t>クラブアールツーナカニホン</t>
  </si>
  <si>
    <t>グランシエル</t>
  </si>
  <si>
    <t>KTMC</t>
  </si>
  <si>
    <t>ケーティーエムクラブ</t>
  </si>
  <si>
    <t>KSAC</t>
  </si>
  <si>
    <t>ケイエスエーシー</t>
  </si>
  <si>
    <t>JR東海</t>
  </si>
  <si>
    <t>ジェイアールトウカイリクジョウキョウギクラブ</t>
  </si>
  <si>
    <t>至学館クラブ</t>
  </si>
  <si>
    <t>シガクカンクラブ</t>
  </si>
  <si>
    <t>庄内ＲＴ</t>
  </si>
  <si>
    <t>ショウナイアールティ</t>
  </si>
  <si>
    <t>スズラン</t>
  </si>
  <si>
    <t>スズキランニングクラブ</t>
  </si>
  <si>
    <t>ｾｶﾝﾄﾞｳｲﾝﾄﾞ</t>
  </si>
  <si>
    <t>セカンドウインド</t>
  </si>
  <si>
    <t>大同特殊鋼</t>
  </si>
  <si>
    <t>ダイドウトクシュコウ</t>
  </si>
  <si>
    <t>百花繚･RUN</t>
  </si>
  <si>
    <t>チーム　ヒャッカリョウラン</t>
  </si>
  <si>
    <t>知多AC</t>
  </si>
  <si>
    <t>チタエーシー</t>
  </si>
  <si>
    <t>知多教員ｸﾗﾌﾞ</t>
  </si>
  <si>
    <t>チタキョウインクラブ</t>
  </si>
  <si>
    <t>知多走友会</t>
  </si>
  <si>
    <t>チタソウユウカイ</t>
  </si>
  <si>
    <t>知多体協クラブ</t>
  </si>
  <si>
    <t>チタタイキョウクラブ</t>
  </si>
  <si>
    <t>知多ﾗﾝﾅｰｽﾞ</t>
  </si>
  <si>
    <t>チタランナーズ</t>
  </si>
  <si>
    <t>中央発條(株)</t>
  </si>
  <si>
    <t>チュウオウハツジョウ(カ)</t>
  </si>
  <si>
    <t>チュウキョウスピリッツ</t>
  </si>
  <si>
    <t>中京大ｸﾗﾌﾞ</t>
  </si>
  <si>
    <t>チュウキョウダイ</t>
  </si>
  <si>
    <t>中部電力名古屋</t>
  </si>
  <si>
    <t>チュウブデンリョクナゴヤ</t>
  </si>
  <si>
    <t>中部桃丘TFC</t>
  </si>
  <si>
    <t>チュウブトウキュウトラックアンドフィールドクラブ</t>
  </si>
  <si>
    <t>TSM</t>
  </si>
  <si>
    <t>ティーエスエム</t>
  </si>
  <si>
    <t>TTC</t>
  </si>
  <si>
    <t>ティーティーシー</t>
  </si>
  <si>
    <t>天白川走友会</t>
  </si>
  <si>
    <t>テンパクガワソウユウカイ</t>
  </si>
  <si>
    <t>東海ﾃﾞｶｽﾛﾝ</t>
  </si>
  <si>
    <t>トウカイデカスロン</t>
  </si>
  <si>
    <t>東海理化</t>
  </si>
  <si>
    <t>トウカイリカ</t>
  </si>
  <si>
    <t>JRC</t>
  </si>
  <si>
    <t>トヨヤマジェイアールシー</t>
  </si>
  <si>
    <t>名古屋AC</t>
  </si>
  <si>
    <t>ナゴヤエーシー</t>
  </si>
  <si>
    <t>名学院ｸﾗﾌﾞ</t>
  </si>
  <si>
    <t>ナゴヤガクインクラブ</t>
  </si>
  <si>
    <t>名古屋市消防局</t>
  </si>
  <si>
    <t>ナゴヤシショウボウキョク</t>
  </si>
  <si>
    <t>名古屋市役所</t>
  </si>
  <si>
    <t>ナゴヤシヤクショソウユウカイ</t>
  </si>
  <si>
    <t>名古屋テレビ</t>
  </si>
  <si>
    <t>ナゴヤテレビランニングクラブ</t>
  </si>
  <si>
    <t>なごや陸上ｸ</t>
  </si>
  <si>
    <t>ナゴヤリクジョウクラブ</t>
  </si>
  <si>
    <t>日進ＲＣ</t>
  </si>
  <si>
    <t>ニッシンランニングクラブ</t>
  </si>
  <si>
    <t>にっとTFC</t>
  </si>
  <si>
    <t>ニットティーエフシー</t>
  </si>
  <si>
    <t>日本保育ｻｰﾋﾞ</t>
  </si>
  <si>
    <t>ニホンホイクサービス</t>
  </si>
  <si>
    <t>No-Mark</t>
  </si>
  <si>
    <t>ノーマーク</t>
  </si>
  <si>
    <t>POWERMAX</t>
  </si>
  <si>
    <t>パワーマックス</t>
  </si>
  <si>
    <t>ﾋﾃﾞｿﾝｽﾞ</t>
  </si>
  <si>
    <t>ヒデソンズ</t>
  </si>
  <si>
    <t>ﾌｧｲﾝﾄﾞｱｳﾄ</t>
  </si>
  <si>
    <t>ファインドアウト</t>
  </si>
  <si>
    <t>みかん山</t>
  </si>
  <si>
    <t>ミカンヤマ</t>
  </si>
  <si>
    <t>ﾐｽﾞﾉ</t>
  </si>
  <si>
    <t>ミズノ</t>
  </si>
  <si>
    <t>三菱重工名古屋</t>
  </si>
  <si>
    <t>ミツビシジュウコウナゴヤ</t>
  </si>
  <si>
    <t>三菱重工冷熱</t>
  </si>
  <si>
    <t>ミツビシジュウコウレイネツ</t>
  </si>
  <si>
    <t>名城ARC</t>
  </si>
  <si>
    <t>メイジョウオールランナーズクラブ</t>
  </si>
  <si>
    <t>名大倶楽部</t>
  </si>
  <si>
    <t>メイダイクラブ</t>
  </si>
  <si>
    <t>守山35普連</t>
  </si>
  <si>
    <t>モリヤマサンジュウゴフレン</t>
  </si>
  <si>
    <t>ＹＯＵＫＩ陸上</t>
  </si>
  <si>
    <t>ユウキリクジョウクラブ</t>
  </si>
  <si>
    <t>ﾗｲｽﾞｳｨﾝﾄﾞ</t>
  </si>
  <si>
    <t>ライズウィンドランニングクラブ</t>
  </si>
  <si>
    <t>ﾗﾝｱｯﾌﾟ</t>
  </si>
  <si>
    <t>ランアップ</t>
  </si>
  <si>
    <t>ハムちゃんず</t>
  </si>
  <si>
    <t>ランニングチームハムチャンズ</t>
  </si>
  <si>
    <t>良友クラブ</t>
  </si>
  <si>
    <t>リョウユウクラブ</t>
  </si>
  <si>
    <t>よかにせＰＲＣ</t>
  </si>
  <si>
    <t>ヨカニセピーアールシー</t>
  </si>
  <si>
    <t>リップル</t>
  </si>
  <si>
    <t>北海道大</t>
  </si>
  <si>
    <t>ホッカイドウダイガク</t>
  </si>
  <si>
    <t>東北大</t>
  </si>
  <si>
    <t>トウホクダイガク</t>
  </si>
  <si>
    <t>筑波大</t>
  </si>
  <si>
    <t>ツクバダイガク</t>
  </si>
  <si>
    <t>高崎経済大</t>
  </si>
  <si>
    <t>タカサキケイザイダイガク</t>
  </si>
  <si>
    <t>城西大</t>
  </si>
  <si>
    <t>ジョウサイダイガク</t>
  </si>
  <si>
    <t>駿河台大</t>
  </si>
  <si>
    <t>スルガダイダイガク</t>
  </si>
  <si>
    <t>東京国際大</t>
  </si>
  <si>
    <t>トウキョウコクサイダイガク</t>
  </si>
  <si>
    <t>東洋大</t>
  </si>
  <si>
    <t>トウヨウダイガク</t>
  </si>
  <si>
    <t>早稲田大</t>
  </si>
  <si>
    <t>ワセダダイガク</t>
  </si>
  <si>
    <t>順天堂大</t>
  </si>
  <si>
    <t>ジュンテンドウダイガク</t>
  </si>
  <si>
    <t>中央学院大</t>
  </si>
  <si>
    <t>チュウオウガクインダイガク</t>
  </si>
  <si>
    <t>麗澤大</t>
  </si>
  <si>
    <t>レイタクダイガク</t>
  </si>
  <si>
    <t>青山学院大</t>
  </si>
  <si>
    <t>アオヤマガクインダイガク</t>
  </si>
  <si>
    <t>亜細亜大</t>
  </si>
  <si>
    <t>アジアダイガク</t>
  </si>
  <si>
    <t>桜美林大</t>
  </si>
  <si>
    <t>オウビリンダイガク</t>
  </si>
  <si>
    <t>お茶の水女子大</t>
  </si>
  <si>
    <t>オチャノミズジョシダイガク</t>
  </si>
  <si>
    <t>國學院大</t>
  </si>
  <si>
    <t>コクガクインダイガク</t>
  </si>
  <si>
    <t>国士舘大</t>
  </si>
  <si>
    <t>コクシカンダイガク</t>
  </si>
  <si>
    <t>上智大</t>
  </si>
  <si>
    <t>ジョウチダイガク</t>
  </si>
  <si>
    <t>創価大</t>
  </si>
  <si>
    <t>ソウカダイガク</t>
  </si>
  <si>
    <t>玉川大</t>
  </si>
  <si>
    <t>タマガワダイガク</t>
  </si>
  <si>
    <t>中央大</t>
  </si>
  <si>
    <t>チュウオウダイガク</t>
  </si>
  <si>
    <t>津田塾大</t>
  </si>
  <si>
    <t>ツダジュクダイガク</t>
  </si>
  <si>
    <t>帝京大</t>
  </si>
  <si>
    <t>テイキョウダイガク</t>
  </si>
  <si>
    <t>東京学芸大</t>
  </si>
  <si>
    <t>トウキョウガクゲイダイガク</t>
  </si>
  <si>
    <t>東京経済大</t>
  </si>
  <si>
    <t>トウキョウケイザイダイガク</t>
  </si>
  <si>
    <t>東京工業大</t>
  </si>
  <si>
    <t>トウキョウコウギョウダイガク</t>
  </si>
  <si>
    <t>東京女子体育大</t>
  </si>
  <si>
    <t>トウキョウジョシタイイクダイガク</t>
  </si>
  <si>
    <t>東京大</t>
  </si>
  <si>
    <t>トウキョウダイガク</t>
  </si>
  <si>
    <t>東京農業大</t>
  </si>
  <si>
    <t>トウキョウノウギョウダイガク</t>
  </si>
  <si>
    <t>日本大</t>
  </si>
  <si>
    <t>ニホンダイガク</t>
  </si>
  <si>
    <t>一橋大</t>
  </si>
  <si>
    <t>ヒトツバシダイガク</t>
  </si>
  <si>
    <t>法政大</t>
  </si>
  <si>
    <t>ホウセイダイガク</t>
  </si>
  <si>
    <t>明治大</t>
  </si>
  <si>
    <t>メイジダイガク</t>
  </si>
  <si>
    <t>神奈川大</t>
  </si>
  <si>
    <t>カナガワダイガク</t>
  </si>
  <si>
    <t>慶應義塾大</t>
  </si>
  <si>
    <t>ケイオウギジュクダイガク</t>
  </si>
  <si>
    <t>東海大</t>
  </si>
  <si>
    <t>トウカイダイガク</t>
  </si>
  <si>
    <t>日本体育大</t>
  </si>
  <si>
    <t>ニッポンタイイクダイガク</t>
  </si>
  <si>
    <t>横浜市立大</t>
  </si>
  <si>
    <t>ヨコハマイチリツダイガク</t>
  </si>
  <si>
    <t>横浜国立大</t>
  </si>
  <si>
    <t>ヨコハマコクリツダイガク</t>
  </si>
  <si>
    <t>都留文科大</t>
  </si>
  <si>
    <t>ツルブンカダイガク</t>
  </si>
  <si>
    <t>山梨学院大</t>
  </si>
  <si>
    <t>ヤマナシガクインダイガク</t>
  </si>
  <si>
    <t>ギフショウトクガクエンダイガク</t>
  </si>
  <si>
    <t>愛知医科大</t>
  </si>
  <si>
    <t>アイチイカダイガク</t>
  </si>
  <si>
    <t>愛知学院大</t>
  </si>
  <si>
    <t>アイチガクインダイガク</t>
  </si>
  <si>
    <t>愛知教育大</t>
  </si>
  <si>
    <t>アイチキョウイクダイガク</t>
  </si>
  <si>
    <t>愛知工業大</t>
  </si>
  <si>
    <t>アイチコウギョウダイガク</t>
  </si>
  <si>
    <t>愛知淑徳大</t>
  </si>
  <si>
    <t>アイチショウトクダイガク</t>
  </si>
  <si>
    <t>愛知大</t>
  </si>
  <si>
    <t>アイチダイガク</t>
  </si>
  <si>
    <t>愛知東邦大</t>
  </si>
  <si>
    <t>アイチトウホウダイガク</t>
  </si>
  <si>
    <t>金城学院大</t>
  </si>
  <si>
    <t>キンジョウガクインダイガク</t>
  </si>
  <si>
    <t>至学館大</t>
  </si>
  <si>
    <t>シガッカンダイガク</t>
  </si>
  <si>
    <t>椙山女学園大</t>
  </si>
  <si>
    <t>スギヤマジョガクエンダイガク</t>
  </si>
  <si>
    <t>中京大</t>
  </si>
  <si>
    <t>チュウキョウダイガク</t>
  </si>
  <si>
    <t>中部大</t>
  </si>
  <si>
    <t>チュウブダイガク</t>
  </si>
  <si>
    <t>東海学園大</t>
  </si>
  <si>
    <t>トウカイガクエンダイガク</t>
  </si>
  <si>
    <t>名古屋学院大</t>
  </si>
  <si>
    <t>ナゴヤガクインダイガク</t>
  </si>
  <si>
    <t>名古屋工業大</t>
  </si>
  <si>
    <t>ナゴヤコウギョウダイガク</t>
  </si>
  <si>
    <t>名古屋市立大</t>
  </si>
  <si>
    <t>ナゴヤシリツダイガク</t>
  </si>
  <si>
    <t>名古屋大</t>
  </si>
  <si>
    <t>ナゴヤダイガク</t>
  </si>
  <si>
    <t>南山大</t>
  </si>
  <si>
    <t>ナンザンダイガク</t>
  </si>
  <si>
    <t>日本福祉大</t>
  </si>
  <si>
    <t>ニホンフクシダイガク</t>
  </si>
  <si>
    <t>名城大</t>
  </si>
  <si>
    <t>メイジョウダイガク</t>
  </si>
  <si>
    <t>皇學館大</t>
  </si>
  <si>
    <t>コウガッカンダイガク</t>
  </si>
  <si>
    <t>三重大</t>
  </si>
  <si>
    <t>ミエダイガク</t>
  </si>
  <si>
    <t>京都大</t>
  </si>
  <si>
    <t>キョウトダイガク</t>
  </si>
  <si>
    <t>同志社大</t>
  </si>
  <si>
    <t>ドウシシャダイガク</t>
  </si>
  <si>
    <t>立命館大</t>
  </si>
  <si>
    <t>リツメイカンダイガク</t>
  </si>
  <si>
    <t>大阪成蹊大</t>
  </si>
  <si>
    <t>オオサカセイケイダイガク</t>
  </si>
  <si>
    <t>大阪体育大</t>
  </si>
  <si>
    <t>オオサカタイイクダイガク</t>
  </si>
  <si>
    <t>大阪大</t>
  </si>
  <si>
    <t>オオサカダイガク</t>
  </si>
  <si>
    <t>関西外国語大</t>
  </si>
  <si>
    <t>カンサイガイコクゴダイガク</t>
  </si>
  <si>
    <t>関西学院大</t>
  </si>
  <si>
    <t>カンセイガクインダイガク</t>
  </si>
  <si>
    <t>甲南大</t>
  </si>
  <si>
    <t>コウナンダイガク</t>
  </si>
  <si>
    <t>神戸大</t>
  </si>
  <si>
    <t>コウベダイガク</t>
  </si>
  <si>
    <t>広島大</t>
  </si>
  <si>
    <t>ヒロシマダイガク</t>
  </si>
  <si>
    <t>九州大</t>
  </si>
  <si>
    <t>キュウシュウダイガク</t>
  </si>
  <si>
    <t>産業医科大</t>
  </si>
  <si>
    <t>サンギョウイカダイガク</t>
  </si>
  <si>
    <t>鹿屋体育大</t>
  </si>
  <si>
    <t>カノヤタイイクダイガク</t>
  </si>
  <si>
    <t>←団体名の一部を入力すると、候補がドロップダウンに表示されますので選択してください。</t>
    <rPh sb="1" eb="3">
      <t>ダン</t>
    </rPh>
    <rPh sb="3" eb="4">
      <t>メイ</t>
    </rPh>
    <rPh sb="5" eb="7">
      <t>イチブ</t>
    </rPh>
    <rPh sb="8" eb="10">
      <t>ニュウリョク</t>
    </rPh>
    <rPh sb="14" eb="16">
      <t>コウホ</t>
    </rPh>
    <rPh sb="25" eb="27">
      <t>ヒョウジ</t>
    </rPh>
    <rPh sb="33" eb="35">
      <t>センタク</t>
    </rPh>
    <phoneticPr fontId="7"/>
  </si>
  <si>
    <t>←団体名を選択すると、自動で入力されます。</t>
    <rPh sb="1" eb="3">
      <t>ダンタイ</t>
    </rPh>
    <rPh sb="3" eb="4">
      <t>メイ</t>
    </rPh>
    <rPh sb="5" eb="7">
      <t>センタク</t>
    </rPh>
    <rPh sb="11" eb="13">
      <t>ジドウ</t>
    </rPh>
    <rPh sb="14" eb="16">
      <t>ニュウリョク</t>
    </rPh>
    <phoneticPr fontId="7"/>
  </si>
  <si>
    <t>※種目数・参加料等を確認してから印刷をしてください。</t>
    <phoneticPr fontId="7"/>
  </si>
  <si>
    <t>旭丘高</t>
  </si>
  <si>
    <t>明和高</t>
  </si>
  <si>
    <t>千種高</t>
  </si>
  <si>
    <t>瑞陵高</t>
  </si>
  <si>
    <t>惟信高</t>
  </si>
  <si>
    <t>松蔭高</t>
  </si>
  <si>
    <t>昭和高</t>
  </si>
  <si>
    <t>名古屋西高</t>
  </si>
  <si>
    <t>熱田高</t>
  </si>
  <si>
    <t>中村高</t>
  </si>
  <si>
    <t>南陽高</t>
  </si>
  <si>
    <t>鳴海高</t>
  </si>
  <si>
    <t>守山高</t>
  </si>
  <si>
    <t>愛知総合工科高</t>
  </si>
  <si>
    <t>名南工高</t>
  </si>
  <si>
    <t>愛知商高</t>
  </si>
  <si>
    <t>中川商高</t>
  </si>
  <si>
    <t>春日井高</t>
  </si>
  <si>
    <t>春日井西高</t>
  </si>
  <si>
    <t>春日井商高</t>
  </si>
  <si>
    <t>旭野高</t>
  </si>
  <si>
    <t>長久手高</t>
  </si>
  <si>
    <t>東郷高</t>
  </si>
  <si>
    <t>瀬戸高</t>
  </si>
  <si>
    <t>豊明高</t>
  </si>
  <si>
    <t>大府高</t>
  </si>
  <si>
    <t>オオブ</t>
  </si>
  <si>
    <t>桃陵高</t>
  </si>
  <si>
    <t>横須賀高</t>
  </si>
  <si>
    <t>東海商高</t>
  </si>
  <si>
    <t>常滑高</t>
  </si>
  <si>
    <t>内海高</t>
  </si>
  <si>
    <t>半田高</t>
  </si>
  <si>
    <t>半田農高</t>
  </si>
  <si>
    <t>半田工高</t>
  </si>
  <si>
    <t>半田商高</t>
  </si>
  <si>
    <t>武豊高</t>
  </si>
  <si>
    <t>天白高</t>
  </si>
  <si>
    <t>東海南高</t>
  </si>
  <si>
    <t>菊里高</t>
  </si>
  <si>
    <t>向陽高</t>
  </si>
  <si>
    <t>桜台高</t>
  </si>
  <si>
    <t>市工業高</t>
  </si>
  <si>
    <t>市工芸高</t>
  </si>
  <si>
    <t>西陵高</t>
  </si>
  <si>
    <t>名古屋商高</t>
  </si>
  <si>
    <t>若宮商高</t>
  </si>
  <si>
    <t>ナゴヤイチリツワカミヤショウギョウ</t>
  </si>
  <si>
    <t>緑高</t>
  </si>
  <si>
    <t>富田高</t>
  </si>
  <si>
    <t>トミダ</t>
  </si>
  <si>
    <t>山田高</t>
  </si>
  <si>
    <t>瀬戸西高</t>
  </si>
  <si>
    <t>春日井東高</t>
  </si>
  <si>
    <t>日進高</t>
  </si>
  <si>
    <t>阿久比高</t>
  </si>
  <si>
    <t>アグイ</t>
  </si>
  <si>
    <t>高蔵寺高</t>
  </si>
  <si>
    <t>コウゾウジ</t>
  </si>
  <si>
    <t>半田東高</t>
  </si>
  <si>
    <t>春日井工高</t>
  </si>
  <si>
    <t>日進西高</t>
  </si>
  <si>
    <t>ニッシンニシ</t>
  </si>
  <si>
    <t>大府東高</t>
  </si>
  <si>
    <t>知多翔洋高</t>
  </si>
  <si>
    <t>名古屋南高</t>
  </si>
  <si>
    <t>瀬戸北総合高</t>
  </si>
  <si>
    <t>名東高</t>
  </si>
  <si>
    <t>春日井南高</t>
  </si>
  <si>
    <t>名古屋聾高</t>
  </si>
  <si>
    <t>愛知高</t>
  </si>
  <si>
    <t>愛知淑徳高</t>
  </si>
  <si>
    <t>啓明学館高</t>
  </si>
  <si>
    <t>名経大市邨高</t>
  </si>
  <si>
    <t>名経大高蔵高</t>
  </si>
  <si>
    <t>名古屋大谷高</t>
  </si>
  <si>
    <t>享栄高</t>
  </si>
  <si>
    <t>椙山高</t>
  </si>
  <si>
    <t>大同大大同高</t>
  </si>
  <si>
    <t>福祉大付高</t>
  </si>
  <si>
    <t>中京大中京高</t>
  </si>
  <si>
    <t>至学館高</t>
  </si>
  <si>
    <t>東海高</t>
  </si>
  <si>
    <t>東海学園高</t>
  </si>
  <si>
    <t>愛産大工高</t>
  </si>
  <si>
    <t>同朋高</t>
  </si>
  <si>
    <t>名古屋高</t>
  </si>
  <si>
    <t>名女大高</t>
  </si>
  <si>
    <t>中部大一高</t>
  </si>
  <si>
    <t>桜花学園高</t>
  </si>
  <si>
    <t>愛工大名電高</t>
  </si>
  <si>
    <t>南山男子高</t>
  </si>
  <si>
    <t>ナンザンガクエンダンシ</t>
  </si>
  <si>
    <t>名城大附高</t>
  </si>
  <si>
    <t>菊華高</t>
  </si>
  <si>
    <t>星城高</t>
  </si>
  <si>
    <t>中部大春日丘高</t>
  </si>
  <si>
    <t>栄徳高</t>
  </si>
  <si>
    <t>日進中</t>
  </si>
  <si>
    <t>ニッシンチュウ</t>
  </si>
  <si>
    <t>田光中</t>
  </si>
  <si>
    <t>タコウチュウ</t>
  </si>
  <si>
    <t>チクサダイ</t>
  </si>
  <si>
    <t>ナゴヤキタ</t>
  </si>
  <si>
    <t>名塚中</t>
  </si>
  <si>
    <t>ホウセイ</t>
  </si>
  <si>
    <t>瑞穂ヶ丘中</t>
  </si>
  <si>
    <t>ミズホガオカチュウ</t>
  </si>
  <si>
    <t>沢上中</t>
  </si>
  <si>
    <t>サワカミチュウ</t>
  </si>
  <si>
    <t>富田中</t>
  </si>
  <si>
    <t>はとり中</t>
  </si>
  <si>
    <t>ホウジン</t>
  </si>
  <si>
    <t>守山中</t>
  </si>
  <si>
    <t>モリヤマヒガシ</t>
  </si>
  <si>
    <t>守山西中</t>
  </si>
  <si>
    <t>モリヤマニシチュウ</t>
  </si>
  <si>
    <t>鳴子台中</t>
  </si>
  <si>
    <t>ナルコダイチュウ</t>
  </si>
  <si>
    <t>有松中</t>
  </si>
  <si>
    <t>扇台中</t>
  </si>
  <si>
    <t>オウギダイチュウ</t>
  </si>
  <si>
    <t>鎌倉台中</t>
  </si>
  <si>
    <t>カミノクラ</t>
  </si>
  <si>
    <t>高針台中</t>
  </si>
  <si>
    <t>牧の池中</t>
  </si>
  <si>
    <t>御幸山中</t>
  </si>
  <si>
    <t>平針中</t>
  </si>
  <si>
    <t>水無瀬中</t>
  </si>
  <si>
    <t>瀬戸南山中</t>
  </si>
  <si>
    <t>高森台中</t>
  </si>
  <si>
    <t>タカモリダイチュウ</t>
  </si>
  <si>
    <t>豊明中</t>
  </si>
  <si>
    <t>ハルキチュウ</t>
  </si>
  <si>
    <t>長久手中</t>
  </si>
  <si>
    <t>大府西中</t>
  </si>
  <si>
    <t>知多中部中</t>
  </si>
  <si>
    <t>東浦北部中</t>
  </si>
  <si>
    <t>ヒガシウラホクブチュウ</t>
  </si>
  <si>
    <t>野間中</t>
  </si>
  <si>
    <t>ノマチュウ</t>
  </si>
  <si>
    <t>武豊中</t>
  </si>
  <si>
    <t>富貴中</t>
  </si>
  <si>
    <t>愛知中</t>
  </si>
  <si>
    <t>トウカイ</t>
  </si>
  <si>
    <t>メイケイダイタカクラ</t>
  </si>
  <si>
    <t>吉根中</t>
  </si>
  <si>
    <t>キッコチュウ</t>
  </si>
  <si>
    <t>乙川中</t>
  </si>
  <si>
    <t>前津中</t>
  </si>
  <si>
    <t>振込明細書のコピーを余白に添付してください</t>
    <rPh sb="0" eb="2">
      <t>フリコミ</t>
    </rPh>
    <rPh sb="2" eb="5">
      <t>メイサイショ</t>
    </rPh>
    <rPh sb="10" eb="12">
      <t>ヨハク</t>
    </rPh>
    <rPh sb="13" eb="15">
      <t>テンプ</t>
    </rPh>
    <phoneticPr fontId="7"/>
  </si>
  <si>
    <t>SET PROJECT</t>
  </si>
  <si>
    <t>TNP</t>
  </si>
  <si>
    <t>ティーエヌピー</t>
  </si>
  <si>
    <t>緑丘高</t>
  </si>
  <si>
    <t>水野中</t>
  </si>
  <si>
    <t>滋賀大</t>
  </si>
  <si>
    <t>岐阜協立大</t>
  </si>
  <si>
    <t>ギフキョウリツダイガク</t>
  </si>
  <si>
    <t>藤田医科大</t>
  </si>
  <si>
    <t>フジタイカダイガク</t>
  </si>
  <si>
    <t>大阪府立大</t>
  </si>
  <si>
    <t>男4X400mR</t>
  </si>
  <si>
    <t>女4X400mR</t>
  </si>
  <si>
    <t>１０００円</t>
    <rPh sb="4" eb="5">
      <t>エン</t>
    </rPh>
    <phoneticPr fontId="7"/>
  </si>
  <si>
    <t>記録３</t>
    <rPh sb="0" eb="2">
      <t>キロク</t>
    </rPh>
    <phoneticPr fontId="7"/>
  </si>
  <si>
    <t>4.35.67</t>
    <phoneticPr fontId="7"/>
  </si>
  <si>
    <t>英字名</t>
    <rPh sb="0" eb="2">
      <t>エイジ</t>
    </rPh>
    <rPh sb="2" eb="3">
      <t>メイ</t>
    </rPh>
    <phoneticPr fontId="7"/>
  </si>
  <si>
    <t>英字(姓)NAGOYA</t>
    <phoneticPr fontId="7"/>
  </si>
  <si>
    <t>英字(名)taro</t>
    <phoneticPr fontId="7"/>
  </si>
  <si>
    <t>大学生のみ学連地域コードをハイフンを付けて入力</t>
    <rPh sb="0" eb="3">
      <t>ダイガクセイ</t>
    </rPh>
    <rPh sb="5" eb="7">
      <t>ガクレン</t>
    </rPh>
    <rPh sb="7" eb="9">
      <t>チイキ</t>
    </rPh>
    <rPh sb="18" eb="19">
      <t>ツ</t>
    </rPh>
    <rPh sb="21" eb="23">
      <t>ニュウリョク</t>
    </rPh>
    <phoneticPr fontId="7"/>
  </si>
  <si>
    <t>日付が数字になる場合には、ホームタブの数値メニューのリストから</t>
    <rPh sb="0" eb="2">
      <t>ヒヅケ</t>
    </rPh>
    <rPh sb="3" eb="5">
      <t>スウジ</t>
    </rPh>
    <rPh sb="8" eb="10">
      <t>バアイ</t>
    </rPh>
    <rPh sb="19" eb="21">
      <t>スウチ</t>
    </rPh>
    <phoneticPr fontId="7"/>
  </si>
  <si>
    <t>表示形式を日付に戻す</t>
  </si>
  <si>
    <t>日付の表示形式が失われてシリアル値になったデータは、簡単に日付の形に戻すことができます。</t>
  </si>
  <si>
    <t>操作方法は対象のセル（例ではB5:B14）をアクティブにし、「ホーム」タブの「表示形式」の▼をクリックし、一覧から「短い日付形式」もしくは「長い日付形式」をクリックします。</t>
  </si>
  <si>
    <t>文字列を数値に変換する</t>
  </si>
  <si>
    <t>エクセルでは数値と判断できる文字列を数式に使用したとき、自動で数値に変換されます。</t>
  </si>
  <si>
    <t>これらの文字列を数値に変換するには、[セル] をクリックしてエラーチェックの機能から [数値に変換する] をクリックします。変換したいセルを範囲選択してから行うと一括で変換できます。</t>
  </si>
  <si>
    <t>文字列が数値に変換されます。</t>
  </si>
  <si>
    <t>　①ファイルの送信がないと受付けしたことにはなりません。</t>
    <rPh sb="7" eb="9">
      <t>ソウシン</t>
    </rPh>
    <rPh sb="13" eb="15">
      <t>ウケツ</t>
    </rPh>
    <phoneticPr fontId="7"/>
  </si>
  <si>
    <t>　②必ず、ファイル名を団体名に変更して下さい。また、メールの件名(タイトル：Subject)にも団体名を入れて下さい。</t>
    <rPh sb="2" eb="3">
      <t>カナラ</t>
    </rPh>
    <rPh sb="9" eb="10">
      <t>メイ</t>
    </rPh>
    <rPh sb="11" eb="14">
      <t>ダンタイメイ</t>
    </rPh>
    <rPh sb="15" eb="17">
      <t>ヘンコウ</t>
    </rPh>
    <rPh sb="19" eb="20">
      <t>クダ</t>
    </rPh>
    <rPh sb="48" eb="51">
      <t>ダン</t>
    </rPh>
    <rPh sb="52" eb="53">
      <t>イ</t>
    </rPh>
    <rPh sb="55" eb="56">
      <t>クダ</t>
    </rPh>
    <phoneticPr fontId="7"/>
  </si>
  <si>
    <t>　③ファイルの内容に訂正がある場合は、ファイル名の後に必ず訂正版等の文字を入れて下さい。</t>
    <rPh sb="7" eb="9">
      <t>ナイヨウ</t>
    </rPh>
    <rPh sb="10" eb="12">
      <t>テイセイ</t>
    </rPh>
    <rPh sb="15" eb="17">
      <t>バアイ</t>
    </rPh>
    <rPh sb="23" eb="24">
      <t>メイ</t>
    </rPh>
    <rPh sb="25" eb="26">
      <t>アト</t>
    </rPh>
    <rPh sb="29" eb="32">
      <t>テイセイバン</t>
    </rPh>
    <rPh sb="32" eb="33">
      <t>ナド</t>
    </rPh>
    <rPh sb="34" eb="36">
      <t>モジ</t>
    </rPh>
    <rPh sb="37" eb="38">
      <t>イ</t>
    </rPh>
    <rPh sb="40" eb="41">
      <t>クダ</t>
    </rPh>
    <phoneticPr fontId="7"/>
  </si>
  <si>
    <t>　④ファイルの送信忘れ・訂正時のファイル名の変更がない場合等によりプログラムから漏れた場合には、</t>
    <rPh sb="7" eb="9">
      <t>ソウシン</t>
    </rPh>
    <rPh sb="9" eb="10">
      <t>ワス</t>
    </rPh>
    <rPh sb="12" eb="14">
      <t>テイセイ</t>
    </rPh>
    <rPh sb="14" eb="15">
      <t>ジ</t>
    </rPh>
    <rPh sb="20" eb="21">
      <t>メイ</t>
    </rPh>
    <rPh sb="22" eb="24">
      <t>ヘンコウ</t>
    </rPh>
    <rPh sb="27" eb="29">
      <t>バアイ</t>
    </rPh>
    <rPh sb="29" eb="30">
      <t>ナド</t>
    </rPh>
    <rPh sb="40" eb="41">
      <t>モ</t>
    </rPh>
    <rPh sb="43" eb="45">
      <t>バア</t>
    </rPh>
    <phoneticPr fontId="7"/>
  </si>
  <si>
    <t>　　トラックレースでは最後の組以降に新たに組を追加する場合があります。リレーの場合は、再番編を行う場合があります。</t>
    <rPh sb="11" eb="13">
      <t>サイゴ</t>
    </rPh>
    <rPh sb="14" eb="15">
      <t>クミ</t>
    </rPh>
    <rPh sb="15" eb="17">
      <t>イコウ</t>
    </rPh>
    <rPh sb="18" eb="19">
      <t>アラ</t>
    </rPh>
    <rPh sb="21" eb="22">
      <t>クミ</t>
    </rPh>
    <rPh sb="23" eb="25">
      <t>ツイカ</t>
    </rPh>
    <rPh sb="27" eb="29">
      <t>バアイ</t>
    </rPh>
    <rPh sb="39" eb="41">
      <t>バアイ</t>
    </rPh>
    <rPh sb="43" eb="44">
      <t>サイ</t>
    </rPh>
    <rPh sb="44" eb="45">
      <t>バン</t>
    </rPh>
    <rPh sb="45" eb="46">
      <t>ヘン</t>
    </rPh>
    <rPh sb="47" eb="48">
      <t>オコナ</t>
    </rPh>
    <phoneticPr fontId="7"/>
  </si>
  <si>
    <t>　　フィールド種目では、記録の近い組の最後に追加します。</t>
    <rPh sb="19" eb="21">
      <t>サイゴ</t>
    </rPh>
    <phoneticPr fontId="7"/>
  </si>
  <si>
    <t>　⑤リレー情報確認で、メンバーが反映されていることを必ず確認してください。</t>
    <rPh sb="5" eb="7">
      <t>ジョウホウ</t>
    </rPh>
    <rPh sb="7" eb="9">
      <t>カクニン</t>
    </rPh>
    <rPh sb="28" eb="30">
      <t>カクニン</t>
    </rPh>
    <phoneticPr fontId="7"/>
  </si>
  <si>
    <t>　★作業の流れは次のとおりです。　データの入力は①②のシートのみです。</t>
    <rPh sb="2" eb="4">
      <t>サギョウ</t>
    </rPh>
    <rPh sb="5" eb="6">
      <t>ナガ</t>
    </rPh>
    <rPh sb="8" eb="9">
      <t>ツギ</t>
    </rPh>
    <rPh sb="21" eb="23">
      <t>ニュウリョク</t>
    </rPh>
    <phoneticPr fontId="7"/>
  </si>
  <si>
    <t>　　①団体情報の入力</t>
    <rPh sb="3" eb="5">
      <t>ダンタイ</t>
    </rPh>
    <rPh sb="5" eb="7">
      <t>ジョウホウ</t>
    </rPh>
    <rPh sb="8" eb="10">
      <t>ニュウリョク</t>
    </rPh>
    <phoneticPr fontId="7"/>
  </si>
  <si>
    <t>・プログラム購入部数もこちらで入力となります。</t>
    <rPh sb="6" eb="8">
      <t>コウニュウ</t>
    </rPh>
    <rPh sb="8" eb="10">
      <t>ブスウ</t>
    </rPh>
    <rPh sb="15" eb="17">
      <t>ニュウリョク</t>
    </rPh>
    <phoneticPr fontId="7"/>
  </si>
  <si>
    <t>　　②選手情報の入力</t>
    <rPh sb="3" eb="5">
      <t>センシュ</t>
    </rPh>
    <rPh sb="5" eb="7">
      <t>ジョウホウ</t>
    </rPh>
    <rPh sb="8" eb="10">
      <t>ニュウリョク</t>
    </rPh>
    <phoneticPr fontId="7"/>
  </si>
  <si>
    <t>　　※種目はドロップダウンリストから選択してください。</t>
    <rPh sb="3" eb="5">
      <t>シュモク</t>
    </rPh>
    <rPh sb="18" eb="20">
      <t>センタク</t>
    </rPh>
    <phoneticPr fontId="7"/>
  </si>
  <si>
    <r>
      <t>　　※</t>
    </r>
    <r>
      <rPr>
        <b/>
        <u/>
        <sz val="11"/>
        <color indexed="8"/>
        <rFont val="ＭＳ 明朝"/>
        <family val="1"/>
        <charset val="128"/>
      </rPr>
      <t>入力は、男子を先に入力し、続けて女子を入力してください。</t>
    </r>
    <rPh sb="3" eb="5">
      <t>ニュウリョク</t>
    </rPh>
    <rPh sb="7" eb="9">
      <t>ダンシ</t>
    </rPh>
    <rPh sb="10" eb="11">
      <t>サキ</t>
    </rPh>
    <rPh sb="12" eb="14">
      <t>ニュウリョク</t>
    </rPh>
    <rPh sb="16" eb="17">
      <t>ツヅ</t>
    </rPh>
    <rPh sb="19" eb="21">
      <t>ジョシ</t>
    </rPh>
    <rPh sb="22" eb="24">
      <t>ニュウリョク</t>
    </rPh>
    <phoneticPr fontId="7"/>
  </si>
  <si>
    <r>
      <t>　　※</t>
    </r>
    <r>
      <rPr>
        <b/>
        <sz val="11"/>
        <color indexed="10"/>
        <rFont val="ＭＳ ゴシック"/>
        <family val="3"/>
        <charset val="128"/>
      </rPr>
      <t>氏名</t>
    </r>
    <r>
      <rPr>
        <sz val="11"/>
        <color indexed="8"/>
        <rFont val="ＭＳ 明朝"/>
        <family val="1"/>
        <charset val="128"/>
      </rPr>
      <t>については、</t>
    </r>
    <r>
      <rPr>
        <b/>
        <sz val="11"/>
        <color indexed="10"/>
        <rFont val="ＭＳ ゴシック"/>
        <family val="3"/>
        <charset val="128"/>
      </rPr>
      <t>姓と名の間に全角スペースを１つ</t>
    </r>
    <r>
      <rPr>
        <sz val="11"/>
        <color indexed="8"/>
        <rFont val="ＭＳ 明朝"/>
        <family val="1"/>
        <charset val="128"/>
      </rPr>
      <t>入れてください。</t>
    </r>
    <rPh sb="3" eb="5">
      <t>シメイ</t>
    </rPh>
    <rPh sb="11" eb="12">
      <t>セイ</t>
    </rPh>
    <rPh sb="13" eb="14">
      <t>メイ</t>
    </rPh>
    <rPh sb="15" eb="16">
      <t>アイダ</t>
    </rPh>
    <rPh sb="17" eb="19">
      <t>ゼンカク</t>
    </rPh>
    <rPh sb="26" eb="27">
      <t>イ</t>
    </rPh>
    <phoneticPr fontId="7"/>
  </si>
  <si>
    <r>
      <t>　　※</t>
    </r>
    <r>
      <rPr>
        <b/>
        <sz val="11"/>
        <color indexed="10"/>
        <rFont val="ＭＳ ゴシック"/>
        <family val="3"/>
        <charset val="128"/>
      </rPr>
      <t>ﾌﾘｶﾞﾅ</t>
    </r>
    <r>
      <rPr>
        <sz val="11"/>
        <color indexed="8"/>
        <rFont val="ＭＳ 明朝"/>
        <family val="1"/>
        <charset val="128"/>
      </rPr>
      <t>については、</t>
    </r>
    <r>
      <rPr>
        <b/>
        <sz val="11"/>
        <color indexed="10"/>
        <rFont val="ＭＳ ゴシック"/>
        <family val="3"/>
        <charset val="128"/>
      </rPr>
      <t>姓と名の間に半角スペースを１つ</t>
    </r>
    <r>
      <rPr>
        <sz val="11"/>
        <color indexed="8"/>
        <rFont val="ＭＳ 明朝"/>
        <family val="1"/>
        <charset val="128"/>
      </rPr>
      <t>入れてください。</t>
    </r>
    <rPh sb="14" eb="15">
      <t>セイ</t>
    </rPh>
    <rPh sb="16" eb="17">
      <t>メイ</t>
    </rPh>
    <rPh sb="18" eb="19">
      <t>アイダ</t>
    </rPh>
    <rPh sb="20" eb="22">
      <t>ハンカク</t>
    </rPh>
    <rPh sb="29" eb="30">
      <t>イ</t>
    </rPh>
    <phoneticPr fontId="7"/>
  </si>
  <si>
    <r>
      <t>◎トラック種目・・・・分秒をドット「．」で区切り、</t>
    </r>
    <r>
      <rPr>
        <b/>
        <u/>
        <sz val="11"/>
        <color indexed="10"/>
        <rFont val="ＭＳ ゴシック"/>
        <family val="3"/>
        <charset val="128"/>
      </rPr>
      <t>100分の1秒まで入力</t>
    </r>
    <rPh sb="5" eb="7">
      <t>シュモク</t>
    </rPh>
    <phoneticPr fontId="7"/>
  </si>
  <si>
    <t>4.07.00</t>
    <phoneticPr fontId="7"/>
  </si>
  <si>
    <t>12秒00</t>
    <rPh sb="2" eb="3">
      <t>ビョウ</t>
    </rPh>
    <phoneticPr fontId="7"/>
  </si>
  <si>
    <r>
      <t>◎フィールド種目・・・メートルを「m」で区切り、</t>
    </r>
    <r>
      <rPr>
        <b/>
        <u/>
        <sz val="11"/>
        <color indexed="10"/>
        <rFont val="ＭＳ ゴシック"/>
        <family val="3"/>
        <charset val="128"/>
      </rPr>
      <t>cm単位まで入力（「cm」の文字は入れない）</t>
    </r>
    <rPh sb="6" eb="8">
      <t>シュモク</t>
    </rPh>
    <phoneticPr fontId="7"/>
  </si>
  <si>
    <t>↓</t>
    <phoneticPr fontId="7"/>
  </si>
  <si>
    <t>20m00</t>
    <phoneticPr fontId="7"/>
  </si>
  <si>
    <r>
      <t xml:space="preserve">　  </t>
    </r>
    <r>
      <rPr>
        <sz val="11"/>
        <rFont val="ＭＳ 明朝"/>
        <family val="1"/>
        <charset val="128"/>
      </rPr>
      <t>※リレーメンバーは、</t>
    </r>
    <r>
      <rPr>
        <b/>
        <i/>
        <sz val="12"/>
        <color rgb="FFFF0000"/>
        <rFont val="ＭＳ ゴシック"/>
        <family val="3"/>
        <charset val="128"/>
      </rPr>
      <t>③リレー情報確認</t>
    </r>
    <r>
      <rPr>
        <sz val="11"/>
        <rFont val="ＭＳ 明朝"/>
        <family val="1"/>
        <charset val="128"/>
      </rPr>
      <t>タブでご確認ください。</t>
    </r>
    <rPh sb="17" eb="19">
      <t>ジョウホウ</t>
    </rPh>
    <rPh sb="19" eb="21">
      <t>カクニン</t>
    </rPh>
    <rPh sb="25" eb="27">
      <t>カクニン</t>
    </rPh>
    <phoneticPr fontId="7"/>
  </si>
  <si>
    <t>　　③種目別人数の確認・印刷</t>
    <rPh sb="3" eb="6">
      <t>シュモクベツ</t>
    </rPh>
    <rPh sb="6" eb="8">
      <t>ニンズウ</t>
    </rPh>
    <rPh sb="9" eb="11">
      <t>カクニン</t>
    </rPh>
    <rPh sb="12" eb="14">
      <t>インサツ</t>
    </rPh>
    <phoneticPr fontId="7"/>
  </si>
  <si>
    <t>　　④ファイルの保存</t>
    <rPh sb="8" eb="10">
      <t>ホゾン</t>
    </rPh>
    <phoneticPr fontId="7"/>
  </si>
  <si>
    <r>
      <t>　・</t>
    </r>
    <r>
      <rPr>
        <b/>
        <u/>
        <sz val="11"/>
        <color indexed="10"/>
        <rFont val="ＭＳ ゴシック"/>
        <family val="3"/>
        <charset val="128"/>
      </rPr>
      <t>ファイル名をチーム名（例：○○○）に変更し</t>
    </r>
    <r>
      <rPr>
        <sz val="11"/>
        <color indexed="8"/>
        <rFont val="ＭＳ 明朝"/>
        <family val="1"/>
        <charset val="128"/>
      </rPr>
      <t>保存してください。メールに添付するときは、ファイル名がチーム名に</t>
    </r>
    <rPh sb="6" eb="7">
      <t>メイ</t>
    </rPh>
    <rPh sb="11" eb="12">
      <t>メイ</t>
    </rPh>
    <rPh sb="13" eb="14">
      <t>レイ</t>
    </rPh>
    <rPh sb="20" eb="22">
      <t>ヘンコウ</t>
    </rPh>
    <rPh sb="23" eb="25">
      <t>ホゾン</t>
    </rPh>
    <rPh sb="36" eb="38">
      <t>テンプ</t>
    </rPh>
    <rPh sb="48" eb="49">
      <t>メイ</t>
    </rPh>
    <rPh sb="53" eb="54">
      <t>メイ</t>
    </rPh>
    <phoneticPr fontId="7"/>
  </si>
  <si>
    <t>　　⑤メール送信</t>
    <rPh sb="6" eb="8">
      <t>ソウシン</t>
    </rPh>
    <phoneticPr fontId="7"/>
  </si>
  <si>
    <t>　・入力したファイルを添付して送信してください。アドレスは要項を確認してください。</t>
    <rPh sb="2" eb="4">
      <t>ニュウリョク</t>
    </rPh>
    <rPh sb="11" eb="13">
      <t>テンプ</t>
    </rPh>
    <rPh sb="29" eb="31">
      <t>ヨウコウ</t>
    </rPh>
    <rPh sb="32" eb="34">
      <t>カクニン</t>
    </rPh>
    <phoneticPr fontId="7"/>
  </si>
  <si>
    <r>
      <t>　・</t>
    </r>
    <r>
      <rPr>
        <b/>
        <u/>
        <sz val="11"/>
        <color indexed="10"/>
        <rFont val="ＭＳ ゴシック"/>
        <family val="3"/>
        <charset val="128"/>
      </rPr>
      <t>メールの件名に「大会名」と「団体名」を入力してください。</t>
    </r>
    <rPh sb="6" eb="8">
      <t>ケンメイ</t>
    </rPh>
    <rPh sb="10" eb="12">
      <t>タイカイ</t>
    </rPh>
    <rPh sb="12" eb="13">
      <t>メイ</t>
    </rPh>
    <rPh sb="16" eb="18">
      <t>ダン</t>
    </rPh>
    <rPh sb="18" eb="19">
      <t>メイ</t>
    </rPh>
    <rPh sb="21" eb="23">
      <t>ニュウリョク</t>
    </rPh>
    <phoneticPr fontId="7"/>
  </si>
  <si>
    <t>　　⑥参加料の振込</t>
    <rPh sb="3" eb="6">
      <t>サンカリョウ</t>
    </rPh>
    <rPh sb="7" eb="9">
      <t>フリコミ</t>
    </rPh>
    <phoneticPr fontId="7"/>
  </si>
  <si>
    <r>
      <t>　・参加料を振り込んで</t>
    </r>
    <r>
      <rPr>
        <sz val="11"/>
        <color indexed="8"/>
        <rFont val="ＭＳ 明朝"/>
        <family val="1"/>
        <charset val="128"/>
      </rPr>
      <t>ください。</t>
    </r>
    <rPh sb="2" eb="5">
      <t>サンカリョウ</t>
    </rPh>
    <rPh sb="6" eb="7">
      <t>フ</t>
    </rPh>
    <rPh sb="8" eb="9">
      <t>コ</t>
    </rPh>
    <phoneticPr fontId="7"/>
  </si>
  <si>
    <t>　　⑦郵送</t>
    <rPh sb="3" eb="5">
      <t>ユウソウ</t>
    </rPh>
    <phoneticPr fontId="7"/>
  </si>
  <si>
    <r>
      <t>　・</t>
    </r>
    <r>
      <rPr>
        <b/>
        <sz val="11"/>
        <color indexed="10"/>
        <rFont val="ＭＳ ゴシック"/>
        <family val="3"/>
        <charset val="128"/>
      </rPr>
      <t>「④申し込み表」</t>
    </r>
    <r>
      <rPr>
        <b/>
        <sz val="11"/>
        <rFont val="ＭＳ ゴシック"/>
        <family val="3"/>
        <charset val="128"/>
      </rPr>
      <t>の余白に</t>
    </r>
    <r>
      <rPr>
        <b/>
        <sz val="11"/>
        <color indexed="10"/>
        <rFont val="ＭＳ ゴシック"/>
        <family val="3"/>
        <charset val="128"/>
      </rPr>
      <t>振込明細書のコピーを添付して</t>
    </r>
    <r>
      <rPr>
        <sz val="11"/>
        <rFont val="ＭＳ 明朝"/>
        <family val="1"/>
        <charset val="128"/>
      </rPr>
      <t>郵送してください。</t>
    </r>
    <rPh sb="4" eb="5">
      <t>モウ</t>
    </rPh>
    <rPh sb="6" eb="7">
      <t>コ</t>
    </rPh>
    <rPh sb="8" eb="9">
      <t>ヒョウ</t>
    </rPh>
    <rPh sb="11" eb="13">
      <t>ヨハク</t>
    </rPh>
    <rPh sb="24" eb="26">
      <t>テンプ</t>
    </rPh>
    <rPh sb="28" eb="30">
      <t>ユウソウ</t>
    </rPh>
    <phoneticPr fontId="7"/>
  </si>
  <si>
    <t>　　⑧申込完了</t>
    <rPh sb="3" eb="5">
      <t>モウシコミ</t>
    </rPh>
    <rPh sb="5" eb="7">
      <t>カンリョウ</t>
    </rPh>
    <phoneticPr fontId="7"/>
  </si>
  <si>
    <t>リレー参加数✕1200円</t>
    <rPh sb="3" eb="6">
      <t>サンカスウ</t>
    </rPh>
    <rPh sb="11" eb="12">
      <t>エン</t>
    </rPh>
    <phoneticPr fontId="7"/>
  </si>
  <si>
    <t>プログラム部数✕1000円</t>
    <rPh sb="5" eb="7">
      <t>ブスウ</t>
    </rPh>
    <rPh sb="12" eb="13">
      <t>エン</t>
    </rPh>
    <phoneticPr fontId="7"/>
  </si>
  <si>
    <t>支払い済み参加料</t>
    <rPh sb="0" eb="2">
      <t>シハラ</t>
    </rPh>
    <rPh sb="3" eb="4">
      <t>ズ</t>
    </rPh>
    <rPh sb="5" eb="8">
      <t>サンカリ</t>
    </rPh>
    <phoneticPr fontId="7"/>
  </si>
  <si>
    <t>・問合せは、申込みアドレスに件名を問合せとして送信願います。</t>
    <rPh sb="1" eb="3">
      <t>トイアワ</t>
    </rPh>
    <rPh sb="6" eb="8">
      <t>モウシコ</t>
    </rPh>
    <rPh sb="14" eb="16">
      <t>ケンメイ</t>
    </rPh>
    <rPh sb="17" eb="19">
      <t>トイアワ</t>
    </rPh>
    <rPh sb="23" eb="25">
      <t>ソウシン</t>
    </rPh>
    <rPh sb="25" eb="26">
      <t>ネガ</t>
    </rPh>
    <phoneticPr fontId="7"/>
  </si>
  <si>
    <r>
      <t>このファイルでは、</t>
    </r>
    <r>
      <rPr>
        <sz val="20"/>
        <color theme="3"/>
        <rFont val="HG創英角ﾎﾟｯﾌﾟ体"/>
        <family val="3"/>
        <charset val="128"/>
      </rPr>
      <t>個人登録(愛知陸協・マスターズ名古屋)</t>
    </r>
    <r>
      <rPr>
        <sz val="16"/>
        <rFont val="HG創英角ﾎﾟｯﾌﾟ体"/>
        <family val="3"/>
        <charset val="128"/>
      </rPr>
      <t>の方は申し込めません.</t>
    </r>
    <rPh sb="9" eb="11">
      <t>コジン</t>
    </rPh>
    <rPh sb="11" eb="13">
      <t>トウロク</t>
    </rPh>
    <rPh sb="14" eb="16">
      <t>アイチ</t>
    </rPh>
    <rPh sb="16" eb="18">
      <t>リッキョウ</t>
    </rPh>
    <rPh sb="24" eb="27">
      <t>ナゴヤ</t>
    </rPh>
    <rPh sb="29" eb="30">
      <t>カタ</t>
    </rPh>
    <rPh sb="31" eb="32">
      <t>モウ</t>
    </rPh>
    <rPh sb="33" eb="34">
      <t>コ</t>
    </rPh>
    <phoneticPr fontId="7"/>
  </si>
  <si>
    <t>←大学生のみ、地域学連コードをハイフンを含めて入力してください。</t>
    <rPh sb="1" eb="4">
      <t>ダイガクセイ</t>
    </rPh>
    <rPh sb="7" eb="9">
      <t>チイキ</t>
    </rPh>
    <rPh sb="9" eb="11">
      <t>ガクレン</t>
    </rPh>
    <rPh sb="20" eb="21">
      <t>フク</t>
    </rPh>
    <rPh sb="23" eb="25">
      <t>ニュウ</t>
    </rPh>
    <phoneticPr fontId="7"/>
  </si>
  <si>
    <t>http://www.aichi-rk.jp/01_01nittei.htm</t>
  </si>
  <si>
    <t>短い日付表示を選択してください。⑧日付が数字になる場合を参照してください。</t>
    <rPh sb="0" eb="1">
      <t>ミジカ</t>
    </rPh>
    <rPh sb="2" eb="4">
      <t>ヒヅケ</t>
    </rPh>
    <rPh sb="4" eb="6">
      <t>ヒョウジ</t>
    </rPh>
    <rPh sb="7" eb="9">
      <t>センタク</t>
    </rPh>
    <rPh sb="17" eb="27">
      <t>ヒヅ</t>
    </rPh>
    <rPh sb="28" eb="30">
      <t>サンショウ</t>
    </rPh>
    <phoneticPr fontId="7"/>
  </si>
  <si>
    <r>
      <t>　　ナンバーが正しく入力されていて情報が反映されていない場合、選手情報入力シートのナンバーが左寄りになってい 　
　　ます。この場合、ナンバーのセルが文字列になっていますので数値に変換してください。
    方法は、</t>
    </r>
    <r>
      <rPr>
        <b/>
        <sz val="18"/>
        <color rgb="FF00B050"/>
        <rFont val="ＭＳ ゴシック"/>
        <family val="3"/>
        <charset val="128"/>
      </rPr>
      <t>⑦リレーの選手が反映されない場合の対処</t>
    </r>
    <r>
      <rPr>
        <b/>
        <sz val="18"/>
        <rFont val="ＭＳ ゴシック"/>
        <family val="3"/>
        <charset val="128"/>
      </rPr>
      <t>をご覧ください。</t>
    </r>
    <rPh sb="7" eb="8">
      <t>タダ</t>
    </rPh>
    <rPh sb="10" eb="12">
      <t>ニュウ</t>
    </rPh>
    <rPh sb="17" eb="19">
      <t>ジョウホウ</t>
    </rPh>
    <rPh sb="20" eb="22">
      <t>ハンエイ</t>
    </rPh>
    <rPh sb="28" eb="30">
      <t>バアイ</t>
    </rPh>
    <rPh sb="31" eb="33">
      <t>センシュ</t>
    </rPh>
    <rPh sb="33" eb="35">
      <t>ジョウホウ</t>
    </rPh>
    <rPh sb="35" eb="37">
      <t>ニュウリョク</t>
    </rPh>
    <rPh sb="46" eb="48">
      <t>ヒダリヨ</t>
    </rPh>
    <rPh sb="64" eb="66">
      <t>バアイ</t>
    </rPh>
    <rPh sb="75" eb="85">
      <t>モジレ</t>
    </rPh>
    <rPh sb="87" eb="89">
      <t>スウチ</t>
    </rPh>
    <rPh sb="104" eb="106">
      <t>ホウホウ</t>
    </rPh>
    <rPh sb="129" eb="130">
      <t>ラン</t>
    </rPh>
    <phoneticPr fontId="7"/>
  </si>
  <si>
    <t>　　選手を追加する場合に差分だけではなく、全員分のデータに追加する人を入力してください。</t>
    <rPh sb="2" eb="4">
      <t>センシュ</t>
    </rPh>
    <rPh sb="5" eb="7">
      <t>ツイカ</t>
    </rPh>
    <rPh sb="9" eb="11">
      <t>バアイ</t>
    </rPh>
    <rPh sb="12" eb="14">
      <t>サブン</t>
    </rPh>
    <rPh sb="21" eb="23">
      <t>ゼンイ</t>
    </rPh>
    <rPh sb="23" eb="24">
      <t>ブン</t>
    </rPh>
    <rPh sb="29" eb="31">
      <t>ツイカ</t>
    </rPh>
    <rPh sb="33" eb="34">
      <t>ヒト</t>
    </rPh>
    <rPh sb="35" eb="37">
      <t>ニュウリョク</t>
    </rPh>
    <phoneticPr fontId="7"/>
  </si>
  <si>
    <t>前回入金金額を入力する欄がありますので、そちらに金額を入力してください。</t>
    <phoneticPr fontId="7"/>
  </si>
  <si>
    <t>日本陸連の陸上競技活動再開のガイダンスに基づき、名古屋地区陸上競技協会は、感染防止に最大限の注意を払った上、</t>
    <rPh sb="0" eb="4">
      <t>ニホンリクレン</t>
    </rPh>
    <rPh sb="5" eb="7">
      <t>リクジョウ</t>
    </rPh>
    <rPh sb="7" eb="9">
      <t>キョウギ</t>
    </rPh>
    <rPh sb="9" eb="11">
      <t>カツドウ</t>
    </rPh>
    <rPh sb="11" eb="13">
      <t>サイカイ</t>
    </rPh>
    <rPh sb="20" eb="21">
      <t>モト</t>
    </rPh>
    <rPh sb="24" eb="27">
      <t>ナゴヤ</t>
    </rPh>
    <rPh sb="27" eb="29">
      <t>チク</t>
    </rPh>
    <rPh sb="29" eb="35">
      <t>リクジョウキョウギキョウカイ</t>
    </rPh>
    <phoneticPr fontId="7"/>
  </si>
  <si>
    <t>できる限り感染リスクを軽減させた競技会の運営に務めてまいります。</t>
    <phoneticPr fontId="7"/>
  </si>
  <si>
    <t>そこで、競技会に参加される皆様には、大会前後の体調を確認・記録し、大会前の体調については大会当日に提出をして頂きます。</t>
    <rPh sb="13" eb="14">
      <t>ミナ</t>
    </rPh>
    <rPh sb="14" eb="15">
      <t>サマ</t>
    </rPh>
    <rPh sb="54" eb="55">
      <t>イタダ</t>
    </rPh>
    <phoneticPr fontId="7"/>
  </si>
  <si>
    <t>①団体情報入力と②選手情報入力を行ってから、⑤大会前提出用⑥大会後個人管理用を印刷してお使いください。</t>
    <rPh sb="1" eb="3">
      <t>ダンタイ</t>
    </rPh>
    <rPh sb="3" eb="5">
      <t>ジョウホウ</t>
    </rPh>
    <rPh sb="5" eb="7">
      <t>ニュウリョク</t>
    </rPh>
    <rPh sb="9" eb="15">
      <t>センシュジョウホウニュウリョ</t>
    </rPh>
    <rPh sb="16" eb="17">
      <t>オコナ</t>
    </rPh>
    <rPh sb="39" eb="41">
      <t>インサツ</t>
    </rPh>
    <rPh sb="44" eb="45">
      <t>ツカ</t>
    </rPh>
    <phoneticPr fontId="7"/>
  </si>
  <si>
    <t>合計</t>
    <rPh sb="0" eb="2">
      <t>ゴウケイ</t>
    </rPh>
    <phoneticPr fontId="7"/>
  </si>
  <si>
    <t>⬅</t>
    <phoneticPr fontId="7"/>
  </si>
  <si>
    <t>領収書に記載される金額です。</t>
    <rPh sb="0" eb="3">
      <t>リョウ</t>
    </rPh>
    <rPh sb="4" eb="6">
      <t>キサイ</t>
    </rPh>
    <rPh sb="9" eb="11">
      <t>キンガク</t>
    </rPh>
    <phoneticPr fontId="7"/>
  </si>
  <si>
    <t>支払い済み参加料がある場合はこちらに金額（数字のみ）を入力してください。</t>
    <rPh sb="0" eb="8">
      <t>シハラ</t>
    </rPh>
    <rPh sb="11" eb="13">
      <t>バアイ</t>
    </rPh>
    <rPh sb="18" eb="20">
      <t>キンガク</t>
    </rPh>
    <rPh sb="21" eb="23">
      <t>スウジ</t>
    </rPh>
    <rPh sb="27" eb="29">
      <t>ニュウリョク</t>
    </rPh>
    <phoneticPr fontId="7"/>
  </si>
  <si>
    <t>⬅</t>
    <phoneticPr fontId="7"/>
  </si>
  <si>
    <r>
      <t>実際に振込んで頂く金額です。</t>
    </r>
    <r>
      <rPr>
        <sz val="11"/>
        <color rgb="FF7030A0"/>
        <rFont val="ＭＳ Ｐゴシック"/>
        <family val="3"/>
        <charset val="128"/>
        <scheme val="minor"/>
      </rPr>
      <t>－の場合は返金となります。</t>
    </r>
    <rPh sb="0" eb="2">
      <t>ジッサイ</t>
    </rPh>
    <rPh sb="3" eb="5">
      <t>フリコ</t>
    </rPh>
    <rPh sb="7" eb="8">
      <t>イタダ</t>
    </rPh>
    <rPh sb="9" eb="11">
      <t>キンガク</t>
    </rPh>
    <rPh sb="16" eb="18">
      <t>バアイ</t>
    </rPh>
    <rPh sb="19" eb="21">
      <t>ヘンキン</t>
    </rPh>
    <phoneticPr fontId="7"/>
  </si>
  <si>
    <r>
      <rPr>
        <b/>
        <sz val="15.5"/>
        <rFont val="ARゴシック体S"/>
        <family val="3"/>
        <charset val="128"/>
      </rPr>
      <t>　　　　　　　　　　　　　　　　　　　　</t>
    </r>
    <r>
      <rPr>
        <b/>
        <sz val="15.5"/>
        <color rgb="FFFF0000"/>
        <rFont val="ARゴシック体S"/>
        <family val="3"/>
        <charset val="128"/>
      </rPr>
      <t>]ＡＡＦ</t>
    </r>
  </si>
  <si>
    <t>【大会前／提出用】新型コロナウイルス感染症についての体調管理チェツクシート</t>
    <phoneticPr fontId="103"/>
  </si>
  <si>
    <t>本チェックシートは各種大会において新型コロナウイルス感染症の拡大を防⽌するため、参加者の健康状態を確認することを⽬的としています。本チェックシートに記入いただいた個⼈情報については、厳正なる管理のもとに保管し、健康状態の把握、来場可否の判断および必要なご連絡のためにのみ利⽤します。また、個⼈情報保護法等の法令において認められる場合を除きご本⼈の同意を得ずに第三者に提供いたしません。但し、大会会場にて感染症患者またはその疑いのある⽅が発⾒された場合に必要な範囲で保健所等に提供することがあります。</t>
    <phoneticPr fontId="104"/>
  </si>
  <si>
    <t>※犬会1週間前から記入し、犬会当日、主催者の指示に従い指定の場所に提出すること</t>
    <phoneticPr fontId="105"/>
  </si>
  <si>
    <t>※該当しない場合は☓を入れ、該当する場合は○を記入すること（体温0.1℃単位の数字を記入）</t>
    <phoneticPr fontId="105"/>
  </si>
  <si>
    <t>N0.</t>
    <phoneticPr fontId="106"/>
  </si>
  <si>
    <t>チェックリスト</t>
    <phoneticPr fontId="16"/>
  </si>
  <si>
    <t>]．</t>
    <phoneticPr fontId="106"/>
  </si>
  <si>
    <t>のどの痛みがある</t>
    <phoneticPr fontId="16"/>
  </si>
  <si>
    <t>２</t>
    <phoneticPr fontId="16"/>
  </si>
  <si>
    <t>咳（せき）が出る</t>
    <phoneticPr fontId="16"/>
  </si>
  <si>
    <t>３</t>
    <phoneticPr fontId="16"/>
  </si>
  <si>
    <t>痰（たん）がでたリ、からんだリする</t>
    <phoneticPr fontId="16"/>
  </si>
  <si>
    <t>４</t>
    <phoneticPr fontId="16"/>
  </si>
  <si>
    <t>鼻水（はなみず）、鼻づまリがある　※アレルギーを除く</t>
    <phoneticPr fontId="16"/>
  </si>
  <si>
    <t>５</t>
    <phoneticPr fontId="16"/>
  </si>
  <si>
    <t>頭が痛い</t>
    <phoneticPr fontId="16"/>
  </si>
  <si>
    <t>６</t>
    <phoneticPr fontId="16"/>
  </si>
  <si>
    <t>体のだるさなどがある</t>
    <phoneticPr fontId="16"/>
  </si>
  <si>
    <t>７</t>
    <phoneticPr fontId="16"/>
  </si>
  <si>
    <t>発熱の症状がある</t>
    <phoneticPr fontId="16"/>
  </si>
  <si>
    <t>８</t>
    <phoneticPr fontId="16"/>
  </si>
  <si>
    <t>息苦しさがある</t>
    <phoneticPr fontId="16"/>
  </si>
  <si>
    <t>９</t>
    <phoneticPr fontId="16"/>
  </si>
  <si>
    <t>味覚異常(味がしない)</t>
    <phoneticPr fontId="16"/>
  </si>
  <si>
    <t>咬覚異常(匂いがしない)</t>
    <phoneticPr fontId="16"/>
  </si>
  <si>
    <t>体温</t>
    <phoneticPr fontId="16"/>
  </si>
  <si>
    <t>゜Ｃ</t>
    <phoneticPr fontId="16"/>
  </si>
  <si>
    <t>゜Ｃ</t>
    <phoneticPr fontId="16"/>
  </si>
  <si>
    <t>゜Ｃ</t>
    <phoneticPr fontId="16"/>
  </si>
  <si>
    <t>氏名</t>
    <phoneticPr fontId="16"/>
  </si>
  <si>
    <t>所属（学校名など）</t>
  </si>
  <si>
    <t>連絡先（電話番号）</t>
    <phoneticPr fontId="16"/>
  </si>
  <si>
    <t>保護者氏名
(中学生･高校生のみ)</t>
    <rPh sb="7" eb="9">
      <t>チュウガク</t>
    </rPh>
    <rPh sb="9" eb="10">
      <t>セイ</t>
    </rPh>
    <rPh sb="11" eb="14">
      <t>コウコウセイ</t>
    </rPh>
    <phoneticPr fontId="15"/>
  </si>
  <si>
    <t>]ＡＡＦ</t>
    <phoneticPr fontId="108"/>
  </si>
  <si>
    <t>　【大会後／個人管理用】新型コロナウイルス感染症についての体調管理チェツクシート</t>
    <phoneticPr fontId="110"/>
  </si>
  <si>
    <t>※犬会終了後２週間は健康チェックをすること。</t>
    <phoneticPr fontId="110"/>
  </si>
  <si>
    <t>※該当しない場合は☓を入れ、該当する場合は○を記入すること［体温は0.1℃単位の数字を記入］</t>
    <phoneticPr fontId="110"/>
  </si>
  <si>
    <t>N0.</t>
    <phoneticPr fontId="106"/>
  </si>
  <si>
    <t>チェックリスト</t>
    <phoneticPr fontId="16"/>
  </si>
  <si>
    <t>１</t>
    <phoneticPr fontId="104"/>
  </si>
  <si>
    <t>のどの痛みがある</t>
    <phoneticPr fontId="106"/>
  </si>
  <si>
    <t>２</t>
    <phoneticPr fontId="16"/>
  </si>
  <si>
    <t>咳（せき）が出る</t>
    <phoneticPr fontId="106"/>
  </si>
  <si>
    <t>３</t>
    <phoneticPr fontId="16"/>
  </si>
  <si>
    <t>痰（たん）がでたり、からんだりする</t>
    <phoneticPr fontId="106"/>
  </si>
  <si>
    <t>鼻水、鼻づまりがある　ﾒｱﾚﾉﾚｷﾞｰを匹</t>
    <phoneticPr fontId="111"/>
  </si>
  <si>
    <t>５</t>
    <phoneticPr fontId="16"/>
  </si>
  <si>
    <t>頭が痛い</t>
    <phoneticPr fontId="106"/>
  </si>
  <si>
    <t>６</t>
    <phoneticPr fontId="16"/>
  </si>
  <si>
    <t>体のだるさなどがある</t>
    <phoneticPr fontId="106"/>
  </si>
  <si>
    <t>７</t>
    <phoneticPr fontId="16"/>
  </si>
  <si>
    <t>発熱の症状がある</t>
    <phoneticPr fontId="106"/>
  </si>
  <si>
    <t>８</t>
    <phoneticPr fontId="16"/>
  </si>
  <si>
    <t>息苦しさがある</t>
    <phoneticPr fontId="106"/>
  </si>
  <si>
    <t>９</t>
    <phoneticPr fontId="16"/>
  </si>
  <si>
    <t>味覚異常(味がしない)</t>
    <phoneticPr fontId="106"/>
  </si>
  <si>
    <t>嗅覚異常(匂いがしない)</t>
    <phoneticPr fontId="106"/>
  </si>
  <si>
    <t>体温</t>
    <phoneticPr fontId="106"/>
  </si>
  <si>
    <t>゜ Ｃ</t>
    <phoneticPr fontId="111"/>
  </si>
  <si>
    <t>゜ Ｃ</t>
    <phoneticPr fontId="111"/>
  </si>
  <si>
    <t>゜ Ｃ</t>
    <phoneticPr fontId="111"/>
  </si>
  <si>
    <t>゜ Ｃ</t>
    <phoneticPr fontId="111"/>
  </si>
  <si>
    <t>氏名</t>
    <phoneticPr fontId="16"/>
  </si>
  <si>
    <t>※症状が４日以上続く場合は必ず最寄りの保健所、医師会、診療所等に報告してください。症状には個人差がありますので、強い症状と思う場合にはすぐに報告してください。</t>
    <phoneticPr fontId="106"/>
  </si>
  <si>
    <t>※保健所、医師会、診療所等に相談後、必ず大会主催者に報告してください。</t>
    <phoneticPr fontId="106"/>
  </si>
  <si>
    <t>①団体情報入力を行ってから、⑤大会前提出用⑥大会後個人管理用を必要数印刷してお使いください。</t>
    <rPh sb="1" eb="3">
      <t>ダンタイ</t>
    </rPh>
    <rPh sb="3" eb="5">
      <t>ジョウホウ</t>
    </rPh>
    <rPh sb="5" eb="7">
      <t>ニュウリョク</t>
    </rPh>
    <rPh sb="6" eb="7">
      <t>チカラ</t>
    </rPh>
    <rPh sb="8" eb="9">
      <t>オコナ</t>
    </rPh>
    <rPh sb="31" eb="34">
      <t>ヒツヨウスウ</t>
    </rPh>
    <rPh sb="34" eb="36">
      <t>インサツ</t>
    </rPh>
    <rPh sb="39" eb="40">
      <t>ツカ</t>
    </rPh>
    <phoneticPr fontId="7"/>
  </si>
  <si>
    <t>アクレディテーションカード</t>
  </si>
  <si>
    <t>Accreditation Card</t>
  </si>
  <si>
    <t>試合のときに発行する入場許可証</t>
  </si>
  <si>
    <t>当分の間、名古屋地区の競技会は無観客で実施します。</t>
    <rPh sb="0" eb="2">
      <t>トウブン</t>
    </rPh>
    <rPh sb="3" eb="4">
      <t>ア</t>
    </rPh>
    <rPh sb="5" eb="11">
      <t>ナゴヤチク</t>
    </rPh>
    <rPh sb="11" eb="14">
      <t>キョウギカイ</t>
    </rPh>
    <rPh sb="15" eb="18">
      <t>ムカンキャク</t>
    </rPh>
    <rPh sb="19" eb="21">
      <t>ジッシ</t>
    </rPh>
    <phoneticPr fontId="42"/>
  </si>
  <si>
    <t>個人参加者の引率などについて、選手1名に付き1名の帯同を認めます。</t>
    <rPh sb="0" eb="2">
      <t>コジン</t>
    </rPh>
    <rPh sb="2" eb="5">
      <t>サンカシャ</t>
    </rPh>
    <rPh sb="6" eb="8">
      <t>インソツ</t>
    </rPh>
    <rPh sb="15" eb="17">
      <t>センシュ</t>
    </rPh>
    <rPh sb="18" eb="19">
      <t>メイ</t>
    </rPh>
    <rPh sb="20" eb="21">
      <t>ツ</t>
    </rPh>
    <rPh sb="23" eb="24">
      <t>メイ</t>
    </rPh>
    <rPh sb="25" eb="27">
      <t>タイドウ</t>
    </rPh>
    <rPh sb="28" eb="29">
      <t>ミト</t>
    </rPh>
    <phoneticPr fontId="42"/>
  </si>
  <si>
    <t>学校等の引率で、審判をされない方も１団体１名の帯同を認めます。</t>
    <rPh sb="0" eb="2">
      <t>ガッコウ</t>
    </rPh>
    <rPh sb="2" eb="3">
      <t>ナド</t>
    </rPh>
    <rPh sb="4" eb="6">
      <t>インソツ</t>
    </rPh>
    <rPh sb="8" eb="10">
      <t>シンパン</t>
    </rPh>
    <rPh sb="15" eb="16">
      <t>カタ</t>
    </rPh>
    <rPh sb="18" eb="20">
      <t>ダンタイ</t>
    </rPh>
    <rPh sb="21" eb="22">
      <t>メイ</t>
    </rPh>
    <rPh sb="23" eb="25">
      <t>タイドウ</t>
    </rPh>
    <rPh sb="26" eb="27">
      <t>ミト</t>
    </rPh>
    <phoneticPr fontId="42"/>
  </si>
  <si>
    <t>選手同様、大会前後の検温等の実施・提出も合わせてお願い致します。</t>
    <rPh sb="0" eb="2">
      <t>センシュ</t>
    </rPh>
    <rPh sb="2" eb="4">
      <t>ドウヨウ</t>
    </rPh>
    <rPh sb="5" eb="7">
      <t>タイカイ</t>
    </rPh>
    <rPh sb="7" eb="9">
      <t>ゼンゴ</t>
    </rPh>
    <rPh sb="10" eb="12">
      <t>ケンオン</t>
    </rPh>
    <rPh sb="12" eb="13">
      <t>ナド</t>
    </rPh>
    <rPh sb="14" eb="16">
      <t>ジッシ</t>
    </rPh>
    <rPh sb="17" eb="19">
      <t>テイシュツ</t>
    </rPh>
    <rPh sb="20" eb="21">
      <t>ア</t>
    </rPh>
    <rPh sb="25" eb="26">
      <t>ネガ</t>
    </rPh>
    <rPh sb="27" eb="28">
      <t>イタ</t>
    </rPh>
    <phoneticPr fontId="42"/>
  </si>
  <si>
    <t>キ　　　リ　　　ト　　リ</t>
    <phoneticPr fontId="42"/>
  </si>
  <si>
    <t>ADカード申請書</t>
    <rPh sb="5" eb="8">
      <t>シンセイショ</t>
    </rPh>
    <phoneticPr fontId="42"/>
  </si>
  <si>
    <t>申請日</t>
    <rPh sb="0" eb="3">
      <t>シンセイビ</t>
    </rPh>
    <phoneticPr fontId="42"/>
  </si>
  <si>
    <t>令和２年　　　　月　　　　日</t>
    <rPh sb="0" eb="2">
      <t>レイワ</t>
    </rPh>
    <rPh sb="3" eb="4">
      <t>ネン</t>
    </rPh>
    <rPh sb="8" eb="9">
      <t>ツキ</t>
    </rPh>
    <rPh sb="13" eb="14">
      <t>ヒ</t>
    </rPh>
    <phoneticPr fontId="42"/>
  </si>
  <si>
    <t>名古屋地区陸上競技協会　会長　坂井田　酵三殿</t>
    <rPh sb="0" eb="11">
      <t>ナゴヤチクリ</t>
    </rPh>
    <rPh sb="12" eb="14">
      <t>カイチョウ</t>
    </rPh>
    <rPh sb="15" eb="18">
      <t>サカイダ</t>
    </rPh>
    <rPh sb="20" eb="21">
      <t>サン</t>
    </rPh>
    <rPh sb="21" eb="22">
      <t>ドノ</t>
    </rPh>
    <phoneticPr fontId="42"/>
  </si>
  <si>
    <t>団　体　名</t>
    <rPh sb="0" eb="1">
      <t>ダン</t>
    </rPh>
    <rPh sb="2" eb="3">
      <t>カラダ</t>
    </rPh>
    <rPh sb="4" eb="5">
      <t>メイ</t>
    </rPh>
    <phoneticPr fontId="42"/>
  </si>
  <si>
    <t>申請者 氏名</t>
    <rPh sb="0" eb="3">
      <t>シンセイシャ</t>
    </rPh>
    <rPh sb="4" eb="6">
      <t>シメイ</t>
    </rPh>
    <phoneticPr fontId="42"/>
  </si>
  <si>
    <t>申請者住所</t>
    <rPh sb="0" eb="3">
      <t>シンセイシャ</t>
    </rPh>
    <rPh sb="3" eb="5">
      <t>ジュウショ</t>
    </rPh>
    <phoneticPr fontId="42"/>
  </si>
  <si>
    <t>電話番号
（携帯が望ましい）</t>
    <rPh sb="0" eb="4">
      <t>デンワバンゴウ</t>
    </rPh>
    <rPh sb="6" eb="8">
      <t>ケイタイ</t>
    </rPh>
    <rPh sb="9" eb="10">
      <t>ノゾ</t>
    </rPh>
    <phoneticPr fontId="42"/>
  </si>
  <si>
    <t>大会要項・競技注意事項等に記されている注意事項を厳守し引率します。</t>
    <rPh sb="0" eb="4">
      <t>タイカイヨウコウ</t>
    </rPh>
    <rPh sb="5" eb="7">
      <t>キョウギ</t>
    </rPh>
    <rPh sb="7" eb="11">
      <t>チュウイジコウ</t>
    </rPh>
    <rPh sb="11" eb="12">
      <t>ナド</t>
    </rPh>
    <rPh sb="13" eb="14">
      <t>シル</t>
    </rPh>
    <rPh sb="19" eb="23">
      <t>チュウイジコウ</t>
    </rPh>
    <rPh sb="24" eb="26">
      <t>ゲンシュ</t>
    </rPh>
    <rPh sb="27" eb="29">
      <t>インソツ</t>
    </rPh>
    <phoneticPr fontId="42"/>
  </si>
  <si>
    <t>これらの項目が守られない場合には退場して頂く場合があります。、</t>
    <phoneticPr fontId="42"/>
  </si>
  <si>
    <t>本人自署</t>
    <rPh sb="0" eb="2">
      <t>ホンニン</t>
    </rPh>
    <rPh sb="2" eb="4">
      <t>ジショ</t>
    </rPh>
    <phoneticPr fontId="42"/>
  </si>
  <si>
    <t>選手との続柄</t>
    <rPh sb="0" eb="2">
      <t>センシュ</t>
    </rPh>
    <rPh sb="4" eb="6">
      <t>ゾクガラ</t>
    </rPh>
    <phoneticPr fontId="42"/>
  </si>
  <si>
    <t>・他地区、他県登録者の参加は認めていません。</t>
    <rPh sb="1" eb="4">
      <t>タチク</t>
    </rPh>
    <rPh sb="5" eb="7">
      <t>タケン</t>
    </rPh>
    <rPh sb="7" eb="10">
      <t>トウロクシャ</t>
    </rPh>
    <rPh sb="11" eb="13">
      <t>サンカ</t>
    </rPh>
    <rPh sb="14" eb="15">
      <t>ミト</t>
    </rPh>
    <phoneticPr fontId="7"/>
  </si>
  <si>
    <t>＊申し込みはメールを最優先してください。メール未送信の場合は受け付けできません。</t>
    <rPh sb="1" eb="2">
      <t>モウ</t>
    </rPh>
    <rPh sb="3" eb="4">
      <t>コ</t>
    </rPh>
    <rPh sb="10" eb="11">
      <t>サイ</t>
    </rPh>
    <rPh sb="11" eb="13">
      <t>ユウセン</t>
    </rPh>
    <rPh sb="23" eb="26">
      <t>ミソウシン</t>
    </rPh>
    <rPh sb="27" eb="29">
      <t>バアイ</t>
    </rPh>
    <rPh sb="30" eb="31">
      <t>ウ</t>
    </rPh>
    <rPh sb="32" eb="33">
      <t>ツ</t>
    </rPh>
    <phoneticPr fontId="7"/>
  </si>
  <si>
    <t>・メールの件名には、必ず団体名を記入してください。</t>
    <rPh sb="5" eb="7">
      <t>ケンメイ</t>
    </rPh>
    <rPh sb="10" eb="11">
      <t>カナラ</t>
    </rPh>
    <rPh sb="12" eb="15">
      <t>ダンタイメイ</t>
    </rPh>
    <rPh sb="16" eb="18">
      <t>キニュウ</t>
    </rPh>
    <phoneticPr fontId="7"/>
  </si>
  <si>
    <t>・申込ファイル名も団体名に変えてから送信してください。</t>
    <rPh sb="1" eb="3">
      <t>モウシコミ</t>
    </rPh>
    <rPh sb="7" eb="8">
      <t>メイ</t>
    </rPh>
    <rPh sb="9" eb="12">
      <t>ダンタイメイ</t>
    </rPh>
    <rPh sb="13" eb="14">
      <t>カ</t>
    </rPh>
    <rPh sb="18" eb="20">
      <t>ソウシン</t>
    </rPh>
    <phoneticPr fontId="7"/>
  </si>
  <si>
    <t>No</t>
    <phoneticPr fontId="42"/>
  </si>
  <si>
    <t>FLAG</t>
    <phoneticPr fontId="42"/>
  </si>
  <si>
    <r>
      <t xml:space="preserve">ﾌﾘｶﾞﾅ
</t>
    </r>
    <r>
      <rPr>
        <b/>
        <sz val="8"/>
        <color indexed="10"/>
        <rFont val="ＭＳ 明朝"/>
        <family val="1"/>
        <charset val="128"/>
      </rPr>
      <t>姓と名の間に
半角ｽﾍﾟｰｽ1つ</t>
    </r>
    <rPh sb="13" eb="15">
      <t>ハンカク</t>
    </rPh>
    <phoneticPr fontId="7"/>
  </si>
  <si>
    <t>名古屋　太郎</t>
    <rPh sb="0" eb="3">
      <t>ナゴヤ</t>
    </rPh>
    <rPh sb="4" eb="6">
      <t>タロウ</t>
    </rPh>
    <phoneticPr fontId="7"/>
  </si>
  <si>
    <t>ﾅｺﾞﾔ ﾀﾛｳ</t>
    <phoneticPr fontId="7"/>
  </si>
  <si>
    <t>競技者名英字</t>
  </si>
  <si>
    <t>国籍</t>
  </si>
  <si>
    <t>高2</t>
    <rPh sb="0" eb="1">
      <t>コウ</t>
    </rPh>
    <phoneticPr fontId="7"/>
  </si>
  <si>
    <t>生年月日</t>
    <rPh sb="0" eb="4">
      <t>セイネン</t>
    </rPh>
    <phoneticPr fontId="7"/>
  </si>
  <si>
    <t>ナンバー</t>
    <phoneticPr fontId="7"/>
  </si>
  <si>
    <t>JAAF ID</t>
    <phoneticPr fontId="7"/>
  </si>
  <si>
    <t>プレシーズンゲーム</t>
    <phoneticPr fontId="7"/>
  </si>
  <si>
    <t>クラス別競技会</t>
    <rPh sb="3" eb="4">
      <t>ベツ</t>
    </rPh>
    <rPh sb="4" eb="7">
      <t>キョウギカイ</t>
    </rPh>
    <phoneticPr fontId="7"/>
  </si>
  <si>
    <t>←</t>
    <phoneticPr fontId="7"/>
  </si>
  <si>
    <t>プレシーズンゲームでの支払済参加料がある場合に、金額を入力してください</t>
    <rPh sb="11" eb="14">
      <t>シハライズミ</t>
    </rPh>
    <rPh sb="14" eb="17">
      <t>サンカリョウ</t>
    </rPh>
    <rPh sb="20" eb="22">
      <t>バアイ</t>
    </rPh>
    <rPh sb="24" eb="26">
      <t>キンガク</t>
    </rPh>
    <rPh sb="27" eb="29">
      <t>ニュウリョク</t>
    </rPh>
    <phoneticPr fontId="7"/>
  </si>
  <si>
    <t>中１</t>
    <rPh sb="0" eb="1">
      <t>チュウ</t>
    </rPh>
    <phoneticPr fontId="7"/>
  </si>
  <si>
    <t>中２</t>
    <rPh sb="0" eb="1">
      <t>チュウ</t>
    </rPh>
    <phoneticPr fontId="7"/>
  </si>
  <si>
    <t>中３</t>
    <rPh sb="0" eb="1">
      <t>チュウ</t>
    </rPh>
    <phoneticPr fontId="7"/>
  </si>
  <si>
    <t>高１</t>
    <rPh sb="0" eb="1">
      <t>コウ</t>
    </rPh>
    <phoneticPr fontId="7"/>
  </si>
  <si>
    <t>高２</t>
    <rPh sb="0" eb="1">
      <t>コウ</t>
    </rPh>
    <phoneticPr fontId="7"/>
  </si>
  <si>
    <t>高３</t>
    <rPh sb="0" eb="1">
      <t>コウ</t>
    </rPh>
    <phoneticPr fontId="7"/>
  </si>
  <si>
    <t>高４</t>
    <rPh sb="0" eb="1">
      <t>コウ</t>
    </rPh>
    <phoneticPr fontId="7"/>
  </si>
  <si>
    <t>大１</t>
    <rPh sb="0" eb="1">
      <t>ダイ</t>
    </rPh>
    <phoneticPr fontId="7"/>
  </si>
  <si>
    <t>大２</t>
    <rPh sb="0" eb="1">
      <t>ダイ</t>
    </rPh>
    <phoneticPr fontId="7"/>
  </si>
  <si>
    <t>大３</t>
    <rPh sb="0" eb="1">
      <t>ダイ</t>
    </rPh>
    <phoneticPr fontId="7"/>
  </si>
  <si>
    <t>大４</t>
    <rPh sb="0" eb="1">
      <t>ダイ</t>
    </rPh>
    <phoneticPr fontId="7"/>
  </si>
  <si>
    <t>大５</t>
    <rPh sb="0" eb="1">
      <t>ダイ</t>
    </rPh>
    <phoneticPr fontId="7"/>
  </si>
  <si>
    <t>Ｍ１</t>
    <phoneticPr fontId="7"/>
  </si>
  <si>
    <t>Ｍ２</t>
  </si>
  <si>
    <t>Ｄ１</t>
    <phoneticPr fontId="7"/>
  </si>
  <si>
    <t>Ｄ２</t>
  </si>
  <si>
    <t>Ｄ３</t>
  </si>
  <si>
    <t>Ｄ４</t>
  </si>
  <si>
    <t>３月２０日、４月１１，１２日の大会参加料との差し引きでお支払い頂く場合は、④種目別人数で</t>
    <rPh sb="1" eb="2">
      <t>ガツ</t>
    </rPh>
    <rPh sb="4" eb="5">
      <t>ヒ</t>
    </rPh>
    <rPh sb="7" eb="8">
      <t>ガツ</t>
    </rPh>
    <rPh sb="13" eb="14">
      <t>ヒ</t>
    </rPh>
    <rPh sb="15" eb="17">
      <t>タイカイ</t>
    </rPh>
    <rPh sb="17" eb="20">
      <t>サンカリョウ</t>
    </rPh>
    <rPh sb="22" eb="23">
      <t>サ</t>
    </rPh>
    <rPh sb="24" eb="25">
      <t>ヒ</t>
    </rPh>
    <rPh sb="28" eb="30">
      <t>シハラ</t>
    </rPh>
    <rPh sb="31" eb="32">
      <t>イタダ</t>
    </rPh>
    <rPh sb="33" eb="35">
      <t>バアイ</t>
    </rPh>
    <rPh sb="38" eb="41">
      <t>シュモクベツ</t>
    </rPh>
    <rPh sb="41" eb="43">
      <t>ニンスウ</t>
    </rPh>
    <phoneticPr fontId="7"/>
  </si>
  <si>
    <t>団体名</t>
    <rPh sb="0" eb="2">
      <t>ダンタイ</t>
    </rPh>
    <rPh sb="2" eb="3">
      <t>メイ</t>
    </rPh>
    <phoneticPr fontId="11"/>
  </si>
  <si>
    <t>　⑥選手データ入力で、項目が変更･追加されています。JAAF登録データから貼り付けをお願いします。</t>
    <rPh sb="2" eb="4">
      <t>センシュ</t>
    </rPh>
    <rPh sb="7" eb="9">
      <t>ニュウリョク</t>
    </rPh>
    <rPh sb="11" eb="13">
      <t>コウモク</t>
    </rPh>
    <rPh sb="14" eb="16">
      <t>ヘンコウ</t>
    </rPh>
    <rPh sb="17" eb="19">
      <t>ツイカ</t>
    </rPh>
    <rPh sb="30" eb="32">
      <t>トウロク</t>
    </rPh>
    <rPh sb="37" eb="38">
      <t>ハ</t>
    </rPh>
    <rPh sb="39" eb="40">
      <t>ツ</t>
    </rPh>
    <rPh sb="43" eb="44">
      <t>ネガ</t>
    </rPh>
    <phoneticPr fontId="7"/>
  </si>
  <si>
    <t>No</t>
    <phoneticPr fontId="42"/>
  </si>
  <si>
    <t>団体ID</t>
  </si>
  <si>
    <r>
      <t>N</t>
    </r>
    <r>
      <rPr>
        <sz val="11"/>
        <color theme="1"/>
        <rFont val="ＭＳ ゴシック"/>
        <family val="2"/>
        <charset val="128"/>
      </rPr>
      <t>o</t>
    </r>
    <phoneticPr fontId="42"/>
  </si>
  <si>
    <t>愛知陸協医事部</t>
  </si>
  <si>
    <t>アイチリクキョウイジブ</t>
  </si>
  <si>
    <t>CHUKYO SPIRITS</t>
  </si>
  <si>
    <t>ﾁｰﾑすｰ</t>
  </si>
  <si>
    <t>チームスー</t>
  </si>
  <si>
    <t>RCベルマーレ</t>
  </si>
  <si>
    <t>ランニングクラブベルマーレ</t>
  </si>
  <si>
    <t>丸八RC</t>
  </si>
  <si>
    <t>マルハチランニングクラブ</t>
  </si>
  <si>
    <t>阿久比RC</t>
  </si>
  <si>
    <t>アグイランニングクラブ</t>
  </si>
  <si>
    <t>宝グループ</t>
  </si>
  <si>
    <t>タカラグループ</t>
  </si>
  <si>
    <t>ティラド</t>
  </si>
  <si>
    <t>ティラドリクジョウキョウギブ</t>
  </si>
  <si>
    <t>小牧ジュニア</t>
  </si>
  <si>
    <t>コマキジュニア</t>
  </si>
  <si>
    <t>TRT</t>
  </si>
  <si>
    <t>トーカイアールティー</t>
  </si>
  <si>
    <t>名大医AC</t>
  </si>
  <si>
    <t>ナゴヤダイガクイガクブエーシー</t>
  </si>
  <si>
    <t>城薬陸上部</t>
  </si>
  <si>
    <t>メイジョウダイガクヤクガクブ</t>
  </si>
  <si>
    <t>セット　プロジェクト</t>
  </si>
  <si>
    <t>ＴＳＭ一般</t>
  </si>
  <si>
    <t>ティーエスエムイッパン</t>
  </si>
  <si>
    <t>TIS</t>
  </si>
  <si>
    <t>ティーアイエス</t>
  </si>
  <si>
    <t>interlaken</t>
  </si>
  <si>
    <t>インターラーケン</t>
  </si>
  <si>
    <t>愛知医大病院</t>
  </si>
  <si>
    <t>アイチイカダイガクビョウイン</t>
  </si>
  <si>
    <t>I.A.R.C名古屋</t>
  </si>
  <si>
    <t>インフィニティ　アスリート　アンド　ランニング　クラブ　ナゴヤ</t>
  </si>
  <si>
    <t>ラフィネ</t>
  </si>
  <si>
    <t>ラフィネグループリクジョウブ</t>
  </si>
  <si>
    <t>NCRC</t>
  </si>
  <si>
    <t>エヌシーアールシー</t>
  </si>
  <si>
    <t>トライルAC</t>
  </si>
  <si>
    <t>トライル　アスリートクラブ</t>
  </si>
  <si>
    <t>東浦ＡＣ</t>
  </si>
  <si>
    <t>ヒガシウラアスリートクラブ</t>
  </si>
  <si>
    <t>流通経済大</t>
  </si>
  <si>
    <t>リュウツウケイザイダイガク</t>
  </si>
  <si>
    <t>上武大</t>
  </si>
  <si>
    <t>ジョウブダイガク</t>
  </si>
  <si>
    <t>芝浦工業大</t>
  </si>
  <si>
    <t>シバウラコウギョウダイガク</t>
  </si>
  <si>
    <t>工学院大</t>
  </si>
  <si>
    <t>コウガクインダイガク</t>
  </si>
  <si>
    <t>帝京科学大</t>
  </si>
  <si>
    <t>テイキョウカガクダイガク</t>
  </si>
  <si>
    <t>明治学院大</t>
  </si>
  <si>
    <t>メイジガクインダイガク</t>
  </si>
  <si>
    <t>立教大</t>
  </si>
  <si>
    <t>リッキョウダイガク</t>
  </si>
  <si>
    <t>新潟医療福祉大</t>
  </si>
  <si>
    <t>ニイガタイリョウフクシダイガク</t>
  </si>
  <si>
    <t>新潟大</t>
  </si>
  <si>
    <t>ニイガタダイガク</t>
  </si>
  <si>
    <t>金沢工業大</t>
  </si>
  <si>
    <t>カナザワコウギョウダイガク</t>
  </si>
  <si>
    <t>金沢大</t>
  </si>
  <si>
    <t>カナザワダイガク</t>
  </si>
  <si>
    <t>山梨大</t>
  </si>
  <si>
    <t>ヤマナシダイガク</t>
  </si>
  <si>
    <t>岐阜聖徳大</t>
  </si>
  <si>
    <t>岐阜大</t>
  </si>
  <si>
    <t>ギフダイガク</t>
  </si>
  <si>
    <t>中部学院大</t>
  </si>
  <si>
    <t>チュウブガクインダイガク</t>
  </si>
  <si>
    <t>修文大</t>
  </si>
  <si>
    <t>シュウブンダイガク</t>
  </si>
  <si>
    <t>豊田工業高専</t>
  </si>
  <si>
    <t>トヨタコウギョウコウトウセンモンガッコウ</t>
  </si>
  <si>
    <t>名古屋商科大</t>
  </si>
  <si>
    <t>ナゴヤショウカダイガク</t>
  </si>
  <si>
    <t>シガダイガク</t>
  </si>
  <si>
    <t>京都産業大</t>
  </si>
  <si>
    <t>キョウトサンギョウダイガク</t>
  </si>
  <si>
    <t>京都女子大</t>
  </si>
  <si>
    <t>キョウトジョシダイガク</t>
  </si>
  <si>
    <t>明治国際医療大</t>
  </si>
  <si>
    <t>メイジコクサイイリョウダイガク</t>
  </si>
  <si>
    <t>オオサカフリツダイガク</t>
  </si>
  <si>
    <t>関西大</t>
  </si>
  <si>
    <t>カンサイダイガク</t>
  </si>
  <si>
    <t>環太平洋大</t>
  </si>
  <si>
    <t>カンタイヘイヨウダイガク</t>
  </si>
  <si>
    <t>松山大</t>
  </si>
  <si>
    <t>マツヤマダイガク</t>
  </si>
  <si>
    <t>九州共立大</t>
  </si>
  <si>
    <t>キュウシュウキョウリツダイガク</t>
  </si>
  <si>
    <t>アイチケンリツアサヒガオカ</t>
  </si>
  <si>
    <t>アイチケンリツメイワ</t>
  </si>
  <si>
    <t>アイチケンリツチグサ</t>
  </si>
  <si>
    <t>アイチケンリツズイリョウ</t>
  </si>
  <si>
    <t>アイチケンリツイシン</t>
  </si>
  <si>
    <t>アイチケンリツショウイン</t>
  </si>
  <si>
    <t>アイチケンリツショウワ</t>
  </si>
  <si>
    <t>アイチケンリツナゴヤニシ</t>
  </si>
  <si>
    <t>アイチケンリツアツタ</t>
  </si>
  <si>
    <t>アイチケンリツナカムラ</t>
  </si>
  <si>
    <t>アイチケンリツナルミ</t>
  </si>
  <si>
    <t>アイチケンリツモリヤマ</t>
  </si>
  <si>
    <t>アイチケンリツメイナンコウギョウ</t>
  </si>
  <si>
    <t>アイチケンリツアイチショウギョウ</t>
  </si>
  <si>
    <t>アイチケンリツナカガワショウギョウ</t>
  </si>
  <si>
    <t>アイチケンリツミドリガオカ</t>
  </si>
  <si>
    <t>アイチケンリツカスガイ</t>
  </si>
  <si>
    <t>アイチケンリツカスガイニシ</t>
  </si>
  <si>
    <t>アイチケンリツカスガイショウギョウ</t>
  </si>
  <si>
    <t>アイチケンリツアサヒノ</t>
  </si>
  <si>
    <t>アイチケンリツナガクテ</t>
  </si>
  <si>
    <t>アイチケンリツトウゴウ</t>
  </si>
  <si>
    <t>アイチケンリツセト</t>
  </si>
  <si>
    <t>アイチケンリツトヨアケ</t>
  </si>
  <si>
    <t>アイチケンリツオオブ</t>
  </si>
  <si>
    <t>アイチケンリツトウリョウ</t>
  </si>
  <si>
    <t>アイチケンリツヨコスカ</t>
  </si>
  <si>
    <t>アイチケンリツトウカイショウギョウ</t>
  </si>
  <si>
    <t>アイチケンリツトコナメ</t>
  </si>
  <si>
    <t>アイチケンリツウツミ</t>
  </si>
  <si>
    <t>アイチケンリツハンダ</t>
  </si>
  <si>
    <t>アイチケンリツハンダノウギョウ</t>
  </si>
  <si>
    <t>アイチケンリツハンダコウギョウ</t>
  </si>
  <si>
    <t>アイチケンリツハンダショウギョウ</t>
  </si>
  <si>
    <t>アイチケンリツタケトヨ</t>
  </si>
  <si>
    <t>アイチケンリツテンパク</t>
  </si>
  <si>
    <t>アイチケンリツトウカイミナミ</t>
  </si>
  <si>
    <t>ナゴヤシリツキクザト</t>
  </si>
  <si>
    <t>ナゴヤシリツコウヨウ</t>
  </si>
  <si>
    <t>ナゴヤシリツサクラダイ</t>
  </si>
  <si>
    <t>ナゴヤシリツコウギョウ</t>
  </si>
  <si>
    <t>ナゴヤシリツコウゲイ</t>
  </si>
  <si>
    <t>ナゴヤシリツナゴヤショウギョウ</t>
  </si>
  <si>
    <t>ナゴヤシリツミドリ</t>
  </si>
  <si>
    <t>ナゴヤシリツトミダ</t>
  </si>
  <si>
    <t>ナゴヤシリツヤマダ</t>
  </si>
  <si>
    <t>アイチケンリツセトニシ</t>
  </si>
  <si>
    <t>アイチケンリツアグイ</t>
  </si>
  <si>
    <t>アイチケンリツハンダヒガシ</t>
  </si>
  <si>
    <t>アイチケンリツカスガイコウギョウ</t>
  </si>
  <si>
    <t>アイチケンリツニッシンニシ</t>
  </si>
  <si>
    <t>アイチケンリツオオブヒガシ</t>
  </si>
  <si>
    <t>アイチケンリツチタショウヨウ</t>
  </si>
  <si>
    <t>アイチケンリツナゴヤミナミ</t>
  </si>
  <si>
    <t>ナゴヤシリツメイトウ</t>
  </si>
  <si>
    <t>アイチケンリツカスガイミナミ</t>
  </si>
  <si>
    <t>アイチケンリツナゴヤロウ</t>
  </si>
  <si>
    <t>ガッコウホウジンアイチガクインアイチ</t>
  </si>
  <si>
    <t>ガッコウホウジンアイチシュクトクガクエンアイチシュクトク</t>
  </si>
  <si>
    <t>ガッコウホウジンイチムラガクエンナゴヤケイザイタ</t>
  </si>
  <si>
    <t>ガッコウホウジンイチムラガクエンナゴヤケイザイダ</t>
  </si>
  <si>
    <t>ガッコウホウジンオワリガクエンナゴヤオオタニ</t>
  </si>
  <si>
    <t>ガッコウホウジンアイチキョウエイガクエンキョウエイ</t>
  </si>
  <si>
    <t>ガッコウホウジンスギヤマジョガクエンスギヤマシ</t>
  </si>
  <si>
    <t>ガッコウホウジンダイドウガクエンダイドウダイガクダイドウ</t>
  </si>
  <si>
    <t>ガッコウホウジンニホンフクシダイガクフゾク</t>
  </si>
  <si>
    <t>ガッコウホウジンウメムラガクエンチュウキョウダイガ</t>
  </si>
  <si>
    <t>ガッコウホウジントウカイガクエントウカイ</t>
  </si>
  <si>
    <t>ガッコウホウジントウカイガクエン</t>
  </si>
  <si>
    <t>アイチサンギョウダイガクコウギョウコウコウ</t>
  </si>
  <si>
    <t>ガッコウホウジンドウホウガクエンドウホウ</t>
  </si>
  <si>
    <t>ガッコウホウジンナゴヤガクインナゴヤ</t>
  </si>
  <si>
    <t>ガッコウホウジンコシハラガクエンナゴヤジョシダイガク</t>
  </si>
  <si>
    <t>ガッコウホウジンチュウブダイガクチュウブダイカ</t>
  </si>
  <si>
    <t>ガッコウホウジンオウカガクエンオウカガクエン</t>
  </si>
  <si>
    <t>ガッコウホウジンナゴヤデンキガクエンアイチコウギ</t>
  </si>
  <si>
    <t>ガッコウホウジンメイジョウダイガクフゾク</t>
  </si>
  <si>
    <t>ガッコウホウジンキクタケガクエンキクカ</t>
  </si>
  <si>
    <t>ガッコウホウジンナゴヤイシダガクエンセイジョウ</t>
  </si>
  <si>
    <t>ガッコウホウジンチュウブダイガクチュウブダイガクハルヒガオカ</t>
  </si>
  <si>
    <t>ガッコウホウジンアイチキョウエイガクエンエイトク</t>
  </si>
  <si>
    <t>名古屋工学院高</t>
  </si>
  <si>
    <t>ガッコウホウジンデンパガクエンナゴヤコウガクイン</t>
  </si>
  <si>
    <t>名古屋情報高</t>
  </si>
  <si>
    <t>ガッコウホウジンナゴヤガクエンナゴヤジョウホウセ</t>
  </si>
  <si>
    <t>アイチケンリツコウゾウジ</t>
  </si>
  <si>
    <t>ガッコウホウジンシガッカンシガクカン</t>
  </si>
  <si>
    <t>東海工専高</t>
  </si>
  <si>
    <t>ガッコウホウジンデンパガクエントウカイコウギョウセンモンガッコウアツタコウ</t>
  </si>
  <si>
    <t>名大附高</t>
  </si>
  <si>
    <t>コクリツダイガクホウジンナゴヤダイガクキョウイクガクブフゾク</t>
  </si>
  <si>
    <t>ナゴヤシリツセイリョウ</t>
  </si>
  <si>
    <t>アイチケンリツヒガシ</t>
  </si>
  <si>
    <t>ガッコウホウジンアイビガクエンケイメイガッカン</t>
  </si>
  <si>
    <t>アイチケンリツセトキタソウゴウ</t>
  </si>
  <si>
    <t>アイチケンリツナンヨウ</t>
  </si>
  <si>
    <t>アイチケンリツニッシン</t>
  </si>
  <si>
    <t>アイチケンリツソウゴウコウカ</t>
  </si>
  <si>
    <t>味美</t>
  </si>
  <si>
    <t>アジヨシ</t>
  </si>
  <si>
    <t>セトミナミヤマチュウ</t>
  </si>
  <si>
    <t>尾張旭東</t>
  </si>
  <si>
    <t>オワリアサヒヒガシ</t>
  </si>
  <si>
    <t>トヨアケチュウ</t>
  </si>
  <si>
    <t>沓掛</t>
  </si>
  <si>
    <t>クツカケ</t>
  </si>
  <si>
    <t>日進西</t>
  </si>
  <si>
    <t>日進東</t>
  </si>
  <si>
    <t>ニッシンヒガシ</t>
  </si>
  <si>
    <t>ナガクテチュウ</t>
  </si>
  <si>
    <t>聖霊</t>
  </si>
  <si>
    <t>セイレイ</t>
  </si>
  <si>
    <t>ミナセチュウ</t>
  </si>
  <si>
    <t>豊明栄</t>
  </si>
  <si>
    <t>トヨアケサカエ</t>
  </si>
  <si>
    <t>尾張旭西</t>
  </si>
  <si>
    <t>オワリアサヒニシ</t>
  </si>
  <si>
    <t>高蔵寺</t>
  </si>
  <si>
    <t>長久手北</t>
  </si>
  <si>
    <t>ナガクテキタ</t>
  </si>
  <si>
    <t>春日井中部</t>
  </si>
  <si>
    <t>カスガイチュウブ</t>
  </si>
  <si>
    <t>鷹来中学校</t>
  </si>
  <si>
    <t>タカライチュウガッコウ</t>
  </si>
  <si>
    <t>旭中</t>
  </si>
  <si>
    <t>アサヒナカ</t>
  </si>
  <si>
    <t>はるきちゅう</t>
  </si>
  <si>
    <t>春日井東部</t>
  </si>
  <si>
    <t>カスガイトウブ</t>
  </si>
  <si>
    <t>南城中</t>
  </si>
  <si>
    <t>ナミシロチュウガッコウ</t>
  </si>
  <si>
    <t>青山中</t>
  </si>
  <si>
    <t>アオヤマチュウ</t>
  </si>
  <si>
    <t>岩崎中</t>
  </si>
  <si>
    <t>イワサキチュウガッコウ</t>
  </si>
  <si>
    <t>春日井知多中</t>
  </si>
  <si>
    <t>カスガイチタチュウガッコウ</t>
  </si>
  <si>
    <t>長南中</t>
  </si>
  <si>
    <t>ナガナンチュウ</t>
  </si>
  <si>
    <t>石尾台中</t>
  </si>
  <si>
    <t>イシオダイチュウ</t>
  </si>
  <si>
    <t>春日井西部中</t>
  </si>
  <si>
    <t>セイブチュウガッコウ</t>
  </si>
  <si>
    <t>坂下中</t>
  </si>
  <si>
    <t>サカシタチュウガッコウ</t>
  </si>
  <si>
    <t>ミズノチュウ</t>
  </si>
  <si>
    <t>東郷中</t>
  </si>
  <si>
    <t>トウゴウチュウ</t>
  </si>
  <si>
    <t>柏原中</t>
  </si>
  <si>
    <t>カシハラチュウ</t>
  </si>
  <si>
    <t>品野中</t>
  </si>
  <si>
    <t>シナノチュウ</t>
  </si>
  <si>
    <t>熊野中</t>
  </si>
  <si>
    <t>クマノチュウ</t>
  </si>
  <si>
    <t>成岩</t>
  </si>
  <si>
    <t>ナラワ</t>
  </si>
  <si>
    <t>半田青山</t>
  </si>
  <si>
    <t>ハンダアオヤマ</t>
  </si>
  <si>
    <t>常滑中</t>
  </si>
  <si>
    <t>トコナメチュウ</t>
  </si>
  <si>
    <t>オオブニシチュウ</t>
  </si>
  <si>
    <t>大府南</t>
  </si>
  <si>
    <t>オオブミナミ</t>
  </si>
  <si>
    <t>チタチュウブチュウ</t>
  </si>
  <si>
    <t>阿久比</t>
  </si>
  <si>
    <t>東浦</t>
  </si>
  <si>
    <t>ヒガシウラ</t>
  </si>
  <si>
    <t>東浦西部</t>
  </si>
  <si>
    <t>ヒガシウラセイブ</t>
  </si>
  <si>
    <t>河和</t>
  </si>
  <si>
    <t>コウワ</t>
  </si>
  <si>
    <t>タケトヨチュウ</t>
  </si>
  <si>
    <t>フキチュウ</t>
  </si>
  <si>
    <t>オッカワチュウ</t>
  </si>
  <si>
    <t>亀崎</t>
  </si>
  <si>
    <t>カメザキ</t>
  </si>
  <si>
    <t>大府</t>
  </si>
  <si>
    <t>東海横須賀</t>
  </si>
  <si>
    <t>トウカイヨコスカ</t>
  </si>
  <si>
    <t>鬼崎中</t>
  </si>
  <si>
    <t>オニザキチュウガッコウ</t>
  </si>
  <si>
    <t>内海中</t>
  </si>
  <si>
    <t>ウツミチュウガッコウ</t>
  </si>
  <si>
    <t>豊浜中</t>
  </si>
  <si>
    <t>トヨハマチュウ</t>
  </si>
  <si>
    <t>上野中</t>
  </si>
  <si>
    <t>ウエノチュウ</t>
  </si>
  <si>
    <t>師勝中</t>
  </si>
  <si>
    <t>シカツチュウ</t>
  </si>
  <si>
    <t>南陵中</t>
  </si>
  <si>
    <t>ナンリョウチュウ</t>
  </si>
  <si>
    <t>名和中</t>
  </si>
  <si>
    <t>ナワチュウ</t>
  </si>
  <si>
    <t>汐路</t>
  </si>
  <si>
    <t>シオジ</t>
  </si>
  <si>
    <t>宝神</t>
  </si>
  <si>
    <t>名古屋城山</t>
  </si>
  <si>
    <t>ナゴヤシロヤマ</t>
  </si>
  <si>
    <t>千種台</t>
  </si>
  <si>
    <t>名古屋振甫</t>
  </si>
  <si>
    <t>ナゴヤシンポ</t>
  </si>
  <si>
    <t>千種</t>
  </si>
  <si>
    <t>チクサ</t>
  </si>
  <si>
    <t>冨士</t>
  </si>
  <si>
    <t>フジ</t>
  </si>
  <si>
    <t>愛知淑徳</t>
  </si>
  <si>
    <t>アイチシュクトク</t>
  </si>
  <si>
    <t>北陵</t>
  </si>
  <si>
    <t>ホクリョウ</t>
  </si>
  <si>
    <t>ナヅカチュウ</t>
  </si>
  <si>
    <t>豊正</t>
  </si>
  <si>
    <t>長良</t>
  </si>
  <si>
    <t>ナガラ</t>
  </si>
  <si>
    <t>ハトリチュウ</t>
  </si>
  <si>
    <t>助光中</t>
  </si>
  <si>
    <t>スケヒカリチュウ</t>
  </si>
  <si>
    <t>名古屋東港</t>
  </si>
  <si>
    <t>ナゴヤトウコウ</t>
  </si>
  <si>
    <t>モリヤマチュウ</t>
  </si>
  <si>
    <t>名古屋鳴海</t>
  </si>
  <si>
    <t>ナゴヤナルミ</t>
  </si>
  <si>
    <t>アリマツチュウ</t>
  </si>
  <si>
    <t>神丘</t>
  </si>
  <si>
    <t>カミオカ</t>
  </si>
  <si>
    <t>コウハリタイチュン</t>
  </si>
  <si>
    <t>藤森</t>
  </si>
  <si>
    <t>フジモリ</t>
  </si>
  <si>
    <t>マキノイケ</t>
  </si>
  <si>
    <t>ミユキヤマチュウ</t>
  </si>
  <si>
    <t>名古屋萩山</t>
  </si>
  <si>
    <t>ナゴヤハギヤマ</t>
  </si>
  <si>
    <t>愛教大附名</t>
  </si>
  <si>
    <t>アイキョウダイフメイ</t>
  </si>
  <si>
    <t>アイチチュウ</t>
  </si>
  <si>
    <t>東海</t>
  </si>
  <si>
    <t>名古屋女子大</t>
  </si>
  <si>
    <t>ナゴヤジョシダイ</t>
  </si>
  <si>
    <t>神の倉</t>
  </si>
  <si>
    <t>名古屋大曽根</t>
  </si>
  <si>
    <t>ナゴヤオオゾネ</t>
  </si>
  <si>
    <t>名古屋北</t>
  </si>
  <si>
    <t>桜田</t>
  </si>
  <si>
    <t>サクラダ</t>
  </si>
  <si>
    <t>猪高</t>
  </si>
  <si>
    <t>イタカ</t>
  </si>
  <si>
    <t>名古屋</t>
  </si>
  <si>
    <t>ナゴヤ</t>
  </si>
  <si>
    <t>名古屋大高</t>
  </si>
  <si>
    <t>ナゴヤオオダカ</t>
  </si>
  <si>
    <t>南山男子部</t>
  </si>
  <si>
    <t>ナンザンチュウダンシブ</t>
  </si>
  <si>
    <t>名古屋千鳥丘</t>
  </si>
  <si>
    <t>ナゴヤチドリガオカ</t>
  </si>
  <si>
    <t>名古屋豊国</t>
  </si>
  <si>
    <t>ナゴヤトヨクニ</t>
  </si>
  <si>
    <t>南光</t>
  </si>
  <si>
    <t>ナンコウ</t>
  </si>
  <si>
    <t>日比野</t>
  </si>
  <si>
    <t>ヒビノ</t>
  </si>
  <si>
    <t>名古屋南陽</t>
  </si>
  <si>
    <t>ナゴヤナンヨウ</t>
  </si>
  <si>
    <t>守山東</t>
  </si>
  <si>
    <t>港南中学校</t>
  </si>
  <si>
    <t>コウナンチュウガッコウ</t>
  </si>
  <si>
    <t>植田中</t>
  </si>
  <si>
    <t>ウエダナカ</t>
  </si>
  <si>
    <t>円上中学校</t>
  </si>
  <si>
    <t>エンジョウチュウガッコウ</t>
  </si>
  <si>
    <t>伊勢山</t>
  </si>
  <si>
    <t>イセヤマ</t>
  </si>
  <si>
    <t>一柳</t>
  </si>
  <si>
    <t>イチヤナギ</t>
  </si>
  <si>
    <t>当知</t>
  </si>
  <si>
    <t>トウチ</t>
  </si>
  <si>
    <t>矢田中学校</t>
  </si>
  <si>
    <t>ヤダチュウガッコウ</t>
  </si>
  <si>
    <t>カマクラダイ</t>
  </si>
  <si>
    <t>マエズチュウ</t>
  </si>
  <si>
    <t>滝ノ水中</t>
  </si>
  <si>
    <t>タキノミズチュウ</t>
  </si>
  <si>
    <t>御田中</t>
  </si>
  <si>
    <t>ミタチュウ</t>
  </si>
  <si>
    <t>森孝中</t>
  </si>
  <si>
    <t>モリタカチュウ</t>
  </si>
  <si>
    <t>原中</t>
  </si>
  <si>
    <t>ハラチュウ</t>
  </si>
  <si>
    <t>金城学院中</t>
  </si>
  <si>
    <t>キンジョウガクインチュウ</t>
  </si>
  <si>
    <t>東星中</t>
  </si>
  <si>
    <t>トウセイチュウ</t>
  </si>
  <si>
    <t>南天白</t>
  </si>
  <si>
    <t>ミナミテンパク</t>
  </si>
  <si>
    <t>守山北中</t>
  </si>
  <si>
    <t>モリヤマキタチュウ</t>
  </si>
  <si>
    <t>川名中</t>
  </si>
  <si>
    <t>カワナチュウ</t>
  </si>
  <si>
    <t>志段味中</t>
  </si>
  <si>
    <t>シダミチュウ</t>
  </si>
  <si>
    <t>笈瀬中</t>
  </si>
  <si>
    <t>オイセチュウ</t>
  </si>
  <si>
    <t>ヒラバリチュウ</t>
  </si>
  <si>
    <t>名南中</t>
  </si>
  <si>
    <t>メイナンチュウ</t>
  </si>
  <si>
    <t>供米田中</t>
  </si>
  <si>
    <t>クマイデンチュウ</t>
  </si>
  <si>
    <t>山王中</t>
  </si>
  <si>
    <t>サンノウチュウ</t>
  </si>
  <si>
    <t>上社中</t>
  </si>
  <si>
    <t>カミヤシロチュウ</t>
  </si>
  <si>
    <t>本城中</t>
  </si>
  <si>
    <t>ホンジョウチュウ</t>
  </si>
  <si>
    <t>桜山中</t>
  </si>
  <si>
    <t>サクラヤマチュウ</t>
  </si>
  <si>
    <t>名大附属中</t>
  </si>
  <si>
    <t>メイダイフゾクチュウ</t>
  </si>
  <si>
    <t>愛工大名電中</t>
  </si>
  <si>
    <t>アイコウダイメイデンチュウ</t>
  </si>
  <si>
    <t>名経大高蔵</t>
  </si>
  <si>
    <t>山田中</t>
  </si>
  <si>
    <t>ヤマダチュウ</t>
  </si>
  <si>
    <t>一色中</t>
  </si>
  <si>
    <t>イシキチュウ</t>
  </si>
  <si>
    <t>←団体名最初の一文字を入力してください。</t>
    <rPh sb="1" eb="3">
      <t>ダンタイ</t>
    </rPh>
    <rPh sb="4" eb="6">
      <t>サイショ</t>
    </rPh>
    <rPh sb="7" eb="10">
      <t>ヒトモジ</t>
    </rPh>
    <rPh sb="11" eb="13">
      <t>ニュウリョク</t>
    </rPh>
    <phoneticPr fontId="7"/>
  </si>
  <si>
    <t>個人登録の方は、個人登録用のファイルを利用してください、</t>
    <rPh sb="0" eb="2">
      <t>コジン</t>
    </rPh>
    <rPh sb="2" eb="4">
      <t>トウロク</t>
    </rPh>
    <rPh sb="5" eb="6">
      <t>カタ</t>
    </rPh>
    <rPh sb="8" eb="12">
      <t>コジン</t>
    </rPh>
    <rPh sb="12" eb="13">
      <t>ヨウ</t>
    </rPh>
    <rPh sb="19" eb="21">
      <t>リヨウ</t>
    </rPh>
    <phoneticPr fontId="7"/>
  </si>
  <si>
    <t>国籍</t>
    <rPh sb="0" eb="2">
      <t>コクセキ</t>
    </rPh>
    <phoneticPr fontId="7"/>
  </si>
  <si>
    <t>JPN 日本</t>
    <rPh sb="4" eb="6">
      <t>ニホン</t>
    </rPh>
    <phoneticPr fontId="7"/>
  </si>
  <si>
    <t>AND　アンドラ公国</t>
  </si>
  <si>
    <t>ARE　アラブ首長国連邦</t>
  </si>
  <si>
    <t>AFG　アフガニスタン・イスラム国</t>
  </si>
  <si>
    <t>ATG　アンチグア・バーブーダ</t>
  </si>
  <si>
    <t>AIA　アンギラ</t>
  </si>
  <si>
    <t>ALB　アルバニア共和国</t>
  </si>
  <si>
    <t>ARM　アルメニア共和国</t>
  </si>
  <si>
    <t>ANT　オランダ領アンチル</t>
  </si>
  <si>
    <t>AGO　アンゴラ共和国</t>
  </si>
  <si>
    <t>ATA　南極</t>
  </si>
  <si>
    <t>ARG　アルゼンチン共和国</t>
  </si>
  <si>
    <t>ASM　米領サモア</t>
  </si>
  <si>
    <t>AUT　オーストリア共和国</t>
  </si>
  <si>
    <t>AUS　オーストラリア</t>
  </si>
  <si>
    <t>ABW　アルバ</t>
  </si>
  <si>
    <t>AZE　アゼルバイジャン共和国</t>
  </si>
  <si>
    <t>BIH　(ボスニア・ヘルツェゴビナ共和国)</t>
  </si>
  <si>
    <t>BRB　バルバドス</t>
  </si>
  <si>
    <t>BGD　バングラデシュ人民共和国</t>
  </si>
  <si>
    <t>BEL　ベルギー王国</t>
  </si>
  <si>
    <t>BFA　ブルキナファソ</t>
  </si>
  <si>
    <t>BGR　ブルガリア共和国</t>
  </si>
  <si>
    <t>BHR　バーレーン国</t>
  </si>
  <si>
    <t>BDI　ブルンジ共和国</t>
  </si>
  <si>
    <t>BEN　ベナン共和国</t>
  </si>
  <si>
    <t>BMU　バーミューダ諸島</t>
  </si>
  <si>
    <t>BRN　ブルネイ・ダルサラーム国</t>
  </si>
  <si>
    <t>BOL　ボリビア共和国</t>
  </si>
  <si>
    <t>BRA　ブラジル連邦共和国</t>
  </si>
  <si>
    <t>BHS　バハマ国</t>
  </si>
  <si>
    <t>BTN　ブータン王国</t>
  </si>
  <si>
    <t>BVT　ブーベ島</t>
  </si>
  <si>
    <t>BWA　ボツワナ共和国</t>
  </si>
  <si>
    <t>BLR　ベラルーシ共和国</t>
  </si>
  <si>
    <t>BLZ　ベリーズ</t>
  </si>
  <si>
    <t>CAN　カナダ</t>
  </si>
  <si>
    <t>CCK　ココス諸島</t>
  </si>
  <si>
    <t>CAF　中央アフリカ共和国</t>
  </si>
  <si>
    <t>COG　コンゴ共和国</t>
  </si>
  <si>
    <t>CHE　スイス連邦</t>
  </si>
  <si>
    <t>CIV　コートジボアール共和国</t>
  </si>
  <si>
    <t>COK　クック諸島</t>
  </si>
  <si>
    <t>CHL　チリ共和国</t>
  </si>
  <si>
    <t>CMR　カメルーン共和国</t>
  </si>
  <si>
    <t>CHN　中華人民共和国</t>
  </si>
  <si>
    <t>COL　コロンビア共和国</t>
  </si>
  <si>
    <t>CRI　コスタリカ共和国</t>
  </si>
  <si>
    <t>CUB　キューバ共和国</t>
  </si>
  <si>
    <t>CPV　カーボベルデ共和国</t>
  </si>
  <si>
    <t>CXR　クリスマス島</t>
  </si>
  <si>
    <t>CYP　キプロス共和国</t>
  </si>
  <si>
    <t>CZE　チェコ共和国</t>
  </si>
  <si>
    <t>DEU　ドイツ連邦共和国</t>
  </si>
  <si>
    <t>DJI　ジブチ共和国</t>
  </si>
  <si>
    <t>DNK　デンマーク王国</t>
  </si>
  <si>
    <t>DMA　ドミニカ国</t>
  </si>
  <si>
    <t>DOM　ドミニカ共和国</t>
  </si>
  <si>
    <t>DZA　アルジェリア民主人民共和国</t>
  </si>
  <si>
    <t>ECU　エクアドル共和国</t>
  </si>
  <si>
    <t>EST　エストニア共和国</t>
  </si>
  <si>
    <t>EGY　エジプト・アラブ共和国</t>
  </si>
  <si>
    <t>ESH　西サハラ</t>
  </si>
  <si>
    <t>ERI　エリトリア</t>
  </si>
  <si>
    <t>ESP　スペイン</t>
  </si>
  <si>
    <t>ETH　エチオピア</t>
  </si>
  <si>
    <t>FIN　フィンランド共和国</t>
  </si>
  <si>
    <t>FJI　フィジー共和国</t>
  </si>
  <si>
    <t>FLK　フォークランド(マルビナス)諸島</t>
  </si>
  <si>
    <t>FSM　ミクロネシア連邦</t>
  </si>
  <si>
    <t>FRO　フェロー諸島</t>
  </si>
  <si>
    <t>FRA　フランス共和国</t>
  </si>
  <si>
    <t>FXX　フランス本国</t>
  </si>
  <si>
    <t>GAB　ガボン共和国</t>
  </si>
  <si>
    <t>GBR　グレートブリテン及び北部アイルランド連合王国(英国)</t>
  </si>
  <si>
    <t>GRD　グレナダ</t>
  </si>
  <si>
    <t>GEO　グルジア共和国</t>
  </si>
  <si>
    <t>GUF　仏領ギアナ</t>
  </si>
  <si>
    <t>GHA　ガーナ共和国</t>
  </si>
  <si>
    <t>GIB　ジブラルタル</t>
  </si>
  <si>
    <t>GRL　グリーンランド</t>
  </si>
  <si>
    <t>GMB　ガンビア共和国</t>
  </si>
  <si>
    <t>GIN　ギニア共和国</t>
  </si>
  <si>
    <t>GLP　グアドループ島</t>
  </si>
  <si>
    <t>GNQ　赤道ギニア共和国</t>
  </si>
  <si>
    <t>GRC　ギリシア共和国</t>
  </si>
  <si>
    <t>SGS　南ジョージア島・南サンドイッチ諸島</t>
  </si>
  <si>
    <t>GTM　グアテマラ共和国</t>
  </si>
  <si>
    <t>GUM　グアム</t>
  </si>
  <si>
    <t>GNB　ギニアビサオ共和国</t>
  </si>
  <si>
    <t>GUY　ガイアナ協同共和国</t>
  </si>
  <si>
    <t>HKG　ホンコン (香港)</t>
  </si>
  <si>
    <t>HMD　ヘアド島・マクドナルド諸島</t>
  </si>
  <si>
    <t>HND　ホンジュラス共和国</t>
  </si>
  <si>
    <t>HRV　クロアチア共和国</t>
  </si>
  <si>
    <t>HTI　ハイチ共和国</t>
  </si>
  <si>
    <t>HUN　ハンガリー共和国</t>
  </si>
  <si>
    <t>IDN　インドネシア共和国</t>
  </si>
  <si>
    <t>IRL　アイルランド</t>
  </si>
  <si>
    <t>ISR　イスラエル国</t>
  </si>
  <si>
    <t>IND　インド</t>
  </si>
  <si>
    <t>IOT　英領インド洋地域</t>
  </si>
  <si>
    <t>IRQ　イラク共和国</t>
  </si>
  <si>
    <t>IRN　イラン・イスラム共和国</t>
  </si>
  <si>
    <t>ISL　アイスランド共和国</t>
  </si>
  <si>
    <t>ITA　イタリア共和国</t>
  </si>
  <si>
    <t>JAM　ジャマイカ</t>
  </si>
  <si>
    <t>JOR　ヨルダン・ハシミテ王国</t>
  </si>
  <si>
    <t>JPN　日本国</t>
  </si>
  <si>
    <t>KEN　ケニア共和国</t>
  </si>
  <si>
    <t>KGZ　キルギスタン共和国</t>
  </si>
  <si>
    <t>KHM　カンボディア王国</t>
  </si>
  <si>
    <t>KIR　キリバス共和国</t>
  </si>
  <si>
    <t>COM　コモロ・イスラム連邦共和国</t>
  </si>
  <si>
    <t>KNA　セントクリストファー・ネイビス</t>
  </si>
  <si>
    <t>PRK　(北朝鮮=朝鮮民主主義人民共和国)</t>
  </si>
  <si>
    <t>KOR　大韓民国</t>
  </si>
  <si>
    <t>KWT　クウェート国</t>
  </si>
  <si>
    <t>CYM　ケイマン諸島</t>
  </si>
  <si>
    <t>KAZ　カザフスタン共和国</t>
  </si>
  <si>
    <t>LAO　ラオス人民民主共和国</t>
  </si>
  <si>
    <t>LBN　レバノン共和国</t>
  </si>
  <si>
    <t>LCA　セントルシア</t>
  </si>
  <si>
    <t>LIE　リヒテンシュタイン公国</t>
  </si>
  <si>
    <t>LKA　スリランカ民主社会主義共和国</t>
  </si>
  <si>
    <t>LBR　リベリア共和国</t>
  </si>
  <si>
    <t>LSO　レソト王国</t>
  </si>
  <si>
    <t>LTU　リトアニア共和国</t>
  </si>
  <si>
    <t>LUX　ルクセンブルク大公国</t>
  </si>
  <si>
    <t>LVA　ラトビア共和国</t>
  </si>
  <si>
    <t>LBY　社会主義人民リビア・アラブ国</t>
  </si>
  <si>
    <t>MAR　モロッコ王国</t>
  </si>
  <si>
    <t>MCO　モナコ公国</t>
  </si>
  <si>
    <t>MDA　モルドバ共和国</t>
  </si>
  <si>
    <t>MDG　マダガスカル共和国</t>
  </si>
  <si>
    <t>MHL　マーシャル諸島共和国</t>
  </si>
  <si>
    <t>MLI　マリ共和国</t>
  </si>
  <si>
    <t>MMR　ミャンマー連邦</t>
  </si>
  <si>
    <t>MNG　モンゴル国</t>
  </si>
  <si>
    <t>MAC　マカオ(澳門)</t>
  </si>
  <si>
    <t>MNP　北マリアナ諸島</t>
  </si>
  <si>
    <t>MTQ　マルチニーク島</t>
  </si>
  <si>
    <t>MRT　モーリタニア・イスラム共和国</t>
  </si>
  <si>
    <t>MSR　モントセラト</t>
  </si>
  <si>
    <t>MLT　マルタ共和国</t>
  </si>
  <si>
    <t>MUS　モーリシャス共和国</t>
  </si>
  <si>
    <t>MDV　モルジブ共和国</t>
  </si>
  <si>
    <t>MWI　マラウイ共和国</t>
  </si>
  <si>
    <t>MEX　メキシコ合衆国</t>
  </si>
  <si>
    <t>MYS　マレーシア</t>
  </si>
  <si>
    <t>MOZ　モザンビーク共和国</t>
  </si>
  <si>
    <t>NAM　ナミビア共和国</t>
  </si>
  <si>
    <t>NCL　ニューカレドニア</t>
  </si>
  <si>
    <t>NER　ニジェール共和国</t>
  </si>
  <si>
    <t>NFK　ノーフォーク島</t>
  </si>
  <si>
    <t>NGA　ナイジェリア連邦共和国</t>
  </si>
  <si>
    <t>NIC　ニカラグア共和国</t>
  </si>
  <si>
    <t>NLD　オランダ王国</t>
  </si>
  <si>
    <t>NOR　ノルウェー王国</t>
  </si>
  <si>
    <t>NPL　ネパール王国</t>
  </si>
  <si>
    <t>NRU　ナウル共和国</t>
  </si>
  <si>
    <t>NIU　ニウエ</t>
  </si>
  <si>
    <t>NZL　ニュージーランド</t>
  </si>
  <si>
    <t>OMN　オマーン国</t>
  </si>
  <si>
    <t>PAN　パナマ共和国</t>
  </si>
  <si>
    <t>PER　ペルー共和国</t>
  </si>
  <si>
    <t>PYF　仏領ポリネシア</t>
  </si>
  <si>
    <t>PNG　パプアニューギニア</t>
  </si>
  <si>
    <t>PHL　フィリピン共和国</t>
  </si>
  <si>
    <t>PAK　パキスタン・イスラム共和国</t>
  </si>
  <si>
    <t>POL　ポーランド共和国</t>
  </si>
  <si>
    <t>SPM　サンピエール島・ミクロン島</t>
  </si>
  <si>
    <t>PCN　ピトケアン島</t>
  </si>
  <si>
    <t>PRI　プエルトリコ</t>
  </si>
  <si>
    <t>PRT　ポルトガル共和国</t>
  </si>
  <si>
    <t>PLW　パラオ</t>
  </si>
  <si>
    <t>PRY　パラグアイ共和国</t>
  </si>
  <si>
    <t>QAT　カタール国</t>
  </si>
  <si>
    <t>REU　レユニオン</t>
  </si>
  <si>
    <t>ROM　ルーマニア</t>
  </si>
  <si>
    <t>RUS　ロシア連邦</t>
  </si>
  <si>
    <t>RWA　ルワンダ共和国</t>
  </si>
  <si>
    <t>SAU　サウジアラビア王国</t>
  </si>
  <si>
    <t>SLB　ソロモン諸島</t>
  </si>
  <si>
    <t>SYC　セイシェル共和国</t>
  </si>
  <si>
    <t>SDN　スーダン共和国</t>
  </si>
  <si>
    <t>SWE　スウェーデン王国</t>
  </si>
  <si>
    <t>SGP　シンガポール共和国</t>
  </si>
  <si>
    <t>SHN　セントヘレナ島</t>
  </si>
  <si>
    <t>SVN　スロベニア共和国</t>
  </si>
  <si>
    <t>SJM　スバールバル諸島・ヤンマイエン島</t>
  </si>
  <si>
    <t>SVK　スロバキア共和国</t>
  </si>
  <si>
    <t>SLE　シエラレオネ共和国</t>
  </si>
  <si>
    <t>SMR　サンマリノ共和国</t>
  </si>
  <si>
    <t>SEN　セネガル共和国</t>
  </si>
  <si>
    <t>SOM　ソマリア民主共和国</t>
  </si>
  <si>
    <t>SUR　スリナム共和国</t>
  </si>
  <si>
    <t>STP　サントメ・プリンシペ民主共和国</t>
  </si>
  <si>
    <t>SLV　エルサルバドル共和国</t>
  </si>
  <si>
    <t>SYR　シリア・アラブ共和国</t>
  </si>
  <si>
    <t>SWZ　スワジランド王国</t>
  </si>
  <si>
    <t>TCA　タークス諸島・カイコス諸島</t>
  </si>
  <si>
    <t>TCD　チャド共和国</t>
  </si>
  <si>
    <t>ATF　仏領極南諸島</t>
  </si>
  <si>
    <t>TGO　トーゴ共和国</t>
  </si>
  <si>
    <t>THA　タイ王国</t>
  </si>
  <si>
    <t>TJK　タジキスタン共和国</t>
  </si>
  <si>
    <t>TKL　トケラウ諸島</t>
  </si>
  <si>
    <t>TKM　トルクメニスタン</t>
  </si>
  <si>
    <t>TUN　チュニジア共和国</t>
  </si>
  <si>
    <t>TON　トンガ王国</t>
  </si>
  <si>
    <t>TMP　東チモール</t>
  </si>
  <si>
    <t>TUR　トルコ共和国</t>
  </si>
  <si>
    <t>TTO　トリニダード・トバゴ共和国</t>
  </si>
  <si>
    <t>TUV　ツバル</t>
  </si>
  <si>
    <t>TWN　台湾</t>
  </si>
  <si>
    <t>TZA　タンザニア連合共和国</t>
  </si>
  <si>
    <t>UKR　ウクライナ</t>
  </si>
  <si>
    <t>UGA　ウガンダ共和国</t>
  </si>
  <si>
    <t>UMI　米領太平洋諸島</t>
  </si>
  <si>
    <t>USA　アメリカ合衆国(米国)</t>
  </si>
  <si>
    <t>URY　ウルグアイ東方共和国</t>
  </si>
  <si>
    <t>UZB　ウズベキスタン共和国</t>
  </si>
  <si>
    <t>VAT　バチカン市国</t>
  </si>
  <si>
    <t>VCT　セントビンセント及びグレナディーン諸島</t>
  </si>
  <si>
    <t>VEN　ベネズエラ共和国</t>
  </si>
  <si>
    <t>VGB　英領バージン諸島</t>
  </si>
  <si>
    <t>VIR　米領バージン諸島</t>
  </si>
  <si>
    <t>VNM　ベトナム社会主義共和国</t>
  </si>
  <si>
    <t>VUT　バヌアツ共和国</t>
  </si>
  <si>
    <t>WLF　ワリス・フテュナ諸島</t>
  </si>
  <si>
    <t>WSM　西サモア</t>
  </si>
  <si>
    <t>YEM　イエメン共和国</t>
  </si>
  <si>
    <t>MYT　マイヨット島</t>
  </si>
  <si>
    <t>YUG　(ユーゴスラビア連邦共和国)</t>
  </si>
  <si>
    <t>ZAF　南アフリカ共和国</t>
  </si>
  <si>
    <t>ZMB　ザンビア共和国</t>
  </si>
  <si>
    <t>ZAR　ザイール共和国</t>
  </si>
  <si>
    <t>ZWE　ジンバブエ共和国</t>
  </si>
  <si>
    <t>大６</t>
    <rPh sb="0" eb="1">
      <t>ダイ</t>
    </rPh>
    <phoneticPr fontId="7"/>
  </si>
  <si>
    <t>クラス別競技会での支払済参加料がある場合に、金額を入力してください</t>
    <rPh sb="9" eb="12">
      <t>シハライズミ</t>
    </rPh>
    <rPh sb="12" eb="15">
      <t>サンカリョウ</t>
    </rPh>
    <phoneticPr fontId="7"/>
  </si>
  <si>
    <r>
      <rPr>
        <b/>
        <sz val="14"/>
        <rFont val="HG丸ｺﾞｼｯｸM-PRO"/>
        <family val="3"/>
        <charset val="128"/>
      </rPr>
      <t>このファイルに、必要事項を入力してそのままのファイル形式でメールに添付して送信願います。</t>
    </r>
    <r>
      <rPr>
        <b/>
        <sz val="14"/>
        <color rgb="FFFF0000"/>
        <rFont val="HG丸ｺﾞｼｯｸM-PRO"/>
        <family val="3"/>
        <charset val="128"/>
      </rPr>
      <t xml:space="preserve">
</t>
    </r>
    <r>
      <rPr>
        <b/>
        <i/>
        <u/>
        <sz val="14"/>
        <color rgb="FFFF0000"/>
        <rFont val="HG丸ｺﾞｼｯｸM-PRO"/>
        <family val="3"/>
        <charset val="128"/>
      </rPr>
      <t>エクセル互換ソフト・ＰＤＦ等では受付不可です。</t>
    </r>
    <rPh sb="8" eb="12">
      <t>ヒツヨウジコウ</t>
    </rPh>
    <rPh sb="13" eb="15">
      <t>ニュウリョク</t>
    </rPh>
    <rPh sb="26" eb="28">
      <t>ケイシキ</t>
    </rPh>
    <rPh sb="33" eb="35">
      <t>テンプ</t>
    </rPh>
    <rPh sb="37" eb="39">
      <t>ソウシン</t>
    </rPh>
    <rPh sb="39" eb="40">
      <t>ネガ</t>
    </rPh>
    <rPh sb="49" eb="51">
      <t>ゴカン</t>
    </rPh>
    <rPh sb="58" eb="59">
      <t>ナド</t>
    </rPh>
    <rPh sb="61" eb="65">
      <t>ウケツケフカ</t>
    </rPh>
    <phoneticPr fontId="7"/>
  </si>
  <si>
    <t>　・参加選手のデータ、申込種目、記録を入力してください。</t>
    <rPh sb="2" eb="4">
      <t>サンカ</t>
    </rPh>
    <rPh sb="4" eb="6">
      <t>センシュ</t>
    </rPh>
    <rPh sb="11" eb="13">
      <t>モウシコミ</t>
    </rPh>
    <rPh sb="13" eb="15">
      <t>シュモク</t>
    </rPh>
    <rPh sb="16" eb="18">
      <t>キロク</t>
    </rPh>
    <rPh sb="19" eb="21">
      <t>ニュウリョク</t>
    </rPh>
    <phoneticPr fontId="7"/>
  </si>
  <si>
    <t>種目数×800円</t>
  </si>
  <si>
    <t>一般大学高校</t>
    <rPh sb="0" eb="2">
      <t>イッパ</t>
    </rPh>
    <rPh sb="2" eb="4">
      <t>ダイガク</t>
    </rPh>
    <rPh sb="4" eb="6">
      <t>コウコウ</t>
    </rPh>
    <phoneticPr fontId="7"/>
  </si>
  <si>
    <t>⬅参加料が中学生と一般大学高校で異なります。必ず選択してください。</t>
    <rPh sb="1" eb="4">
      <t>サンカリョウ</t>
    </rPh>
    <rPh sb="5" eb="8">
      <t>チュウガクセイ</t>
    </rPh>
    <rPh sb="9" eb="13">
      <t>イッパ</t>
    </rPh>
    <rPh sb="13" eb="15">
      <t>コウコウ</t>
    </rPh>
    <rPh sb="16" eb="17">
      <t>コト</t>
    </rPh>
    <rPh sb="22" eb="23">
      <t>カナラ</t>
    </rPh>
    <rPh sb="24" eb="26">
      <t>センタク</t>
    </rPh>
    <phoneticPr fontId="7"/>
  </si>
  <si>
    <t>中学生と一般で参加料が異なります。①団体情報入力で正しいカテゴリーが選択されているか確認願います。</t>
    <rPh sb="0" eb="3">
      <t>チュウガクセイ</t>
    </rPh>
    <rPh sb="4" eb="6">
      <t>イッパン</t>
    </rPh>
    <rPh sb="7" eb="10">
      <t>サンカリョウ</t>
    </rPh>
    <rPh sb="11" eb="12">
      <t>コト</t>
    </rPh>
    <rPh sb="18" eb="20">
      <t>ダンタイ</t>
    </rPh>
    <rPh sb="20" eb="22">
      <t>ジョウホウ</t>
    </rPh>
    <rPh sb="22" eb="24">
      <t>ニュウリョク</t>
    </rPh>
    <rPh sb="25" eb="26">
      <t>タダ</t>
    </rPh>
    <rPh sb="34" eb="36">
      <t>センタク</t>
    </rPh>
    <rPh sb="42" eb="44">
      <t>カクニン</t>
    </rPh>
    <rPh sb="44" eb="45">
      <t>ネガ</t>
    </rPh>
    <phoneticPr fontId="7"/>
  </si>
  <si>
    <t>参　加　料</t>
    <phoneticPr fontId="7"/>
  </si>
  <si>
    <t>中　　　学</t>
    <rPh sb="0" eb="1">
      <t>ナカ</t>
    </rPh>
    <rPh sb="4" eb="5">
      <t>ガク</t>
    </rPh>
    <phoneticPr fontId="7"/>
  </si>
  <si>
    <t>※今回から、申込みファイルは全カテゴリー共通としました。①団体情報入力で、中学、一般大学高校の選択をお願いします。</t>
    <rPh sb="1" eb="3">
      <t>コンカイ</t>
    </rPh>
    <rPh sb="6" eb="8">
      <t>モウシコ</t>
    </rPh>
    <rPh sb="14" eb="15">
      <t>ゼン</t>
    </rPh>
    <rPh sb="20" eb="22">
      <t>キョウツウ</t>
    </rPh>
    <rPh sb="29" eb="31">
      <t>ダンタイ</t>
    </rPh>
    <rPh sb="31" eb="33">
      <t>ジョウホウ</t>
    </rPh>
    <rPh sb="33" eb="35">
      <t>ニュウリョク</t>
    </rPh>
    <rPh sb="37" eb="39">
      <t>チュウガク</t>
    </rPh>
    <rPh sb="40" eb="42">
      <t>イッパン</t>
    </rPh>
    <rPh sb="42" eb="44">
      <t>ダイガク</t>
    </rPh>
    <rPh sb="44" eb="46">
      <t>コウコウ</t>
    </rPh>
    <rPh sb="47" eb="49">
      <t>センタク</t>
    </rPh>
    <rPh sb="51" eb="52">
      <t>ネガ</t>
    </rPh>
    <phoneticPr fontId="7"/>
  </si>
  <si>
    <t>⬇　必ずカテゴリーを選択してください</t>
    <rPh sb="2" eb="4">
      <t>カナラ</t>
    </rPh>
    <rPh sb="10" eb="12">
      <t>センタク</t>
    </rPh>
    <phoneticPr fontId="7"/>
  </si>
  <si>
    <t>参加料設定➡➡</t>
    <rPh sb="0" eb="3">
      <t>サン</t>
    </rPh>
    <rPh sb="3" eb="5">
      <t>セッテ</t>
    </rPh>
    <phoneticPr fontId="7"/>
  </si>
  <si>
    <t>この用紙を印刷の上、必要事項を記入し④種目別人数と一緒に郵送してください</t>
    <rPh sb="2" eb="4">
      <t>ヨウシ</t>
    </rPh>
    <rPh sb="5" eb="9">
      <t>インサ</t>
    </rPh>
    <rPh sb="10" eb="14">
      <t>ヒツヨウジコウ</t>
    </rPh>
    <rPh sb="15" eb="18">
      <t>キニュウ</t>
    </rPh>
    <rPh sb="19" eb="22">
      <t>シュモクベツ</t>
    </rPh>
    <rPh sb="22" eb="24">
      <t>ニンズウ</t>
    </rPh>
    <rPh sb="25" eb="36">
      <t>イッショ</t>
    </rPh>
    <phoneticPr fontId="42"/>
  </si>
  <si>
    <t>ただし、事前申請に限ります。当日発行はいたしませんのでご注意ください。</t>
    <rPh sb="4" eb="8">
      <t>ジゼンシンセイ</t>
    </rPh>
    <rPh sb="9" eb="10">
      <t>カギ</t>
    </rPh>
    <rPh sb="14" eb="16">
      <t>トウジツ</t>
    </rPh>
    <rPh sb="16" eb="18">
      <t>ハッコウ</t>
    </rPh>
    <rPh sb="28" eb="30">
      <t>チュウイ</t>
    </rPh>
    <phoneticPr fontId="42"/>
  </si>
  <si>
    <t>やり投</t>
  </si>
  <si>
    <t>6.000kg</t>
  </si>
  <si>
    <t>設定しません</t>
    <rPh sb="0" eb="2">
      <t>セッテイ</t>
    </rPh>
    <phoneticPr fontId="7"/>
  </si>
  <si>
    <t>設定しません</t>
    <rPh sb="0" eb="2">
      <t>セッテイ</t>
    </rPh>
    <phoneticPr fontId="56"/>
  </si>
  <si>
    <t>三段跳</t>
  </si>
  <si>
    <t>走幅跳</t>
  </si>
  <si>
    <t>棒高跳</t>
  </si>
  <si>
    <t>走高跳</t>
  </si>
  <si>
    <t>400mH</t>
  </si>
  <si>
    <t>100mH</t>
  </si>
  <si>
    <t>110mH</t>
  </si>
  <si>
    <t>設定しません
(25分で競技を打切ります)</t>
    <rPh sb="0" eb="2">
      <t>セッテイ</t>
    </rPh>
    <rPh sb="10" eb="11">
      <t>フン</t>
    </rPh>
    <rPh sb="12" eb="14">
      <t>キョウギ</t>
    </rPh>
    <rPh sb="15" eb="17">
      <t>ウチキ</t>
    </rPh>
    <phoneticPr fontId="56"/>
  </si>
  <si>
    <t>1500m</t>
  </si>
  <si>
    <t>800m</t>
  </si>
  <si>
    <t>400m</t>
  </si>
  <si>
    <t>200m</t>
  </si>
  <si>
    <t>100m</t>
  </si>
  <si>
    <t>記録</t>
    <rPh sb="1" eb="2">
      <t>ロク</t>
    </rPh>
    <phoneticPr fontId="56"/>
  </si>
  <si>
    <t>種目</t>
  </si>
  <si>
    <t>女子</t>
  </si>
  <si>
    <t>男子</t>
  </si>
  <si>
    <t>1500m以上の種目で複数組になる場合は、タイムレースとします。</t>
    <rPh sb="5" eb="7">
      <t>イジョウ</t>
    </rPh>
    <rPh sb="8" eb="10">
      <t>シュモク</t>
    </rPh>
    <rPh sb="11" eb="13">
      <t>フクスウ</t>
    </rPh>
    <rPh sb="13" eb="14">
      <t>クミ</t>
    </rPh>
    <rPh sb="17" eb="19">
      <t>バアイ</t>
    </rPh>
    <phoneticPr fontId="7"/>
  </si>
  <si>
    <t>すべて記録会の参加とします(申し込み後の変更はできません)。</t>
    <rPh sb="3" eb="5">
      <t>キロク</t>
    </rPh>
    <phoneticPr fontId="7"/>
  </si>
  <si>
    <t>標準記録が設定された種目では、申し込みの段階で記録が未記入の場合</t>
    <rPh sb="0" eb="4">
      <t>ヒョウジュンキロク</t>
    </rPh>
    <rPh sb="5" eb="7">
      <t>セッテイ</t>
    </rPh>
    <rPh sb="10" eb="12">
      <t>シュモク</t>
    </rPh>
    <rPh sb="15" eb="16">
      <t>モウ</t>
    </rPh>
    <rPh sb="17" eb="18">
      <t>コ</t>
    </rPh>
    <rPh sb="20" eb="22">
      <t>ダンカイ</t>
    </rPh>
    <rPh sb="23" eb="25">
      <t>キロク</t>
    </rPh>
    <rPh sb="26" eb="29">
      <t>ミキニュウ</t>
    </rPh>
    <rPh sb="30" eb="32">
      <t>バアイ</t>
    </rPh>
    <phoneticPr fontId="7"/>
  </si>
  <si>
    <t>記録は自己申告として資格審査は行いませんが、虚偽の申告はしないでください。</t>
    <rPh sb="0" eb="2">
      <t>キロク</t>
    </rPh>
    <rPh sb="3" eb="7">
      <t>ジコシンコク</t>
    </rPh>
    <rPh sb="10" eb="14">
      <t>シカクシンサ</t>
    </rPh>
    <rPh sb="15" eb="16">
      <t>オコナ</t>
    </rPh>
    <rPh sb="22" eb="24">
      <t>キョギ</t>
    </rPh>
    <rPh sb="25" eb="27">
      <t>シンコク</t>
    </rPh>
    <phoneticPr fontId="7"/>
  </si>
  <si>
    <t>それ以外は、名古屋地区記録会として実施します。</t>
    <rPh sb="2" eb="4">
      <t>イガイ</t>
    </rPh>
    <rPh sb="6" eb="9">
      <t>ナゴヤ</t>
    </rPh>
    <rPh sb="9" eb="11">
      <t>チク</t>
    </rPh>
    <rPh sb="11" eb="13">
      <t>キロク</t>
    </rPh>
    <rPh sb="13" eb="14">
      <t>カイ</t>
    </rPh>
    <rPh sb="17" eb="19">
      <t>ジッシ</t>
    </rPh>
    <phoneticPr fontId="7"/>
  </si>
  <si>
    <t>以下の種目では、標準記録を突破している場合に選手権の部に出場できます。</t>
    <rPh sb="0" eb="2">
      <t>イカ</t>
    </rPh>
    <rPh sb="3" eb="5">
      <t>シュモク</t>
    </rPh>
    <rPh sb="8" eb="12">
      <t>ヒョウジュンキロク</t>
    </rPh>
    <rPh sb="13" eb="15">
      <t>トッパ</t>
    </rPh>
    <rPh sb="19" eb="21">
      <t>バアイ</t>
    </rPh>
    <rPh sb="22" eb="25">
      <t>センシュケン</t>
    </rPh>
    <rPh sb="26" eb="27">
      <t>ブ</t>
    </rPh>
    <rPh sb="28" eb="30">
      <t>シュツジョウ</t>
    </rPh>
    <phoneticPr fontId="7"/>
  </si>
  <si>
    <t>選手権としての競技と記録会とに分けて実施します。</t>
    <rPh sb="0" eb="3">
      <t>センシュケン</t>
    </rPh>
    <rPh sb="7" eb="9">
      <t>キョウギ</t>
    </rPh>
    <rPh sb="10" eb="12">
      <t>キロク</t>
    </rPh>
    <rPh sb="12" eb="13">
      <t>カイ</t>
    </rPh>
    <rPh sb="15" eb="16">
      <t>ワ</t>
    </rPh>
    <rPh sb="18" eb="20">
      <t>ジッシ</t>
    </rPh>
    <phoneticPr fontId="7"/>
  </si>
  <si>
    <t>10.地区選手権について</t>
    <rPh sb="3" eb="8">
      <t>チクセンシュケン</t>
    </rPh>
    <phoneticPr fontId="7"/>
  </si>
  <si>
    <t xml:space="preserve">・個人情報の扱いについて
　名古屋地区陸協は、個人情報保護に関する法令を遵守し、日本陸上競技連盟個人情報保護方針に基づいて取り扱います。尚、取得した個人情報は大会の資格審査、プログラム編成及び作成、記録発表、その他競技運営及び陸上競技に必要な連絡等に使用します。
＊この競技会の記録は、日本陸連の公認対象です。
＊本競技会の結果は、記録速報のほかリザルトが公表されます。結果には、順位・記録のほか選手の氏名・所属・学年を含みます。
</t>
    <rPh sb="14" eb="19">
      <t>ナゴヤチク</t>
    </rPh>
    <phoneticPr fontId="7"/>
  </si>
  <si>
    <t>・競技中に発生した負傷・傷病の応急処置は主催者において行いますが、以後の責任は負いません。</t>
  </si>
  <si>
    <t>　割り振りを行いますので、場所取りは行わないでください。</t>
    <rPh sb="1" eb="2">
      <t>ワ</t>
    </rPh>
    <rPh sb="3" eb="4">
      <t>フ</t>
    </rPh>
    <rPh sb="6" eb="7">
      <t>オコナ</t>
    </rPh>
    <rPh sb="13" eb="16">
      <t>バショト</t>
    </rPh>
    <rPh sb="18" eb="19">
      <t>オコナ</t>
    </rPh>
    <phoneticPr fontId="7"/>
  </si>
  <si>
    <t>・申し込み人数に応じて、本競技場２F･３Fのスタンド下の</t>
    <rPh sb="1" eb="2">
      <t>モウ</t>
    </rPh>
    <rPh sb="3" eb="4">
      <t>コ</t>
    </rPh>
    <rPh sb="5" eb="7">
      <t>ニンズウ</t>
    </rPh>
    <rPh sb="8" eb="9">
      <t>オウ</t>
    </rPh>
    <rPh sb="12" eb="16">
      <t>ホンキョウギジョウ</t>
    </rPh>
    <rPh sb="26" eb="27">
      <t>シタ</t>
    </rPh>
    <phoneticPr fontId="7"/>
  </si>
  <si>
    <t>・時間プログラム、受付一覧、大会注意事項は、大会7日前程度に愛知陸協ホームページ</t>
    <rPh sb="1" eb="3">
      <t>ジカン</t>
    </rPh>
    <rPh sb="9" eb="11">
      <t>ウケツケ</t>
    </rPh>
    <rPh sb="11" eb="13">
      <t>イチラン</t>
    </rPh>
    <rPh sb="14" eb="16">
      <t>タイカイ</t>
    </rPh>
    <rPh sb="16" eb="18">
      <t>チュウイ</t>
    </rPh>
    <rPh sb="18" eb="20">
      <t>ジコウ</t>
    </rPh>
    <rPh sb="22" eb="24">
      <t>タイカイ</t>
    </rPh>
    <rPh sb="25" eb="26">
      <t>ニチ</t>
    </rPh>
    <rPh sb="26" eb="27">
      <t>マエ</t>
    </rPh>
    <rPh sb="27" eb="29">
      <t>テイド</t>
    </rPh>
    <rPh sb="30" eb="32">
      <t>アイチ</t>
    </rPh>
    <rPh sb="32" eb="34">
      <t>リクキョウ</t>
    </rPh>
    <phoneticPr fontId="7"/>
  </si>
  <si>
    <t>・三段跳の踏切版は、男子１１ｍ、女子９ｍで実施します。</t>
    <rPh sb="1" eb="4">
      <t>サンダントビ</t>
    </rPh>
    <rPh sb="5" eb="7">
      <t>フミキリ</t>
    </rPh>
    <rPh sb="7" eb="8">
      <t>バン</t>
    </rPh>
    <rPh sb="10" eb="12">
      <t>ダンシ</t>
    </rPh>
    <rPh sb="16" eb="18">
      <t>ジョシ</t>
    </rPh>
    <rPh sb="21" eb="23">
      <t>ジッシ</t>
    </rPh>
    <phoneticPr fontId="56"/>
  </si>
  <si>
    <t>・棒高跳の試技は、男子３ｍ５０、女子２ｍ２０から行います。（天候・その他の理由で開始の高さを変更する場合があります）</t>
    <rPh sb="1" eb="4">
      <t>ボウタカトビ</t>
    </rPh>
    <rPh sb="5" eb="7">
      <t>シギ</t>
    </rPh>
    <rPh sb="9" eb="11">
      <t>ダンシ</t>
    </rPh>
    <rPh sb="16" eb="18">
      <t>ジョシ</t>
    </rPh>
    <rPh sb="24" eb="25">
      <t>オコナ</t>
    </rPh>
    <rPh sb="30" eb="32">
      <t>テンコウ</t>
    </rPh>
    <rPh sb="35" eb="36">
      <t>タ</t>
    </rPh>
    <rPh sb="37" eb="39">
      <t>リユウ</t>
    </rPh>
    <rPh sb="40" eb="42">
      <t>カイシ</t>
    </rPh>
    <rPh sb="43" eb="44">
      <t>タカ</t>
    </rPh>
    <rPh sb="46" eb="48">
      <t>ヘンコウ</t>
    </rPh>
    <rPh sb="50" eb="52">
      <t>バアイ</t>
    </rPh>
    <phoneticPr fontId="7"/>
  </si>
  <si>
    <t>・選手権は、各種目とも優勝者には賞状と選手権賞、２位～８位までには賞状を授与しますが、表彰式は行いません。
 記録会種目には賞状などはありません。</t>
    <rPh sb="1" eb="4">
      <t>センシュケン</t>
    </rPh>
    <rPh sb="6" eb="9">
      <t>カクシュモク</t>
    </rPh>
    <rPh sb="11" eb="14">
      <t>ユウショウシャ</t>
    </rPh>
    <rPh sb="16" eb="18">
      <t>ショウジョウ</t>
    </rPh>
    <rPh sb="19" eb="22">
      <t>センシュケン</t>
    </rPh>
    <rPh sb="22" eb="23">
      <t>ショウ</t>
    </rPh>
    <rPh sb="25" eb="26">
      <t>イ</t>
    </rPh>
    <rPh sb="28" eb="29">
      <t>イ</t>
    </rPh>
    <rPh sb="33" eb="35">
      <t>ショウジョウ</t>
    </rPh>
    <rPh sb="36" eb="38">
      <t>ジュヨ</t>
    </rPh>
    <rPh sb="43" eb="46">
      <t>ヒョウショウシ</t>
    </rPh>
    <rPh sb="47" eb="48">
      <t>オコナ</t>
    </rPh>
    <rPh sb="55" eb="57">
      <t>キロク</t>
    </rPh>
    <rPh sb="57" eb="58">
      <t>カイ</t>
    </rPh>
    <rPh sb="58" eb="60">
      <t>シュモク</t>
    </rPh>
    <rPh sb="62" eb="64">
      <t>ショウジョウ</t>
    </rPh>
    <phoneticPr fontId="7"/>
  </si>
  <si>
    <t>９．表彰について</t>
    <rPh sb="2" eb="4">
      <t>ヒョウショウ</t>
    </rPh>
    <phoneticPr fontId="7"/>
  </si>
  <si>
    <r>
      <t>振込団体名に、</t>
    </r>
    <r>
      <rPr>
        <b/>
        <sz val="12"/>
        <rFont val="ＭＳ Ｐゴシック"/>
        <family val="3"/>
        <charset val="128"/>
      </rPr>
      <t>ｱｲﾁｹﾝﾘﾂ</t>
    </r>
    <r>
      <rPr>
        <sz val="12"/>
        <rFont val="ＭＳ Ｐゴシック"/>
        <family val="3"/>
        <charset val="128"/>
      </rPr>
      <t>や</t>
    </r>
    <r>
      <rPr>
        <b/>
        <sz val="12"/>
        <rFont val="ＭＳ Ｐゴシック"/>
        <family val="3"/>
        <charset val="128"/>
      </rPr>
      <t>ﾅｺﾞﾔｼﾘﾂなど</t>
    </r>
    <r>
      <rPr>
        <sz val="12"/>
        <rFont val="ＭＳ Ｐゴシック"/>
        <family val="3"/>
        <charset val="128"/>
      </rPr>
      <t>は、</t>
    </r>
    <r>
      <rPr>
        <b/>
        <sz val="12"/>
        <rFont val="ＭＳ Ｐゴシック"/>
        <family val="3"/>
        <charset val="128"/>
      </rPr>
      <t>絶対に付けないで</t>
    </r>
    <r>
      <rPr>
        <sz val="12"/>
        <rFont val="ＭＳ Ｐゴシック"/>
        <family val="3"/>
        <charset val="128"/>
      </rPr>
      <t>ください</t>
    </r>
    <rPh sb="0" eb="2">
      <t>フリコミ</t>
    </rPh>
    <rPh sb="2" eb="5">
      <t>ダンタイメイ</t>
    </rPh>
    <rPh sb="26" eb="28">
      <t>ゼッタイ</t>
    </rPh>
    <rPh sb="29" eb="30">
      <t>ツ</t>
    </rPh>
    <phoneticPr fontId="7"/>
  </si>
  <si>
    <r>
      <t>ゆうちょ銀行以外</t>
    </r>
    <r>
      <rPr>
        <sz val="12"/>
        <rFont val="ＭＳ 明朝"/>
        <family val="1"/>
        <charset val="128"/>
      </rPr>
      <t>からの振り込みを行う場合は、以下の番号を使用してください。</t>
    </r>
    <rPh sb="4" eb="6">
      <t>ギンコウ</t>
    </rPh>
    <rPh sb="6" eb="8">
      <t>イガイ</t>
    </rPh>
    <rPh sb="11" eb="12">
      <t>フ</t>
    </rPh>
    <rPh sb="13" eb="14">
      <t>コ</t>
    </rPh>
    <rPh sb="16" eb="17">
      <t>オコナ</t>
    </rPh>
    <rPh sb="18" eb="20">
      <t>バアイ</t>
    </rPh>
    <rPh sb="22" eb="24">
      <t>イカ</t>
    </rPh>
    <rPh sb="25" eb="27">
      <t>バンゴウ</t>
    </rPh>
    <rPh sb="28" eb="30">
      <t>シヨウ</t>
    </rPh>
    <phoneticPr fontId="64"/>
  </si>
  <si>
    <r>
      <t>②</t>
    </r>
    <r>
      <rPr>
        <b/>
        <sz val="12"/>
        <rFont val="ＭＳ Ｐゴシック"/>
        <family val="3"/>
        <charset val="128"/>
      </rPr>
      <t>申込団体名・学校名のいずれか</t>
    </r>
    <rPh sb="1" eb="3">
      <t>モウシコミ</t>
    </rPh>
    <rPh sb="3" eb="6">
      <t>ダンタイメイ</t>
    </rPh>
    <rPh sb="7" eb="10">
      <t>ガッコウメイ</t>
    </rPh>
    <phoneticPr fontId="64"/>
  </si>
  <si>
    <r>
      <t>①</t>
    </r>
    <r>
      <rPr>
        <b/>
        <sz val="12"/>
        <rFont val="ＭＳ Ｐゴシック"/>
        <family val="3"/>
        <charset val="128"/>
      </rPr>
      <t>申込大会名（大会期日）</t>
    </r>
    <rPh sb="1" eb="3">
      <t>モウシコミ</t>
    </rPh>
    <rPh sb="3" eb="6">
      <t>タイカイメイ</t>
    </rPh>
    <rPh sb="7" eb="9">
      <t>タイカイ</t>
    </rPh>
    <rPh sb="9" eb="11">
      <t>キジツ</t>
    </rPh>
    <phoneticPr fontId="64"/>
  </si>
  <si>
    <r>
      <t>払込取扱票に必要事項を記入し、郵便振替払込請求書兼受領証の写しを「種目別申込人数一覧表」の貼付欄に貼付してください。振替用紙は郵便局に備え付けの</t>
    </r>
    <r>
      <rPr>
        <b/>
        <u/>
        <sz val="12"/>
        <rFont val="ＭＳ Ｐ明朝"/>
        <family val="1"/>
        <charset val="128"/>
      </rPr>
      <t>青</t>
    </r>
    <r>
      <rPr>
        <sz val="12"/>
        <rFont val="ＭＳ Ｐ明朝"/>
        <family val="1"/>
        <charset val="128"/>
      </rPr>
      <t>の振込取扱票を使用し、下記の事項を必ず記入してください。</t>
    </r>
    <rPh sb="0" eb="2">
      <t>ハライコミ</t>
    </rPh>
    <rPh sb="2" eb="4">
      <t>トリアツカイ</t>
    </rPh>
    <rPh sb="4" eb="5">
      <t>ヒョウ</t>
    </rPh>
    <rPh sb="6" eb="8">
      <t>ヒツヨウ</t>
    </rPh>
    <rPh sb="8" eb="10">
      <t>ジコウ</t>
    </rPh>
    <rPh sb="11" eb="13">
      <t>キニュウ</t>
    </rPh>
    <rPh sb="15" eb="17">
      <t>ユウビン</t>
    </rPh>
    <rPh sb="17" eb="19">
      <t>フリカエ</t>
    </rPh>
    <rPh sb="19" eb="21">
      <t>ハライコミ</t>
    </rPh>
    <rPh sb="21" eb="24">
      <t>セイキュウショ</t>
    </rPh>
    <rPh sb="24" eb="25">
      <t>ケン</t>
    </rPh>
    <rPh sb="25" eb="28">
      <t>ジュリョウショウ</t>
    </rPh>
    <rPh sb="29" eb="30">
      <t>ウツ</t>
    </rPh>
    <rPh sb="45" eb="47">
      <t>テンプ</t>
    </rPh>
    <rPh sb="47" eb="48">
      <t>ラン</t>
    </rPh>
    <rPh sb="49" eb="51">
      <t>テンプ</t>
    </rPh>
    <rPh sb="58" eb="60">
      <t>フリカエ</t>
    </rPh>
    <rPh sb="60" eb="62">
      <t>ヨウシ</t>
    </rPh>
    <rPh sb="63" eb="66">
      <t>ユウビンキョク</t>
    </rPh>
    <rPh sb="67" eb="68">
      <t>ソナ</t>
    </rPh>
    <rPh sb="69" eb="70">
      <t>ツ</t>
    </rPh>
    <rPh sb="72" eb="73">
      <t>アオ</t>
    </rPh>
    <rPh sb="74" eb="76">
      <t>フリコミ</t>
    </rPh>
    <rPh sb="76" eb="78">
      <t>トリアツカイ</t>
    </rPh>
    <rPh sb="78" eb="79">
      <t>ヒョウ</t>
    </rPh>
    <rPh sb="80" eb="82">
      <t>シヨウ</t>
    </rPh>
    <rPh sb="84" eb="86">
      <t>カキ</t>
    </rPh>
    <rPh sb="87" eb="89">
      <t>ジコウ</t>
    </rPh>
    <rPh sb="90" eb="91">
      <t>カナラ</t>
    </rPh>
    <rPh sb="92" eb="94">
      <t>キニュウ</t>
    </rPh>
    <phoneticPr fontId="64"/>
  </si>
  <si>
    <t>☆郵便振替</t>
    <rPh sb="1" eb="3">
      <t>ユウビン</t>
    </rPh>
    <rPh sb="3" eb="5">
      <t>フリカエ</t>
    </rPh>
    <phoneticPr fontId="64"/>
  </si>
  <si>
    <t>８．大会参加料の納入先</t>
    <phoneticPr fontId="7"/>
  </si>
  <si>
    <t>７．申込締切</t>
    <phoneticPr fontId="7"/>
  </si>
  <si>
    <t>＊申し込みのファイルは、各カテゴリーのものを使用してください。</t>
    <rPh sb="1" eb="2">
      <t>モウ</t>
    </rPh>
    <rPh sb="3" eb="4">
      <t>コ</t>
    </rPh>
    <rPh sb="12" eb="13">
      <t>カク</t>
    </rPh>
    <rPh sb="22" eb="24">
      <t>シヨウ</t>
    </rPh>
    <phoneticPr fontId="7"/>
  </si>
  <si>
    <t>nagoyasensyuken.99@gmail.com</t>
  </si>
  <si>
    <t>６．申込</t>
    <phoneticPr fontId="7"/>
  </si>
  <si>
    <t>当日販売は行いません</t>
    <rPh sb="0" eb="2">
      <t>トウジツ</t>
    </rPh>
    <rPh sb="2" eb="4">
      <t>ハンバイ</t>
    </rPh>
    <rPh sb="5" eb="6">
      <t>オコナ</t>
    </rPh>
    <phoneticPr fontId="7"/>
  </si>
  <si>
    <t>リレー　１チーム１２００円</t>
    <rPh sb="12" eb="13">
      <t>エン</t>
    </rPh>
    <phoneticPr fontId="7"/>
  </si>
  <si>
    <t>１種目　高校生以上８００円　中学生５００円　　　</t>
    <rPh sb="1" eb="3">
      <t>シュモク</t>
    </rPh>
    <rPh sb="4" eb="9">
      <t>コウコウセイイジョウ</t>
    </rPh>
    <rPh sb="12" eb="13">
      <t>エン</t>
    </rPh>
    <rPh sb="14" eb="17">
      <t>チュウガクセイ</t>
    </rPh>
    <rPh sb="20" eb="21">
      <t>エン</t>
    </rPh>
    <phoneticPr fontId="7"/>
  </si>
  <si>
    <r>
      <t xml:space="preserve">　　 </t>
    </r>
    <r>
      <rPr>
        <sz val="12"/>
        <rFont val="ＭＳ Ｐゴシック"/>
        <family val="3"/>
        <charset val="128"/>
      </rPr>
      <t>〒463-8799 守山郵便局私書箱１４号</t>
    </r>
    <r>
      <rPr>
        <sz val="12"/>
        <rFont val="ＭＳ Ｐ明朝"/>
        <family val="1"/>
        <charset val="128"/>
      </rPr>
      <t>まで郵送してください。</t>
    </r>
    <rPh sb="13" eb="15">
      <t>モリヤマ</t>
    </rPh>
    <rPh sb="15" eb="18">
      <t>ユウビンキョク</t>
    </rPh>
    <rPh sb="18" eb="21">
      <t>シショバコ</t>
    </rPh>
    <rPh sb="23" eb="24">
      <t>ゴウ</t>
    </rPh>
    <rPh sb="26" eb="28">
      <t>ユウソウ</t>
    </rPh>
    <phoneticPr fontId="7"/>
  </si>
  <si>
    <t>・団体情報シートをプリントアウトして、参加料振込用紙のコピーを添付して</t>
    <rPh sb="19" eb="22">
      <t>サンカリョウ</t>
    </rPh>
    <rPh sb="22" eb="26">
      <t>フリコミヨウシ</t>
    </rPh>
    <rPh sb="31" eb="33">
      <t>テンプ</t>
    </rPh>
    <phoneticPr fontId="7"/>
  </si>
  <si>
    <t>・中学生は、太字で示した種目に限りの出場できます。</t>
    <rPh sb="1" eb="4">
      <t>チュウガクセイ</t>
    </rPh>
    <rPh sb="6" eb="8">
      <t>フトジ</t>
    </rPh>
    <rPh sb="9" eb="10">
      <t>シメ</t>
    </rPh>
    <rPh sb="12" eb="14">
      <t>シュモク</t>
    </rPh>
    <rPh sb="15" eb="16">
      <t>カギ</t>
    </rPh>
    <phoneticPr fontId="7"/>
  </si>
  <si>
    <t>・中学生は愛知陸協（名古屋地区）の登録番号で申し込んでください。
　 中体連学校番号では、出場できません。</t>
    <rPh sb="1" eb="4">
      <t>チュウガクセイ</t>
    </rPh>
    <rPh sb="5" eb="7">
      <t>アイチ</t>
    </rPh>
    <rPh sb="7" eb="9">
      <t>リクキョウ</t>
    </rPh>
    <rPh sb="17" eb="19">
      <t>トウロク</t>
    </rPh>
    <rPh sb="19" eb="21">
      <t>バンゴウ</t>
    </rPh>
    <rPh sb="22" eb="23">
      <t>モウ</t>
    </rPh>
    <rPh sb="24" eb="25">
      <t>コ</t>
    </rPh>
    <rPh sb="38" eb="40">
      <t>ガッコウ</t>
    </rPh>
    <phoneticPr fontId="7"/>
  </si>
  <si>
    <r>
      <t>　　</t>
    </r>
    <r>
      <rPr>
        <b/>
        <i/>
        <sz val="12"/>
        <rFont val="ＭＳ Ｐゴシック"/>
        <family val="3"/>
        <charset val="128"/>
      </rPr>
      <t>申し込み後の変更は出来ませんの</t>
    </r>
    <r>
      <rPr>
        <b/>
        <sz val="12"/>
        <rFont val="ＭＳ Ｐ明朝"/>
        <family val="1"/>
        <charset val="128"/>
      </rPr>
      <t>でご注意ください。</t>
    </r>
    <rPh sb="2" eb="3">
      <t>モウ</t>
    </rPh>
    <rPh sb="4" eb="5">
      <t>コ</t>
    </rPh>
    <rPh sb="6" eb="7">
      <t>ゴ</t>
    </rPh>
    <rPh sb="8" eb="10">
      <t>ヘンコウ</t>
    </rPh>
    <rPh sb="11" eb="13">
      <t>デキ</t>
    </rPh>
    <rPh sb="19" eb="21">
      <t>チュウイ</t>
    </rPh>
    <phoneticPr fontId="7"/>
  </si>
  <si>
    <t>＊参加者多数により、別項の通り選手権と記録会とに分けて実施します。</t>
    <rPh sb="1" eb="4">
      <t>サンカシャ</t>
    </rPh>
    <rPh sb="4" eb="6">
      <t>タスウ</t>
    </rPh>
    <rPh sb="10" eb="12">
      <t>ベッコウ</t>
    </rPh>
    <rPh sb="13" eb="14">
      <t>トオ</t>
    </rPh>
    <rPh sb="15" eb="18">
      <t>センシュケン</t>
    </rPh>
    <rPh sb="19" eb="22">
      <t>キロクカイ</t>
    </rPh>
    <rPh sb="24" eb="25">
      <t>ワ</t>
    </rPh>
    <rPh sb="27" eb="29">
      <t>ジッシ</t>
    </rPh>
    <phoneticPr fontId="7"/>
  </si>
  <si>
    <t>円盤投(1.000kg)</t>
    <phoneticPr fontId="7"/>
  </si>
  <si>
    <r>
      <rPr>
        <b/>
        <sz val="12"/>
        <rFont val="ＭＳ Ｐゴシック"/>
        <family val="3"/>
        <charset val="128"/>
      </rPr>
      <t>４００ｍ，１５００ｍ，</t>
    </r>
    <r>
      <rPr>
        <b/>
        <sz val="12"/>
        <rFont val="ＭＳ Ｐゴシック"/>
        <family val="3"/>
        <charset val="128"/>
      </rPr>
      <t>走幅跳，</t>
    </r>
    <rPh sb="11" eb="14">
      <t>ハシリ</t>
    </rPh>
    <phoneticPr fontId="56"/>
  </si>
  <si>
    <t>（女子）</t>
    <phoneticPr fontId="7"/>
  </si>
  <si>
    <t>高校ハンマー投(6.000kg)</t>
    <rPh sb="0" eb="2">
      <t>コウコウ</t>
    </rPh>
    <rPh sb="6" eb="7">
      <t>トウ</t>
    </rPh>
    <phoneticPr fontId="56"/>
  </si>
  <si>
    <r>
      <rPr>
        <b/>
        <sz val="12"/>
        <rFont val="ＭＳ Ｐゴシック"/>
        <family val="3"/>
        <charset val="128"/>
      </rPr>
      <t>４００ｍ，１５００ｍ，</t>
    </r>
    <r>
      <rPr>
        <b/>
        <sz val="12"/>
        <rFont val="ＭＳ Ｐゴシック"/>
        <family val="3"/>
        <charset val="128"/>
      </rPr>
      <t>走幅跳</t>
    </r>
    <r>
      <rPr>
        <sz val="12"/>
        <rFont val="ＭＳ Ｐ明朝"/>
        <family val="1"/>
        <charset val="128"/>
      </rPr>
      <t>，高校円盤投</t>
    </r>
    <r>
      <rPr>
        <sz val="12"/>
        <rFont val="ＭＳ Ｐゴシック"/>
        <family val="3"/>
        <charset val="128"/>
      </rPr>
      <t>(1.750kg)</t>
    </r>
    <r>
      <rPr>
        <sz val="12"/>
        <rFont val="ＭＳ Ｐ明朝"/>
        <family val="1"/>
        <charset val="128"/>
      </rPr>
      <t>，</t>
    </r>
    <r>
      <rPr>
        <b/>
        <sz val="12"/>
        <rFont val="ＭＳ Ｐゴシック"/>
        <family val="3"/>
        <charset val="128"/>
      </rPr>
      <t>中学円盤投(1.500kg)</t>
    </r>
    <rPh sb="11" eb="14">
      <t>ハシリ</t>
    </rPh>
    <phoneticPr fontId="56"/>
  </si>
  <si>
    <t>（男子）</t>
    <phoneticPr fontId="7"/>
  </si>
  <si>
    <r>
      <t>中学女子砲丸投(2.721kg)，</t>
    </r>
    <r>
      <rPr>
        <sz val="12"/>
        <rFont val="ＭＳ Ｐ明朝"/>
        <family val="1"/>
        <charset val="128"/>
      </rPr>
      <t>やり投げ(0.600kg)</t>
    </r>
    <phoneticPr fontId="56"/>
  </si>
  <si>
    <r>
      <rPr>
        <b/>
        <sz val="12"/>
        <rFont val="ＭＳ Ｐゴシック"/>
        <family val="3"/>
        <charset val="128"/>
      </rPr>
      <t>１００ｍ，８００ｍ，</t>
    </r>
    <r>
      <rPr>
        <sz val="12"/>
        <rFont val="ＭＳ Ｐ明朝"/>
        <family val="1"/>
        <charset val="128"/>
      </rPr>
      <t>１００ｍＨ(0.840m)，</t>
    </r>
    <r>
      <rPr>
        <b/>
        <sz val="12"/>
        <rFont val="ＭＳ Ｐゴシック"/>
        <family val="3"/>
        <charset val="128"/>
      </rPr>
      <t>１００ｍＹＨ</t>
    </r>
    <r>
      <rPr>
        <b/>
        <sz val="12"/>
        <rFont val="ＭＳ Ｐ明朝"/>
        <family val="1"/>
        <charset val="128"/>
      </rPr>
      <t>(0.762m/8.5m),</t>
    </r>
    <r>
      <rPr>
        <b/>
        <sz val="12"/>
        <rFont val="ＭＳ Ｐゴシック"/>
        <family val="3"/>
        <charset val="128"/>
      </rPr>
      <t>中学１００ｍＨ</t>
    </r>
    <r>
      <rPr>
        <b/>
        <sz val="12"/>
        <rFont val="ＭＳ Ｐ明朝"/>
        <family val="1"/>
        <charset val="128"/>
      </rPr>
      <t>(0.762m)</t>
    </r>
    <r>
      <rPr>
        <b/>
        <sz val="12"/>
        <rFont val="ＭＳ Ｐゴシック"/>
        <family val="3"/>
        <charset val="128"/>
      </rPr>
      <t>，</t>
    </r>
    <rPh sb="44" eb="46">
      <t>チュウガク</t>
    </rPh>
    <phoneticPr fontId="56"/>
  </si>
  <si>
    <r>
      <rPr>
        <sz val="12"/>
        <rFont val="ＭＳ Ｐゴシック"/>
        <family val="3"/>
        <charset val="128"/>
      </rPr>
      <t xml:space="preserve">   </t>
    </r>
    <r>
      <rPr>
        <sz val="12"/>
        <rFont val="ＭＳ Ｐ明朝"/>
        <family val="1"/>
        <charset val="128"/>
      </rPr>
      <t>三段跳，高校砲丸投(6.000kg)，</t>
    </r>
    <r>
      <rPr>
        <b/>
        <sz val="12"/>
        <rFont val="ＭＳ Ｐゴシック"/>
        <family val="3"/>
        <charset val="128"/>
      </rPr>
      <t>中学砲丸投(5.000kg)，</t>
    </r>
    <r>
      <rPr>
        <sz val="12"/>
        <rFont val="ＭＳ Ｐ明朝"/>
        <family val="1"/>
        <charset val="128"/>
      </rPr>
      <t>やり投げ(0.800kg)</t>
    </r>
    <rPh sb="3" eb="6">
      <t>サンダントビ</t>
    </rPh>
    <rPh sb="7" eb="9">
      <t>コウコウ</t>
    </rPh>
    <rPh sb="9" eb="12">
      <t>ホウガン</t>
    </rPh>
    <phoneticPr fontId="56"/>
  </si>
  <si>
    <r>
      <rPr>
        <b/>
        <sz val="12"/>
        <rFont val="ＭＳ Ｐゴシック"/>
        <family val="3"/>
        <charset val="128"/>
      </rPr>
      <t>１００ｍ，８００ｍ，</t>
    </r>
    <r>
      <rPr>
        <sz val="12"/>
        <rFont val="ＭＳ Ｐ明朝"/>
        <family val="1"/>
        <charset val="128"/>
      </rPr>
      <t>１１０ｍＨ(1.067m)，</t>
    </r>
    <r>
      <rPr>
        <b/>
        <sz val="12"/>
        <rFont val="ＭＳ Ｐゴシック"/>
        <family val="3"/>
        <charset val="128"/>
      </rPr>
      <t>１１０ｍＪＨ</t>
    </r>
    <r>
      <rPr>
        <b/>
        <sz val="12"/>
        <rFont val="ＭＳ Ｐ明朝"/>
        <family val="1"/>
        <charset val="128"/>
      </rPr>
      <t>(0.991m)</t>
    </r>
    <r>
      <rPr>
        <b/>
        <sz val="12"/>
        <rFont val="ＭＳ Ｐゴシック"/>
        <family val="3"/>
        <charset val="128"/>
      </rPr>
      <t>，中学１１０ｍＨ</t>
    </r>
    <r>
      <rPr>
        <b/>
        <sz val="12"/>
        <rFont val="ＭＳ Ｐ明朝"/>
        <family val="1"/>
        <charset val="128"/>
      </rPr>
      <t>(0.914m)</t>
    </r>
    <r>
      <rPr>
        <b/>
        <sz val="12"/>
        <rFont val="ＭＳ Ｐゴシック"/>
        <family val="3"/>
        <charset val="128"/>
      </rPr>
      <t>，</t>
    </r>
    <rPh sb="39" eb="41">
      <t>チュウガク</t>
    </rPh>
    <phoneticPr fontId="56"/>
  </si>
  <si>
    <t>◎第１日</t>
    <phoneticPr fontId="7"/>
  </si>
  <si>
    <t>　　記録会種目</t>
    <rPh sb="2" eb="4">
      <t>キロク</t>
    </rPh>
    <rPh sb="4" eb="5">
      <t>カイ</t>
    </rPh>
    <rPh sb="5" eb="7">
      <t>シュモク</t>
    </rPh>
    <phoneticPr fontId="56"/>
  </si>
  <si>
    <r>
      <rPr>
        <b/>
        <sz val="12"/>
        <rFont val="ＭＳ Ｐゴシック"/>
        <family val="3"/>
        <charset val="128"/>
      </rPr>
      <t>走高跳，</t>
    </r>
    <r>
      <rPr>
        <sz val="12"/>
        <rFont val="MS UI Gothic"/>
        <family val="3"/>
        <charset val="128"/>
      </rPr>
      <t>三段跳</t>
    </r>
    <r>
      <rPr>
        <b/>
        <sz val="12"/>
        <rFont val="ＭＳ Ｐゴシック"/>
        <family val="3"/>
        <charset val="128"/>
      </rPr>
      <t>，円盤投(1.000kg)，</t>
    </r>
    <r>
      <rPr>
        <sz val="12"/>
        <rFont val="ＭＳ Ｐゴシック"/>
        <family val="3"/>
        <charset val="128"/>
      </rPr>
      <t>ハンマー投(4.000kg)</t>
    </r>
    <phoneticPr fontId="7"/>
  </si>
  <si>
    <r>
      <rPr>
        <b/>
        <sz val="12"/>
        <rFont val="ＭＳ Ｐゴシック"/>
        <family val="3"/>
        <charset val="128"/>
      </rPr>
      <t>２００ｍ，８００ｍ</t>
    </r>
    <r>
      <rPr>
        <sz val="12"/>
        <rFont val="ＭＳ Ｐ明朝"/>
        <family val="3"/>
        <charset val="128"/>
      </rPr>
      <t>，４００ｍＨ</t>
    </r>
    <r>
      <rPr>
        <sz val="12"/>
        <rFont val="ＭＳ Ｐゴシック"/>
        <family val="3"/>
        <charset val="128"/>
      </rPr>
      <t>(0.762m)</t>
    </r>
    <r>
      <rPr>
        <sz val="12"/>
        <rFont val="ＭＳ Ｐ明朝"/>
        <family val="3"/>
        <charset val="128"/>
      </rPr>
      <t>，</t>
    </r>
    <r>
      <rPr>
        <sz val="12"/>
        <rFont val="ＭＳ Ｐ明朝"/>
        <family val="1"/>
        <charset val="128"/>
      </rPr>
      <t>５０００ｍ</t>
    </r>
    <r>
      <rPr>
        <sz val="12"/>
        <rFont val="ＭＳ Ｐ明朝"/>
        <family val="3"/>
        <charset val="128"/>
      </rPr>
      <t>，</t>
    </r>
    <r>
      <rPr>
        <b/>
        <sz val="12"/>
        <rFont val="ＭＳ Ｐゴシック"/>
        <family val="3"/>
        <charset val="128"/>
      </rPr>
      <t>４×４００ｍＲ，</t>
    </r>
    <phoneticPr fontId="7"/>
  </si>
  <si>
    <r>
      <rPr>
        <b/>
        <sz val="12"/>
        <rFont val="ＭＳ Ｐゴシック"/>
        <family val="3"/>
        <charset val="128"/>
      </rPr>
      <t>走高跳</t>
    </r>
    <r>
      <rPr>
        <sz val="12"/>
        <rFont val="ＭＳ Ｐゴシック"/>
        <family val="3"/>
        <charset val="128"/>
      </rPr>
      <t>，</t>
    </r>
    <r>
      <rPr>
        <b/>
        <sz val="12"/>
        <rFont val="ＭＳ Ｐゴシック"/>
        <family val="3"/>
        <charset val="128"/>
      </rPr>
      <t>走幅跳</t>
    </r>
    <r>
      <rPr>
        <sz val="12"/>
        <rFont val="ＭＳ Ｐ明朝"/>
        <family val="1"/>
        <charset val="128"/>
      </rPr>
      <t>，円盤投(2.000kg)，ハンマー投(7.260kg)</t>
    </r>
    <rPh sb="4" eb="7">
      <t>ハシリハバトビ</t>
    </rPh>
    <phoneticPr fontId="7"/>
  </si>
  <si>
    <r>
      <rPr>
        <b/>
        <sz val="12"/>
        <rFont val="ＭＳ Ｐゴシック"/>
        <family val="3"/>
        <charset val="128"/>
      </rPr>
      <t>２００ｍ，８００ｍ</t>
    </r>
    <r>
      <rPr>
        <sz val="12"/>
        <rFont val="ＭＳ Ｐ明朝"/>
        <family val="1"/>
        <charset val="128"/>
      </rPr>
      <t>，５０００ｍ，４００ｍＨ(0.914m)，</t>
    </r>
    <r>
      <rPr>
        <b/>
        <sz val="12"/>
        <rFont val="ＭＳ Ｐゴシック"/>
        <family val="3"/>
        <charset val="128"/>
      </rPr>
      <t>４×４００ｍＲ</t>
    </r>
    <r>
      <rPr>
        <sz val="12"/>
        <rFont val="ＭＳ Ｐゴシック"/>
        <family val="3"/>
        <charset val="128"/>
      </rPr>
      <t>，</t>
    </r>
    <phoneticPr fontId="7"/>
  </si>
  <si>
    <r>
      <rPr>
        <b/>
        <sz val="12"/>
        <rFont val="ＭＳ Ｐゴシック"/>
        <family val="3"/>
        <charset val="128"/>
      </rPr>
      <t>棒高跳</t>
    </r>
    <r>
      <rPr>
        <b/>
        <sz val="12"/>
        <rFont val="ＭＳ Ｐ明朝"/>
        <family val="1"/>
        <charset val="128"/>
      </rPr>
      <t>，走幅跳，</t>
    </r>
    <r>
      <rPr>
        <sz val="12"/>
        <rFont val="ＭＳ Ｐ明朝"/>
        <family val="1"/>
        <charset val="128"/>
      </rPr>
      <t>砲丸投</t>
    </r>
    <r>
      <rPr>
        <sz val="12"/>
        <rFont val="ＭＳ Ｐゴシック"/>
        <family val="3"/>
        <charset val="128"/>
      </rPr>
      <t>(4.000kg)</t>
    </r>
    <r>
      <rPr>
        <sz val="12"/>
        <rFont val="ＭＳ Ｐ明朝"/>
        <family val="1"/>
        <charset val="128"/>
      </rPr>
      <t>，やり投</t>
    </r>
    <r>
      <rPr>
        <sz val="12"/>
        <rFont val="ＭＳ Ｐゴシック"/>
        <family val="3"/>
        <charset val="128"/>
      </rPr>
      <t>(0.600kg)</t>
    </r>
    <phoneticPr fontId="7"/>
  </si>
  <si>
    <r>
      <rPr>
        <b/>
        <sz val="12"/>
        <rFont val="ＭＳ Ｐゴシック"/>
        <family val="3"/>
        <charset val="128"/>
      </rPr>
      <t>４×１００ｍＲ，棒高跳</t>
    </r>
    <r>
      <rPr>
        <b/>
        <sz val="12"/>
        <rFont val="ＭＳ Ｐ明朝"/>
        <family val="1"/>
        <charset val="128"/>
      </rPr>
      <t>，</t>
    </r>
    <r>
      <rPr>
        <sz val="12"/>
        <rFont val="ＭＳ Ｐ明朝"/>
        <family val="1"/>
        <charset val="128"/>
      </rPr>
      <t>三段跳，砲丸投(7.260kg)，やり投(0.800kg)</t>
    </r>
    <rPh sb="12" eb="14">
      <t>サンダン</t>
    </rPh>
    <phoneticPr fontId="7"/>
  </si>
  <si>
    <r>
      <rPr>
        <b/>
        <sz val="12"/>
        <rFont val="ＭＳ Ｐゴシック"/>
        <family val="3"/>
        <charset val="128"/>
      </rPr>
      <t>１００ｍ，４００ｍ，１５００ｍ</t>
    </r>
    <r>
      <rPr>
        <sz val="12"/>
        <rFont val="ＭＳ Ｐ明朝"/>
        <family val="1"/>
        <charset val="128"/>
      </rPr>
      <t>，１１０ｍＨ(1.067m)，３０００ｍＳＣ(0.914m)，</t>
    </r>
    <phoneticPr fontId="7"/>
  </si>
  <si>
    <t>※今年度は、男子１００００ｍ，男女５０００ｍＷは実施しません。</t>
    <rPh sb="1" eb="4">
      <t>コンネンド</t>
    </rPh>
    <rPh sb="6" eb="8">
      <t>ダンシ</t>
    </rPh>
    <rPh sb="15" eb="17">
      <t>ダンジョ</t>
    </rPh>
    <rPh sb="24" eb="26">
      <t>ジッシ</t>
    </rPh>
    <phoneticPr fontId="56"/>
  </si>
  <si>
    <t>３．選手権種目</t>
    <rPh sb="2" eb="5">
      <t>センシュケン</t>
    </rPh>
    <phoneticPr fontId="7"/>
  </si>
  <si>
    <t>パロマ瑞穂スタジアム、パロマ瑞穂北陸上競技場</t>
    <rPh sb="3" eb="5">
      <t>ミズホ</t>
    </rPh>
    <rPh sb="14" eb="16">
      <t>ミズホ</t>
    </rPh>
    <rPh sb="16" eb="17">
      <t>キタ</t>
    </rPh>
    <rPh sb="17" eb="19">
      <t>リクジョウ</t>
    </rPh>
    <rPh sb="19" eb="22">
      <t>キョウギジョウ</t>
    </rPh>
    <phoneticPr fontId="7"/>
  </si>
  <si>
    <t>大会番号００５</t>
    <rPh sb="0" eb="4">
      <t>タイカ</t>
    </rPh>
    <phoneticPr fontId="7"/>
  </si>
  <si>
    <t xml:space="preserve">１．期  日 </t>
    <phoneticPr fontId="7"/>
  </si>
  <si>
    <t>最終的に、エントリーファイルに添付の要項が確定版となります。</t>
    <rPh sb="0" eb="3">
      <t>サイシュウテキ</t>
    </rPh>
    <rPh sb="15" eb="17">
      <t>テンプ</t>
    </rPh>
    <rPh sb="18" eb="20">
      <t>ヨウコウ</t>
    </rPh>
    <rPh sb="21" eb="23">
      <t>カクテイ</t>
    </rPh>
    <rPh sb="23" eb="24">
      <t>バン</t>
    </rPh>
    <phoneticPr fontId="56"/>
  </si>
  <si>
    <t>コロナウィルスの流行状況によって、要項に変更がありますのでご注意ください。</t>
    <rPh sb="8" eb="10">
      <t>リュウコウ</t>
    </rPh>
    <rPh sb="10" eb="12">
      <t>ジョウキョウ</t>
    </rPh>
    <rPh sb="17" eb="19">
      <t>ヨウコウ</t>
    </rPh>
    <rPh sb="20" eb="22">
      <t>ヘンコウ</t>
    </rPh>
    <rPh sb="30" eb="37">
      <t>チュウイ</t>
    </rPh>
    <phoneticPr fontId="56"/>
  </si>
  <si>
    <t>◎第２日</t>
    <phoneticPr fontId="7"/>
  </si>
  <si>
    <t>◎第２日</t>
    <phoneticPr fontId="56"/>
  </si>
  <si>
    <t>４．参加について</t>
    <phoneticPr fontId="7"/>
  </si>
  <si>
    <t>５．参加料</t>
    <phoneticPr fontId="7"/>
  </si>
  <si>
    <t>リレー</t>
    <phoneticPr fontId="42"/>
  </si>
  <si>
    <t>No</t>
    <phoneticPr fontId="42"/>
  </si>
  <si>
    <t>No</t>
    <phoneticPr fontId="42"/>
  </si>
  <si>
    <t>FLAG</t>
    <phoneticPr fontId="42"/>
  </si>
  <si>
    <t>選手権男子100m</t>
  </si>
  <si>
    <t>選手権女子100m</t>
  </si>
  <si>
    <t>男4X100mR</t>
  </si>
  <si>
    <t>選手権男子200m</t>
  </si>
  <si>
    <t>選手権女子200m</t>
  </si>
  <si>
    <t>選手権男子400m</t>
  </si>
  <si>
    <t>選手権女子400m</t>
  </si>
  <si>
    <t>女4X100mR</t>
  </si>
  <si>
    <t>選手権男子800m</t>
  </si>
  <si>
    <t>選手権女子800m</t>
  </si>
  <si>
    <t>選手権男子1500m</t>
  </si>
  <si>
    <t>選手権女子1500m</t>
  </si>
  <si>
    <t>選手権男子5000m</t>
  </si>
  <si>
    <t>選手権女子5000m</t>
  </si>
  <si>
    <t>選手権男子110mH(1.067m)</t>
  </si>
  <si>
    <t>選手権女子100mH(0.838m)</t>
  </si>
  <si>
    <t>選手権男子400mH(0.914m)</t>
  </si>
  <si>
    <t>選手権女子400mH(0.762m)</t>
    <phoneticPr fontId="56"/>
  </si>
  <si>
    <t>選手権男子3000mSC(0.914m)</t>
  </si>
  <si>
    <t>選手権女子走高跳</t>
  </si>
  <si>
    <t>選手権男子走高跳</t>
  </si>
  <si>
    <t>選手権女子棒高跳</t>
  </si>
  <si>
    <t>選手権男子棒高跳</t>
  </si>
  <si>
    <t>選手権女子走幅跳</t>
  </si>
  <si>
    <t>選手権男子走幅跳</t>
  </si>
  <si>
    <t>選手権女子三段跳</t>
  </si>
  <si>
    <t>選手権男子三段跳</t>
  </si>
  <si>
    <t>選手権女子砲丸投(4.000kg)</t>
  </si>
  <si>
    <t>選手権男子砲丸投(7.260kg)</t>
  </si>
  <si>
    <t>選手権女子円盤投(1.000kg)</t>
  </si>
  <si>
    <t>選手権男子円盤投(2.000kg)</t>
  </si>
  <si>
    <t>選手権女子ハンマー投(4.000kg)</t>
  </si>
  <si>
    <t>選手権男子ハンマー投(7.260kg)</t>
  </si>
  <si>
    <t>選手権女子やり投(0.600kg)</t>
  </si>
  <si>
    <t>選手権男子やり投(0.800kg)</t>
  </si>
  <si>
    <t>記録会女子100m</t>
  </si>
  <si>
    <t>記録会男子100m</t>
  </si>
  <si>
    <t>記録会女子400m</t>
  </si>
  <si>
    <t>記録会男子400m</t>
  </si>
  <si>
    <t>記録会女子800m</t>
  </si>
  <si>
    <t>記録会男子800m</t>
  </si>
  <si>
    <t>記録会女子1500m</t>
    <rPh sb="0" eb="3">
      <t>キロクカイ</t>
    </rPh>
    <rPh sb="3" eb="4">
      <t>ジョ</t>
    </rPh>
    <phoneticPr fontId="19"/>
  </si>
  <si>
    <t>記録会男子1500m</t>
    <rPh sb="0" eb="3">
      <t>キロクカイ</t>
    </rPh>
    <phoneticPr fontId="19"/>
  </si>
  <si>
    <t>記録会女子100mH(0.838m)</t>
  </si>
  <si>
    <t>記録会男子110mH(1.067m)</t>
  </si>
  <si>
    <t>記録会中学女子100mH(0.762m)</t>
    <rPh sb="0" eb="2">
      <t>キロク</t>
    </rPh>
    <rPh sb="2" eb="3">
      <t>カイ</t>
    </rPh>
    <rPh sb="3" eb="5">
      <t>チュウ</t>
    </rPh>
    <rPh sb="5" eb="7">
      <t>ジョシ</t>
    </rPh>
    <phoneticPr fontId="56"/>
  </si>
  <si>
    <t>記録会男子110mJH(0.991m)</t>
  </si>
  <si>
    <t>記録会女子100mYH(0.762m/0.838m)</t>
    <phoneticPr fontId="42"/>
  </si>
  <si>
    <t>記録会中学男子110mH(0.914m)</t>
  </si>
  <si>
    <t>記録会女子走幅跳</t>
  </si>
  <si>
    <t>記録会女子三段跳</t>
    <rPh sb="5" eb="8">
      <t>サンダント</t>
    </rPh>
    <phoneticPr fontId="42"/>
  </si>
  <si>
    <t>記録会男子走幅跳</t>
  </si>
  <si>
    <t>記録会女子砲丸投(4.000kg)</t>
  </si>
  <si>
    <t>記録会男子三段跳</t>
  </si>
  <si>
    <t>記録会女子円盤投(1.000kg)</t>
  </si>
  <si>
    <t>記録会高校男子砲丸投(6.000kg)</t>
    <rPh sb="0" eb="3">
      <t>キロク</t>
    </rPh>
    <phoneticPr fontId="19"/>
  </si>
  <si>
    <t>記録会女子やり投(0.600kg)</t>
  </si>
  <si>
    <t>記録会高校男子円盤投(1.750kg)</t>
    <rPh sb="0" eb="3">
      <t>キロク</t>
    </rPh>
    <phoneticPr fontId="19"/>
  </si>
  <si>
    <t>記録会中学女子砲丸投(2.721kg)</t>
    <rPh sb="3" eb="5">
      <t>チュウガク</t>
    </rPh>
    <phoneticPr fontId="56"/>
  </si>
  <si>
    <t>記録会男子やり投(0.800kg)</t>
    <rPh sb="0" eb="3">
      <t>キロ</t>
    </rPh>
    <phoneticPr fontId="19"/>
  </si>
  <si>
    <t>記録会高校男子ハンマー投(6.000kg)</t>
    <rPh sb="0" eb="3">
      <t>キロク</t>
    </rPh>
    <phoneticPr fontId="19"/>
  </si>
  <si>
    <t>記録会中学男子円盤投(1.500kg)</t>
    <rPh sb="0" eb="3">
      <t>キロク</t>
    </rPh>
    <rPh sb="3" eb="5">
      <t>チュウガク</t>
    </rPh>
    <phoneticPr fontId="19"/>
  </si>
  <si>
    <t>記録会中学男子砲丸投(5.000kg)</t>
    <rPh sb="0" eb="3">
      <t>キロク</t>
    </rPh>
    <rPh sb="3" eb="5">
      <t>チュウ</t>
    </rPh>
    <phoneticPr fontId="19"/>
  </si>
  <si>
    <t>　ドロップダウンリストからはすべての種目が選択できますが、標準記録を超えていない・中学生が申込み不可の種目を選択等の無いように御気を付けください。</t>
    <rPh sb="18" eb="20">
      <t>シュモク</t>
    </rPh>
    <rPh sb="21" eb="23">
      <t>センタク</t>
    </rPh>
    <rPh sb="29" eb="33">
      <t>ヒョウジュンキロク</t>
    </rPh>
    <rPh sb="34" eb="35">
      <t>コ</t>
    </rPh>
    <rPh sb="41" eb="44">
      <t>チュウガクセイ</t>
    </rPh>
    <rPh sb="45" eb="47">
      <t>モウシコ</t>
    </rPh>
    <rPh sb="48" eb="50">
      <t>フカ</t>
    </rPh>
    <rPh sb="51" eb="53">
      <t>シュモク</t>
    </rPh>
    <rPh sb="54" eb="56">
      <t>センタク</t>
    </rPh>
    <rPh sb="56" eb="57">
      <t>トウ</t>
    </rPh>
    <rPh sb="58" eb="59">
      <t>ナ</t>
    </rPh>
    <rPh sb="63" eb="65">
      <t>オキ</t>
    </rPh>
    <rPh sb="66" eb="67">
      <t>ツ</t>
    </rPh>
    <phoneticPr fontId="7"/>
  </si>
  <si>
    <t>この大会は、無観客で実施します。参加者･役員以外は競技場への入場ができませんことをご理解ください。</t>
    <rPh sb="2" eb="4">
      <t>タイカイ</t>
    </rPh>
    <rPh sb="6" eb="9">
      <t>ムカンキャク</t>
    </rPh>
    <rPh sb="10" eb="12">
      <t>ジッシ</t>
    </rPh>
    <rPh sb="16" eb="19">
      <t>サンカシャ</t>
    </rPh>
    <rPh sb="20" eb="22">
      <t>ヤクイン</t>
    </rPh>
    <rPh sb="22" eb="24">
      <t>イガイ</t>
    </rPh>
    <rPh sb="25" eb="28">
      <t>キョウギジョウ</t>
    </rPh>
    <rPh sb="30" eb="32">
      <t>ニュウジョウ</t>
    </rPh>
    <rPh sb="42" eb="44">
      <t>リカイ</t>
    </rPh>
    <phoneticPr fontId="7"/>
  </si>
  <si>
    <t>個人参加引率・団体引率で審判をされない方は、ADカードの申請が必要となります。申込ファイルの⑦ADカード申請を印刷</t>
    <rPh sb="0" eb="2">
      <t>コジン</t>
    </rPh>
    <rPh sb="2" eb="4">
      <t>サンカ</t>
    </rPh>
    <rPh sb="4" eb="6">
      <t>インソツ</t>
    </rPh>
    <rPh sb="7" eb="9">
      <t>ダンタイ</t>
    </rPh>
    <rPh sb="9" eb="11">
      <t>インソツ</t>
    </rPh>
    <rPh sb="12" eb="14">
      <t>シンパン</t>
    </rPh>
    <rPh sb="19" eb="20">
      <t>カタ</t>
    </rPh>
    <rPh sb="28" eb="30">
      <t>シンセイ</t>
    </rPh>
    <rPh sb="31" eb="33">
      <t>ヒツヨウ</t>
    </rPh>
    <rPh sb="39" eb="41">
      <t>モウシコミ</t>
    </rPh>
    <rPh sb="52" eb="54">
      <t>シンセイ</t>
    </rPh>
    <rPh sb="55" eb="57">
      <t>インサツ</t>
    </rPh>
    <phoneticPr fontId="7"/>
  </si>
  <si>
    <t>して郵送の上、当日お受取りください。</t>
    <rPh sb="2" eb="4">
      <t>ユウソウ</t>
    </rPh>
    <rPh sb="5" eb="6">
      <t>ウエ</t>
    </rPh>
    <rPh sb="7" eb="9">
      <t>トウジツ</t>
    </rPh>
    <rPh sb="10" eb="12">
      <t>ウケト</t>
    </rPh>
    <phoneticPr fontId="7"/>
  </si>
  <si>
    <t>　当面の間、名古屋地区の競技会出場に当たり、体調管理チェツクシートの提出を義務付けとします。</t>
    <rPh sb="1" eb="3">
      <t>トウメン</t>
    </rPh>
    <rPh sb="6" eb="9">
      <t>ナゴヤ</t>
    </rPh>
    <rPh sb="9" eb="11">
      <t>チク</t>
    </rPh>
    <rPh sb="12" eb="15">
      <t>キョウギカイ</t>
    </rPh>
    <rPh sb="15" eb="17">
      <t>シュツジョウ</t>
    </rPh>
    <rPh sb="18" eb="19">
      <t>ア</t>
    </rPh>
    <rPh sb="34" eb="36">
      <t>テイシュツ</t>
    </rPh>
    <rPh sb="37" eb="40">
      <t>ギムヅ</t>
    </rPh>
    <phoneticPr fontId="42"/>
  </si>
  <si>
    <t>　受付・招集時に提出をお願いいたします。提出がない場合は、競技会への参加を認めない場合があります。</t>
    <rPh sb="1" eb="3">
      <t>ウケツケ</t>
    </rPh>
    <rPh sb="4" eb="6">
      <t>ショウシュウ</t>
    </rPh>
    <rPh sb="6" eb="7">
      <t>ジ</t>
    </rPh>
    <rPh sb="8" eb="10">
      <t>テイシュツ</t>
    </rPh>
    <rPh sb="12" eb="19">
      <t>ネガイイ</t>
    </rPh>
    <rPh sb="20" eb="22">
      <t>テイシュツ</t>
    </rPh>
    <rPh sb="25" eb="27">
      <t>バアイ</t>
    </rPh>
    <rPh sb="29" eb="32">
      <t>キョウギカイ</t>
    </rPh>
    <rPh sb="34" eb="36">
      <t>サンカ</t>
    </rPh>
    <rPh sb="37" eb="38">
      <t>ミト</t>
    </rPh>
    <rPh sb="41" eb="43">
      <t>バアイ</t>
    </rPh>
    <phoneticPr fontId="42"/>
  </si>
  <si>
    <t>※参加料の振り込みは、９月２８日(月)～１０月２日(金)の間にお願いします。</t>
    <rPh sb="1" eb="4">
      <t>サンカリョウ</t>
    </rPh>
    <rPh sb="5" eb="6">
      <t>フ</t>
    </rPh>
    <rPh sb="7" eb="8">
      <t>コ</t>
    </rPh>
    <rPh sb="12" eb="13">
      <t>ガツ</t>
    </rPh>
    <rPh sb="15" eb="16">
      <t>ニチ</t>
    </rPh>
    <rPh sb="16" eb="19">
      <t>ゲツ</t>
    </rPh>
    <rPh sb="22" eb="23">
      <t>ツキ</t>
    </rPh>
    <rPh sb="24" eb="25">
      <t>ニチ</t>
    </rPh>
    <rPh sb="25" eb="28">
      <t>キン</t>
    </rPh>
    <rPh sb="29" eb="30">
      <t>アイダ</t>
    </rPh>
    <rPh sb="32" eb="33">
      <t>ネガ</t>
    </rPh>
    <phoneticPr fontId="7"/>
  </si>
  <si>
    <t>日本陸連の陸上競技活動再開について のガイダンスに基づき、参加者の皆さんに以下の項目を実施します。</t>
    <rPh sb="0" eb="5">
      <t>ニホン</t>
    </rPh>
    <rPh sb="25" eb="28">
      <t>モト</t>
    </rPh>
    <rPh sb="29" eb="33">
      <t>サンカシャ</t>
    </rPh>
    <rPh sb="33" eb="34">
      <t>ミナ</t>
    </rPh>
    <rPh sb="37" eb="39">
      <t>イカ</t>
    </rPh>
    <rPh sb="40" eb="42">
      <t>コウモク</t>
    </rPh>
    <rPh sb="43" eb="45">
      <t>ジッシ</t>
    </rPh>
    <phoneticPr fontId="7"/>
  </si>
  <si>
    <t>① 競技者には競技会１週間前からの検温を義務付ます。指定の体調管理チェック表に記入し提出してください。
② 選手は招集時、その他の方は受付時に体調管理チェック表を提出して頂きます。
　　主催者は、万が一感染が発生した場合に備え、個人情報の取扱いに十分注意しながら、イベント当日に参加者より提出
　　を求めた書面の保存期間（少なくとも１月以上）を定めて保存します。
　　主催者は提出していない競技者を出場不可とする場合があります。
③ 不確かな競技者がいた場合は、その場で検温を実施し、状況により参加を許可しない場合があります。
　(不確かな競技者の事例：一見して体調が悪そうに見える、顔がほてっている、咳、鼻水の症状（風邪の症状）が見られる。)
④ 運動時を除きマスクの着用を義務とし、主催者はマスクをしてない人に対し注意を促します。
⑤ 手洗い・手指の消毒・洗顔の徹底を呼び掛けます。</t>
    <rPh sb="54" eb="56">
      <t>センシュ</t>
    </rPh>
    <rPh sb="57" eb="59">
      <t>ショウシュウ</t>
    </rPh>
    <rPh sb="59" eb="60">
      <t>ジ</t>
    </rPh>
    <rPh sb="63" eb="64">
      <t>タ</t>
    </rPh>
    <rPh sb="65" eb="66">
      <t>カタ</t>
    </rPh>
    <rPh sb="81" eb="83">
      <t>テイシュツ</t>
    </rPh>
    <rPh sb="85" eb="86">
      <t>イタダ</t>
    </rPh>
    <rPh sb="206" eb="208">
      <t>バアイ</t>
    </rPh>
    <rPh sb="255" eb="257">
      <t>バアイ</t>
    </rPh>
    <phoneticPr fontId="7"/>
  </si>
  <si>
    <t>なお、ガイダンスの詳細は日本陸連のＨＰを御覧ください　➡　https://www.jaaf.or.jp/news/article/13857/</t>
    <rPh sb="9" eb="11">
      <t>ショウサイ</t>
    </rPh>
    <rPh sb="12" eb="16">
      <t>ニホンリクレン</t>
    </rPh>
    <rPh sb="20" eb="22">
      <t>ゴラン</t>
    </rPh>
    <phoneticPr fontId="7"/>
  </si>
  <si>
    <t xml:space="preserve">参加者の皆さんへ　新型コロナウィルス感染拡大防止のための措置として、以下の点をお守りください。 </t>
    <rPh sb="40" eb="41">
      <t>マモ</t>
    </rPh>
    <phoneticPr fontId="7"/>
  </si>
  <si>
    <r>
      <t xml:space="preserve">① 以下の事項に該当する場合は、自主的に参加を見合わせてください。 
ア 体調がよくない場合（例：発熱・咳・咽頭痛などの症状がある場合）
イ 同居家族や身近な知人に感染が疑われる方がいる場合 
ウ 過去 14 日以内に政府から入国制限、入国後の観察期間を必要とされている国、地域等への渡航又は当該在
　 住者との濃厚接触がある場合
② 参加者は競技のウオーミングアップ開始に合わせて来場し、競技終了後は速やかに帰宅してください。
③ 来場にあたっては、マスク・マイタオルを持参し、運動時を除いては原則としてマスクを着用してください。
④ 石けん等を用いた手洗い・手指消毒、うがい、洗顔を実施してください。
⑤ ウオーミングアップ・招集等については、競技役員の指示に従い、ソーシャルディスタンスを確保する
　（できるだけ２ｍ以上）ことに努めてください。（障がい者の誘導や介助等は除きます。）
⑥ イベント中に大きな声での会話をしないでください。また声を出しての応援、集団での応援は禁止します。
　 選手も、試技前等の発声(特にフィールド種目)を禁止します。
⑦ 更衣室の滞在は短時間にしてください（シャワールームの使用は禁止します）。
⑧ 飲食等の際は感染リスクが高くなる為、短時間・ソーシャルディスタンス・換気の良い場所で行ってください。
⑨ タオル、ペットボトル、コップ、皿、袋等の共用を控え、個人用を用意してください。
　 また、体液の付着したゴミは各自で持ち帰ってください。
⑩ 感染防止のために主催者が決めたその他の措置の遵守、主催者の指示に従ってください。
⑪ イベント終了後２週間以内に新型コロナウイルス感染症を発症した場合は、主催者に対して速やかに濃厚接
　 触者の有無等について報告を行ってください。
</t>
    </r>
    <r>
      <rPr>
        <b/>
        <i/>
        <sz val="14"/>
        <rFont val="ＭＳ ゴシック"/>
        <family val="3"/>
        <charset val="128"/>
      </rPr>
      <t>これらの項目が守られない場合には退場して頂く場合があります。</t>
    </r>
    <rPh sb="371" eb="372">
      <t>ツト</t>
    </rPh>
    <rPh sb="390" eb="391">
      <t>ナド</t>
    </rPh>
    <rPh sb="444" eb="446">
      <t>キンシ</t>
    </rPh>
    <rPh sb="453" eb="455">
      <t>センシュ</t>
    </rPh>
    <rPh sb="457" eb="459">
      <t>シギ</t>
    </rPh>
    <rPh sb="459" eb="460">
      <t>マエ</t>
    </rPh>
    <rPh sb="460" eb="461">
      <t>ナド</t>
    </rPh>
    <rPh sb="476" eb="478">
      <t>キンシ</t>
    </rPh>
    <rPh sb="760" eb="761">
      <t>オコナ</t>
    </rPh>
    <rPh sb="774" eb="776">
      <t>コウモク</t>
    </rPh>
    <rPh sb="777" eb="778">
      <t>マモ</t>
    </rPh>
    <rPh sb="782" eb="784">
      <t>バアイ</t>
    </rPh>
    <rPh sb="786" eb="788">
      <t>タイジョウ</t>
    </rPh>
    <rPh sb="790" eb="791">
      <t>イタダ</t>
    </rPh>
    <rPh sb="792" eb="794">
      <t>バアイ</t>
    </rPh>
    <phoneticPr fontId="7"/>
  </si>
  <si>
    <t>振込期間は９月２８日(月)～１０月２日(金)とします。</t>
    <rPh sb="0" eb="2">
      <t>フリコミ</t>
    </rPh>
    <rPh sb="2" eb="4">
      <t>キカン</t>
    </rPh>
    <phoneticPr fontId="42"/>
  </si>
  <si>
    <t>郵送期間</t>
    <rPh sb="0" eb="2">
      <t>ユウソウ</t>
    </rPh>
    <rPh sb="2" eb="4">
      <t>キカン</t>
    </rPh>
    <phoneticPr fontId="7"/>
  </si>
  <si>
    <t>９月２８日(月)～１０月５日(月)</t>
    <rPh sb="1" eb="2">
      <t>ガツ</t>
    </rPh>
    <rPh sb="4" eb="5">
      <t>ヒ</t>
    </rPh>
    <rPh sb="6" eb="7">
      <t>ツキ</t>
    </rPh>
    <rPh sb="11" eb="12">
      <t>ガツ</t>
    </rPh>
    <rPh sb="13" eb="14">
      <t>ヒ</t>
    </rPh>
    <rPh sb="15" eb="16">
      <t>ツキ</t>
    </rPh>
    <phoneticPr fontId="7"/>
  </si>
  <si>
    <t>郵送期間９月２８日(月)～１０月５日(月)</t>
  </si>
  <si>
    <t>第48回名古屋地区陸上競技選手権大会　兼　記録会</t>
    <rPh sb="13" eb="16">
      <t>センシュケン</t>
    </rPh>
    <rPh sb="19" eb="20">
      <t>ケン</t>
    </rPh>
    <rPh sb="21" eb="23">
      <t>キロク</t>
    </rPh>
    <rPh sb="23" eb="24">
      <t>カイ</t>
    </rPh>
    <phoneticPr fontId="7"/>
  </si>
  <si>
    <t>２．場  所</t>
    <phoneticPr fontId="7"/>
  </si>
  <si>
    <r>
      <rPr>
        <b/>
        <sz val="12"/>
        <rFont val="ＭＳ Ｐゴシック"/>
        <family val="3"/>
        <charset val="128"/>
      </rPr>
      <t>１００ｍ，４００ｍ，１５００ｍ</t>
    </r>
    <r>
      <rPr>
        <sz val="12"/>
        <rFont val="ＭＳ Ｐ明朝"/>
        <family val="1"/>
        <charset val="128"/>
      </rPr>
      <t>，１００ｍＨ(0.840m)，</t>
    </r>
    <r>
      <rPr>
        <b/>
        <sz val="12"/>
        <rFont val="ＭＳ Ｐゴシック"/>
        <family val="3"/>
        <charset val="128"/>
      </rPr>
      <t>４×１００ｍＲ</t>
    </r>
    <r>
      <rPr>
        <sz val="12"/>
        <rFont val="ＭＳ Ｐゴシック"/>
        <family val="3"/>
        <charset val="128"/>
      </rPr>
      <t>，</t>
    </r>
    <phoneticPr fontId="7"/>
  </si>
  <si>
    <r>
      <t>　　 中学生･高校生の投てき</t>
    </r>
    <r>
      <rPr>
        <b/>
        <sz val="12"/>
        <rFont val="ＭＳ Ｐゴシック"/>
        <family val="3"/>
        <charset val="128"/>
      </rPr>
      <t>種目はリストから選択できます</t>
    </r>
    <r>
      <rPr>
        <b/>
        <sz val="12"/>
        <rFont val="ＭＳ Ｐ明朝"/>
        <family val="1"/>
        <charset val="128"/>
      </rPr>
      <t>が、選択間違えによる</t>
    </r>
    <rPh sb="3" eb="6">
      <t>チュウガクセイ</t>
    </rPh>
    <rPh sb="7" eb="10">
      <t>コウコウセイ</t>
    </rPh>
    <rPh sb="11" eb="12">
      <t>トウ</t>
    </rPh>
    <rPh sb="14" eb="16">
      <t>シュモク</t>
    </rPh>
    <rPh sb="22" eb="24">
      <t>センタク</t>
    </rPh>
    <phoneticPr fontId="7"/>
  </si>
  <si>
    <t>メールアドレス　　　</t>
    <phoneticPr fontId="7"/>
  </si>
  <si>
    <t>団体用</t>
    <rPh sb="0" eb="2">
      <t>ダンタイ</t>
    </rPh>
    <rPh sb="2" eb="3">
      <t>ヨウ</t>
    </rPh>
    <phoneticPr fontId="7"/>
  </si>
  <si>
    <t>９月８日訂正版</t>
    <rPh sb="1" eb="2">
      <t>ガツ</t>
    </rPh>
    <rPh sb="3" eb="4">
      <t>ヒ</t>
    </rPh>
    <rPh sb="4" eb="7">
      <t>テイセイバン</t>
    </rPh>
    <phoneticPr fontId="56"/>
  </si>
  <si>
    <t>９月８日(火)現在のコロナウィルス感染症流行状況鑑み１名１種目の参加とします。</t>
    <rPh sb="1" eb="2">
      <t>ガツ</t>
    </rPh>
    <rPh sb="3" eb="4">
      <t>ヒ</t>
    </rPh>
    <rPh sb="5" eb="6">
      <t>ヒ</t>
    </rPh>
    <rPh sb="7" eb="9">
      <t>ゲンザイ</t>
    </rPh>
    <rPh sb="20" eb="22">
      <t>リュウコウ</t>
    </rPh>
    <rPh sb="22" eb="24">
      <t>ジョウキョウ</t>
    </rPh>
    <rPh sb="24" eb="25">
      <t>カンガ</t>
    </rPh>
    <rPh sb="27" eb="28">
      <t>メイ</t>
    </rPh>
    <rPh sb="29" eb="31">
      <t>シュモク</t>
    </rPh>
    <rPh sb="32" eb="34">
      <t>サンカ</t>
    </rPh>
    <phoneticPr fontId="56"/>
  </si>
  <si>
    <t>・１人１種目（リレー種目は除く）、リレーは１団体１チームとします。</t>
    <rPh sb="2" eb="3">
      <t>ニン</t>
    </rPh>
    <rPh sb="4" eb="6">
      <t>シュモク</t>
    </rPh>
    <rPh sb="10" eb="12">
      <t>シュモク</t>
    </rPh>
    <rPh sb="13" eb="14">
      <t>ノゾ</t>
    </rPh>
    <rPh sb="22" eb="24">
      <t>ダンタイ</t>
    </rPh>
    <phoneticPr fontId="7"/>
  </si>
  <si>
    <t>10．その他</t>
    <phoneticPr fontId="7"/>
  </si>
  <si>
    <t xml:space="preserve">    （愛知陸協で検索）にアップします。</t>
    <phoneticPr fontId="7"/>
  </si>
  <si>
    <t>800mまでの種目については、予選→決勝とします。</t>
    <rPh sb="7" eb="9">
      <t>シュモク</t>
    </rPh>
    <rPh sb="15" eb="17">
      <t>ヨセン</t>
    </rPh>
    <rPh sb="18" eb="20">
      <t>ケッショウ</t>
    </rPh>
    <phoneticPr fontId="7"/>
  </si>
  <si>
    <t>2.03.50</t>
    <phoneticPr fontId="56"/>
  </si>
  <si>
    <t>2.32.00</t>
    <phoneticPr fontId="56"/>
  </si>
  <si>
    <t>4.16.00</t>
    <phoneticPr fontId="56"/>
  </si>
  <si>
    <t>5.18.00</t>
    <phoneticPr fontId="56"/>
  </si>
  <si>
    <t>5000m</t>
    <phoneticPr fontId="56"/>
  </si>
  <si>
    <t>15.45.00
(20分で競技を打切ります)</t>
    <phoneticPr fontId="56"/>
  </si>
  <si>
    <t>3000mSC</t>
    <phoneticPr fontId="56"/>
  </si>
  <si>
    <t>10.40.00</t>
    <phoneticPr fontId="56"/>
  </si>
  <si>
    <t>6m05</t>
    <phoneticPr fontId="56"/>
  </si>
  <si>
    <t>4m75</t>
    <phoneticPr fontId="56"/>
  </si>
  <si>
    <t>11m90</t>
    <phoneticPr fontId="56"/>
  </si>
  <si>
    <t>8m90</t>
    <phoneticPr fontId="56"/>
  </si>
  <si>
    <t>砲丸投(7.260kg)</t>
    <phoneticPr fontId="56"/>
  </si>
  <si>
    <t>砲丸投(4.000kg)</t>
    <phoneticPr fontId="56"/>
  </si>
  <si>
    <t>円盤投(2.000kg)</t>
    <phoneticPr fontId="56"/>
  </si>
  <si>
    <t>2.000kg</t>
    <phoneticPr fontId="7"/>
  </si>
  <si>
    <t>円盤投(1.000kg)</t>
    <phoneticPr fontId="56"/>
  </si>
  <si>
    <t>25m00</t>
    <phoneticPr fontId="56"/>
  </si>
  <si>
    <t>1.750kg</t>
    <phoneticPr fontId="56"/>
  </si>
  <si>
    <t>３０ｍ００</t>
    <phoneticPr fontId="7"/>
  </si>
  <si>
    <t>ハンマー投
(7.260kg)</t>
    <phoneticPr fontId="7"/>
  </si>
  <si>
    <t>7.260kg</t>
    <phoneticPr fontId="7"/>
  </si>
  <si>
    <t>ハンマー投
(4.000kg)</t>
    <phoneticPr fontId="7"/>
  </si>
  <si>
    <t>42m00</t>
    <phoneticPr fontId="56"/>
  </si>
</sst>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5" formatCode="&quot;¥&quot;#,##0;&quot;¥&quot;\-#,##0"/>
    <numFmt numFmtId="176" formatCode="[$-411]ggge&quot;年&quot;m&quot;月&quot;d&quot;日&quot;;@"/>
    <numFmt numFmtId="177" formatCode="[$-411]m&quot;月&quot;d&quot;日&quot;&quot;(&quot;aaa&quot;)&quot;"/>
    <numFmt numFmtId="178" formatCode="[$-411]m&quot;月&quot;d&quot;日&quot;&quot;(&quot;aaa&quot;)メール必着&quot;"/>
    <numFmt numFmtId="179" formatCode="[$-411]yyyy&quot;年&quot;m&quot;月&quot;d&quot;日&quot;&quot;(&quot;aaa&quot;)&quot;"/>
    <numFmt numFmtId="180" formatCode="[$-F800]dddd\,\ mmmm\ dd\,\ yyyy"/>
    <numFmt numFmtId="181" formatCode="m&quot;月&quot;d&quot;日&quot;;@"/>
    <numFmt numFmtId="182" formatCode="[$-411]m&quot;月&quot;d&quot;日&quot;&quot;(&quot;aaa&quot;)郵送必着&quot;"/>
    <numFmt numFmtId="183" formatCode="[$-411]ggge&quot;年&quot;m&quot;月&quot;d&quot;日&quot;&quot;(&quot;aaa&quot;)必着&quot;"/>
  </numFmts>
  <fonts count="144">
    <font>
      <sz val="11"/>
      <color theme="1"/>
      <name val="ＭＳ Ｐゴシック"/>
      <family val="3"/>
      <charset val="128"/>
      <scheme val="minor"/>
    </font>
    <font>
      <sz val="11"/>
      <color theme="1"/>
      <name val="ＭＳ ゴシック"/>
      <family val="2"/>
      <charset val="128"/>
    </font>
    <font>
      <sz val="11"/>
      <color theme="1"/>
      <name val="ＭＳ ゴシック"/>
      <family val="2"/>
      <charset val="128"/>
    </font>
    <font>
      <sz val="11"/>
      <color theme="1"/>
      <name val="ＭＳ ゴシック"/>
      <family val="2"/>
      <charset val="128"/>
    </font>
    <font>
      <sz val="11"/>
      <color theme="1"/>
      <name val="ＭＳ ゴシック"/>
      <family val="2"/>
      <charset val="128"/>
    </font>
    <font>
      <sz val="11"/>
      <color theme="1"/>
      <name val="ＭＳ ゴシック"/>
      <family val="2"/>
      <charset val="128"/>
    </font>
    <font>
      <sz val="11"/>
      <color theme="1"/>
      <name val="ＭＳ Ｐゴシック"/>
      <family val="2"/>
      <charset val="128"/>
      <scheme val="minor"/>
    </font>
    <font>
      <sz val="6"/>
      <name val="ＭＳ Ｐゴシック"/>
      <family val="3"/>
      <charset val="128"/>
    </font>
    <font>
      <sz val="11"/>
      <color indexed="8"/>
      <name val="ＭＳ 明朝"/>
      <family val="1"/>
      <charset val="128"/>
    </font>
    <font>
      <b/>
      <sz val="11"/>
      <color indexed="10"/>
      <name val="ＭＳ ゴシック"/>
      <family val="3"/>
      <charset val="128"/>
    </font>
    <font>
      <b/>
      <sz val="11"/>
      <name val="ＭＳ ゴシック"/>
      <family val="3"/>
      <charset val="128"/>
    </font>
    <font>
      <sz val="6"/>
      <name val="ＭＳ Ｐゴシック"/>
      <family val="3"/>
      <charset val="128"/>
    </font>
    <font>
      <sz val="11"/>
      <name val="ＤＨＰ平成明朝体W7"/>
      <family val="3"/>
      <charset val="128"/>
    </font>
    <font>
      <sz val="14"/>
      <name val="ＤＨＰ平成明朝体W7"/>
      <family val="3"/>
      <charset val="128"/>
    </font>
    <font>
      <sz val="12"/>
      <name val="ＤＨＰ平成明朝体W7"/>
      <family val="3"/>
      <charset val="128"/>
    </font>
    <font>
      <sz val="12"/>
      <name val="ＭＳ ゴシック"/>
      <family val="3"/>
      <charset val="128"/>
    </font>
    <font>
      <sz val="11"/>
      <name val="ＭＳ ゴシック"/>
      <family val="3"/>
      <charset val="128"/>
    </font>
    <font>
      <sz val="11"/>
      <name val="ＭＳ Ｐゴシック"/>
      <family val="3"/>
      <charset val="128"/>
    </font>
    <font>
      <sz val="11"/>
      <name val="ＤＦ平成明朝体W7"/>
      <family val="3"/>
      <charset val="128"/>
    </font>
    <font>
      <b/>
      <sz val="11"/>
      <name val="ＭＳ 明朝"/>
      <family val="1"/>
      <charset val="128"/>
    </font>
    <font>
      <sz val="11"/>
      <name val="ＭＳ 明朝"/>
      <family val="1"/>
      <charset val="128"/>
    </font>
    <font>
      <sz val="16"/>
      <name val="ＭＳ Ｐゴシック"/>
      <family val="3"/>
      <charset val="128"/>
    </font>
    <font>
      <b/>
      <sz val="8"/>
      <color indexed="10"/>
      <name val="ＭＳ 明朝"/>
      <family val="1"/>
      <charset val="128"/>
    </font>
    <font>
      <sz val="12"/>
      <name val="ＤＨＰ平成明朝体W7"/>
      <family val="3"/>
      <charset val="128"/>
    </font>
    <font>
      <b/>
      <u/>
      <sz val="11"/>
      <color indexed="10"/>
      <name val="ＭＳ ゴシック"/>
      <family val="3"/>
      <charset val="128"/>
    </font>
    <font>
      <b/>
      <sz val="12"/>
      <name val="ＭＳ ゴシック"/>
      <family val="3"/>
      <charset val="128"/>
    </font>
    <font>
      <b/>
      <sz val="11"/>
      <color theme="1"/>
      <name val="ＭＳ Ｐゴシック"/>
      <family val="3"/>
      <charset val="128"/>
      <scheme val="minor"/>
    </font>
    <font>
      <sz val="12"/>
      <color theme="1"/>
      <name val="ＭＳ Ｐゴシック"/>
      <family val="3"/>
      <charset val="128"/>
      <scheme val="minor"/>
    </font>
    <font>
      <sz val="11"/>
      <color theme="1"/>
      <name val="ＭＳ 明朝"/>
      <family val="1"/>
      <charset val="128"/>
    </font>
    <font>
      <b/>
      <sz val="11"/>
      <color theme="1"/>
      <name val="ＭＳ ゴシック"/>
      <family val="3"/>
      <charset val="128"/>
    </font>
    <font>
      <b/>
      <sz val="11"/>
      <color rgb="FFFF0000"/>
      <name val="ＭＳ ゴシック"/>
      <family val="3"/>
      <charset val="128"/>
    </font>
    <font>
      <b/>
      <sz val="11"/>
      <color theme="1"/>
      <name val="ＭＳ 明朝"/>
      <family val="1"/>
      <charset val="128"/>
    </font>
    <font>
      <sz val="11"/>
      <color theme="1"/>
      <name val="ＭＳ ゴシック"/>
      <family val="3"/>
      <charset val="128"/>
    </font>
    <font>
      <b/>
      <sz val="14"/>
      <color theme="1"/>
      <name val="ＭＳ ゴシック"/>
      <family val="3"/>
      <charset val="128"/>
    </font>
    <font>
      <b/>
      <sz val="12"/>
      <color theme="1"/>
      <name val="ＭＳ ゴシック"/>
      <family val="3"/>
      <charset val="128"/>
    </font>
    <font>
      <b/>
      <sz val="14"/>
      <color rgb="FFFF0000"/>
      <name val="ＭＳ ゴシック"/>
      <family val="3"/>
      <charset val="128"/>
    </font>
    <font>
      <sz val="11"/>
      <color rgb="FFFF0000"/>
      <name val="ＭＳ ゴシック"/>
      <family val="3"/>
      <charset val="128"/>
    </font>
    <font>
      <b/>
      <sz val="10"/>
      <color theme="1"/>
      <name val="ＭＳ ゴシック"/>
      <family val="3"/>
      <charset val="128"/>
    </font>
    <font>
      <sz val="9"/>
      <color theme="1"/>
      <name val="ＭＳ ゴシック"/>
      <family val="3"/>
      <charset val="128"/>
    </font>
    <font>
      <sz val="8"/>
      <color theme="1"/>
      <name val="ＭＳ 明朝"/>
      <family val="1"/>
      <charset val="128"/>
    </font>
    <font>
      <b/>
      <sz val="16"/>
      <color theme="1"/>
      <name val="ＭＳ 明朝"/>
      <family val="1"/>
      <charset val="128"/>
    </font>
    <font>
      <b/>
      <sz val="12"/>
      <color rgb="FFFF0000"/>
      <name val="ＭＳ ゴシック"/>
      <family val="3"/>
      <charset val="128"/>
    </font>
    <font>
      <sz val="6"/>
      <name val="ＭＳ Ｐゴシック"/>
      <family val="3"/>
      <charset val="128"/>
      <scheme val="minor"/>
    </font>
    <font>
      <b/>
      <sz val="40"/>
      <color rgb="FFFF0000"/>
      <name val="ＭＳ ゴシック"/>
      <family val="3"/>
      <charset val="128"/>
    </font>
    <font>
      <sz val="11"/>
      <name val="ＤＦ平成明朝体W7"/>
      <family val="3"/>
      <charset val="128"/>
    </font>
    <font>
      <b/>
      <sz val="22"/>
      <color theme="1"/>
      <name val="ＭＳ ゴシック"/>
      <family val="3"/>
      <charset val="128"/>
    </font>
    <font>
      <b/>
      <u/>
      <sz val="11"/>
      <color rgb="FFFF0000"/>
      <name val="ＭＳ 明朝"/>
      <family val="1"/>
      <charset val="128"/>
    </font>
    <font>
      <sz val="10"/>
      <color theme="1"/>
      <name val="ＭＳ 明朝"/>
      <family val="1"/>
      <charset val="128"/>
    </font>
    <font>
      <b/>
      <sz val="9"/>
      <color indexed="81"/>
      <name val="ＭＳ ゴシック"/>
      <family val="3"/>
      <charset val="128"/>
    </font>
    <font>
      <sz val="9"/>
      <color indexed="81"/>
      <name val="ＭＳ ゴシック"/>
      <family val="3"/>
      <charset val="128"/>
    </font>
    <font>
      <b/>
      <sz val="9"/>
      <color indexed="10"/>
      <name val="ＭＳ ゴシック"/>
      <family val="3"/>
      <charset val="128"/>
    </font>
    <font>
      <b/>
      <sz val="14"/>
      <color theme="1"/>
      <name val="ＭＳ 明朝"/>
      <family val="1"/>
      <charset val="128"/>
    </font>
    <font>
      <sz val="12"/>
      <name val="ＭＳ Ｐ明朝"/>
      <family val="1"/>
      <charset val="128"/>
    </font>
    <font>
      <b/>
      <sz val="14"/>
      <color indexed="81"/>
      <name val="ＭＳ Ｐゴシック"/>
      <family val="3"/>
      <charset val="128"/>
    </font>
    <font>
      <b/>
      <sz val="16"/>
      <name val="ＭＳ 明朝"/>
      <family val="1"/>
      <charset val="128"/>
    </font>
    <font>
      <b/>
      <i/>
      <sz val="11"/>
      <color theme="1"/>
      <name val="ＭＳ Ｐゴシック"/>
      <family val="3"/>
      <charset val="128"/>
      <scheme val="minor"/>
    </font>
    <font>
      <sz val="6"/>
      <name val="ＭＳ ゴシック"/>
      <family val="2"/>
      <charset val="128"/>
    </font>
    <font>
      <b/>
      <sz val="14"/>
      <name val="ＭＳ Ｐ明朝"/>
      <family val="1"/>
      <charset val="128"/>
    </font>
    <font>
      <b/>
      <sz val="9"/>
      <color indexed="81"/>
      <name val="ＭＳ Ｐゴシック"/>
      <family val="3"/>
      <charset val="128"/>
    </font>
    <font>
      <sz val="11"/>
      <color rgb="FFFF0000"/>
      <name val="ＭＳ 明朝"/>
      <family val="1"/>
      <charset val="128"/>
    </font>
    <font>
      <sz val="11"/>
      <color indexed="81"/>
      <name val="ＭＳ Ｐゴシック"/>
      <family val="3"/>
      <charset val="128"/>
    </font>
    <font>
      <b/>
      <sz val="28"/>
      <color rgb="FFFF0000"/>
      <name val="ＭＳ ゴシック"/>
      <family val="3"/>
      <charset val="128"/>
    </font>
    <font>
      <b/>
      <sz val="12"/>
      <color indexed="81"/>
      <name val="ＭＳ Ｐゴシック"/>
      <family val="3"/>
      <charset val="128"/>
    </font>
    <font>
      <b/>
      <sz val="16"/>
      <name val="ＭＳ Ｐ明朝"/>
      <family val="1"/>
      <charset val="128"/>
    </font>
    <font>
      <sz val="18"/>
      <color theme="3"/>
      <name val="ＭＳ Ｐゴシック"/>
      <family val="2"/>
      <charset val="128"/>
      <scheme val="major"/>
    </font>
    <font>
      <sz val="11"/>
      <name val="ＭＳ Ｐ明朝"/>
      <family val="1"/>
      <charset val="128"/>
    </font>
    <font>
      <b/>
      <sz val="12"/>
      <name val="ＭＳ Ｐゴシック"/>
      <family val="3"/>
      <charset val="128"/>
    </font>
    <font>
      <sz val="12"/>
      <name val="ＭＳ Ｐゴシック"/>
      <family val="3"/>
      <charset val="128"/>
    </font>
    <font>
      <sz val="11"/>
      <name val="ＤＦ平成明朝体W7"/>
      <family val="1"/>
      <charset val="128"/>
    </font>
    <font>
      <b/>
      <sz val="11"/>
      <color indexed="81"/>
      <name val="ＭＳ Ｐゴシック"/>
      <family val="3"/>
      <charset val="128"/>
    </font>
    <font>
      <sz val="14"/>
      <color rgb="FFFF0000"/>
      <name val="HGS創英角ﾎﾟｯﾌﾟ体"/>
      <family val="3"/>
      <charset val="128"/>
    </font>
    <font>
      <b/>
      <sz val="18"/>
      <color indexed="81"/>
      <name val="ＭＳ Ｐゴシック"/>
      <family val="3"/>
      <charset val="128"/>
    </font>
    <font>
      <sz val="9"/>
      <color indexed="81"/>
      <name val="ＭＳ Ｐゴシック"/>
      <family val="3"/>
      <charset val="128"/>
    </font>
    <font>
      <b/>
      <sz val="16"/>
      <color indexed="81"/>
      <name val="ＭＳ Ｐゴシック"/>
      <family val="3"/>
      <charset val="128"/>
    </font>
    <font>
      <b/>
      <sz val="18"/>
      <color theme="8" tint="-0.249977111117893"/>
      <name val="ＭＳ ゴシック"/>
      <family val="3"/>
      <charset val="128"/>
    </font>
    <font>
      <b/>
      <sz val="18"/>
      <color rgb="FFFF0000"/>
      <name val="ＭＳ ゴシック"/>
      <family val="3"/>
      <charset val="128"/>
    </font>
    <font>
      <b/>
      <sz val="16.5"/>
      <color rgb="FF3E3E3E"/>
      <name val="游ゴシック"/>
      <family val="3"/>
      <charset val="128"/>
    </font>
    <font>
      <sz val="11.3"/>
      <color rgb="FF3E3E3E"/>
      <name val="游ゴシック"/>
      <family val="3"/>
      <charset val="128"/>
    </font>
    <font>
      <b/>
      <sz val="16"/>
      <color rgb="FF0886E0"/>
      <name val="メイリオ"/>
      <family val="3"/>
      <charset val="128"/>
    </font>
    <font>
      <sz val="11"/>
      <color rgb="FF000000"/>
      <name val="メイリオ"/>
      <family val="3"/>
      <charset val="128"/>
    </font>
    <font>
      <b/>
      <sz val="18"/>
      <color rgb="FF00B050"/>
      <name val="ＭＳ ゴシック"/>
      <family val="3"/>
      <charset val="128"/>
    </font>
    <font>
      <b/>
      <sz val="18"/>
      <name val="ＭＳ ゴシック"/>
      <family val="3"/>
      <charset val="128"/>
    </font>
    <font>
      <b/>
      <sz val="16"/>
      <color rgb="FFFF0000"/>
      <name val="ＭＳ ゴシック"/>
      <family val="3"/>
      <charset val="128"/>
    </font>
    <font>
      <b/>
      <sz val="16"/>
      <color rgb="FFFF0000"/>
      <name val="HG創英角ﾎﾟｯﾌﾟ体"/>
      <family val="3"/>
      <charset val="128"/>
    </font>
    <font>
      <b/>
      <u/>
      <sz val="11"/>
      <color indexed="8"/>
      <name val="ＭＳ 明朝"/>
      <family val="1"/>
      <charset val="128"/>
    </font>
    <font>
      <b/>
      <i/>
      <sz val="12"/>
      <color rgb="FFFF0000"/>
      <name val="ＭＳ ゴシック"/>
      <family val="3"/>
      <charset val="128"/>
    </font>
    <font>
      <sz val="16"/>
      <name val="HG創英角ﾎﾟｯﾌﾟ体"/>
      <family val="3"/>
      <charset val="128"/>
    </font>
    <font>
      <sz val="20"/>
      <color theme="3"/>
      <name val="HG創英角ﾎﾟｯﾌﾟ体"/>
      <family val="3"/>
      <charset val="128"/>
    </font>
    <font>
      <b/>
      <sz val="16"/>
      <color theme="1"/>
      <name val="ＭＳ Ｐゴシック"/>
      <family val="3"/>
      <charset val="128"/>
      <scheme val="minor"/>
    </font>
    <font>
      <sz val="14"/>
      <color theme="1"/>
      <name val="HGP創英角ﾎﾟｯﾌﾟ体"/>
      <family val="3"/>
      <charset val="128"/>
    </font>
    <font>
      <sz val="10"/>
      <name val="ＤＦ平成明朝体W7"/>
      <family val="3"/>
      <charset val="128"/>
    </font>
    <font>
      <sz val="14"/>
      <color rgb="FFFF0000"/>
      <name val="HGP創英ﾌﾟﾚｾﾞﾝｽEB"/>
      <family val="1"/>
      <charset val="128"/>
    </font>
    <font>
      <b/>
      <sz val="14"/>
      <color rgb="FFFF0000"/>
      <name val="HGP創英ﾌﾟﾚｾﾞﾝｽEB"/>
      <family val="1"/>
      <charset val="128"/>
    </font>
    <font>
      <sz val="12"/>
      <name val="ＤＦ平成明朝体W7"/>
      <family val="3"/>
      <charset val="128"/>
    </font>
    <font>
      <sz val="8"/>
      <name val="ＤＦ平成明朝体W7"/>
      <family val="3"/>
      <charset val="128"/>
    </font>
    <font>
      <b/>
      <sz val="16"/>
      <color rgb="FFFF0000"/>
      <name val="ＭＳ Ｐゴシック"/>
      <family val="3"/>
      <charset val="128"/>
      <scheme val="minor"/>
    </font>
    <font>
      <sz val="11"/>
      <color rgb="FFFF0000"/>
      <name val="ＭＳ Ｐゴシック"/>
      <family val="3"/>
      <charset val="128"/>
      <scheme val="minor"/>
    </font>
    <font>
      <sz val="11"/>
      <color rgb="FF7030A0"/>
      <name val="ＭＳ Ｐゴシック"/>
      <family val="3"/>
      <charset val="128"/>
      <scheme val="minor"/>
    </font>
    <font>
      <sz val="11"/>
      <name val="ＭＳ Ｐゴシック"/>
      <family val="2"/>
      <charset val="128"/>
    </font>
    <font>
      <b/>
      <sz val="11"/>
      <name val="ARゴシック体S"/>
      <family val="3"/>
      <charset val="128"/>
    </font>
    <font>
      <b/>
      <sz val="15.5"/>
      <name val="ARゴシック体S"/>
      <family val="3"/>
      <charset val="128"/>
    </font>
    <font>
      <b/>
      <sz val="15.5"/>
      <color rgb="FFFF0000"/>
      <name val="ARゴシック体S"/>
      <family val="3"/>
      <charset val="128"/>
    </font>
    <font>
      <sz val="12"/>
      <name val="ARゴシック体S"/>
      <family val="3"/>
      <charset val="128"/>
    </font>
    <font>
      <sz val="15.5"/>
      <name val="ＭＳ ゴシック"/>
      <family val="3"/>
      <charset val="128"/>
    </font>
    <font>
      <sz val="6"/>
      <name val="ＭＳ Ｐゴシック"/>
      <family val="2"/>
      <charset val="128"/>
    </font>
    <font>
      <sz val="10"/>
      <name val="ＭＳ ゴシック"/>
      <family val="3"/>
      <charset val="128"/>
    </font>
    <font>
      <sz val="9"/>
      <name val="ＭＳ ゴシック"/>
      <family val="3"/>
      <charset val="128"/>
    </font>
    <font>
      <b/>
      <sz val="28"/>
      <color rgb="FFFF0000"/>
      <name val="ARゴシック体S"/>
      <family val="3"/>
      <charset val="128"/>
    </font>
    <font>
      <sz val="28"/>
      <color rgb="FFFF0000"/>
      <name val="ＭＳ ゴシック"/>
      <family val="3"/>
      <charset val="128"/>
    </font>
    <font>
      <b/>
      <sz val="14"/>
      <name val="ＭＳ ゴシック"/>
      <family val="3"/>
      <charset val="128"/>
    </font>
    <font>
      <sz val="14"/>
      <name val="ＭＳ ゴシック"/>
      <family val="3"/>
      <charset val="128"/>
    </font>
    <font>
      <sz val="7"/>
      <name val="ＭＳ ゴシック"/>
      <family val="3"/>
      <charset val="128"/>
    </font>
    <font>
      <sz val="9"/>
      <name val="ＭＳ Ｐゴシック"/>
      <family val="2"/>
      <charset val="128"/>
    </font>
    <font>
      <b/>
      <sz val="9"/>
      <name val="ＭＳ ゴシック"/>
      <family val="3"/>
      <charset val="128"/>
    </font>
    <font>
      <sz val="14"/>
      <color rgb="FFFF0000"/>
      <name val="HG創英角ｺﾞｼｯｸUB"/>
      <family val="3"/>
      <charset val="128"/>
    </font>
    <font>
      <sz val="9"/>
      <color rgb="FF333333"/>
      <name val="メイリオ"/>
      <family val="3"/>
      <charset val="128"/>
    </font>
    <font>
      <b/>
      <i/>
      <sz val="12"/>
      <name val="ＭＳ Ｐ明朝"/>
      <family val="1"/>
      <charset val="128"/>
    </font>
    <font>
      <b/>
      <sz val="14"/>
      <color rgb="FFFF0000"/>
      <name val="HG丸ｺﾞｼｯｸM-PRO"/>
      <family val="3"/>
      <charset val="128"/>
    </font>
    <font>
      <b/>
      <i/>
      <u/>
      <sz val="14"/>
      <color rgb="FFFF0000"/>
      <name val="HG丸ｺﾞｼｯｸM-PRO"/>
      <family val="3"/>
      <charset val="128"/>
    </font>
    <font>
      <b/>
      <sz val="14"/>
      <name val="HG丸ｺﾞｼｯｸM-PRO"/>
      <family val="3"/>
      <charset val="128"/>
    </font>
    <font>
      <sz val="16"/>
      <color rgb="FFFF0000"/>
      <name val="HG丸ｺﾞｼｯｸM-PRO"/>
      <family val="3"/>
      <charset val="128"/>
    </font>
    <font>
      <sz val="18"/>
      <color rgb="FFFF0000"/>
      <name val="HGP創英角ﾎﾟｯﾌﾟ体"/>
      <family val="3"/>
      <charset val="128"/>
    </font>
    <font>
      <sz val="12"/>
      <color rgb="FFFF0000"/>
      <name val="HGS創英角ﾎﾟｯﾌﾟ体"/>
      <family val="3"/>
      <charset val="128"/>
    </font>
    <font>
      <b/>
      <sz val="20"/>
      <color indexed="81"/>
      <name val="ＭＳ Ｐゴシック"/>
      <family val="3"/>
      <charset val="128"/>
    </font>
    <font>
      <b/>
      <sz val="14"/>
      <color rgb="FFFF0000"/>
      <name val="BIZ UDPゴシック"/>
      <family val="3"/>
      <charset val="128"/>
    </font>
    <font>
      <sz val="10"/>
      <color theme="1"/>
      <name val="ＭＳ Ｐゴシック"/>
      <family val="3"/>
      <charset val="128"/>
    </font>
    <font>
      <sz val="10"/>
      <color theme="1"/>
      <name val="Times New Roman"/>
      <family val="1"/>
    </font>
    <font>
      <sz val="12"/>
      <name val="ＭＳ 明朝"/>
      <family val="1"/>
      <charset val="128"/>
    </font>
    <font>
      <b/>
      <u/>
      <sz val="12"/>
      <name val="ＭＳ Ｐ明朝"/>
      <family val="1"/>
      <charset val="128"/>
    </font>
    <font>
      <b/>
      <sz val="12"/>
      <name val="ＭＳ Ｐ明朝"/>
      <family val="1"/>
      <charset val="128"/>
    </font>
    <font>
      <b/>
      <sz val="18"/>
      <name val="Arial"/>
      <family val="2"/>
    </font>
    <font>
      <i/>
      <sz val="12"/>
      <name val="ＭＳ Ｐ明朝"/>
      <family val="1"/>
      <charset val="128"/>
    </font>
    <font>
      <b/>
      <i/>
      <sz val="12"/>
      <name val="ＭＳ Ｐゴシック"/>
      <family val="3"/>
      <charset val="128"/>
    </font>
    <font>
      <sz val="12"/>
      <name val="MS UI Gothic"/>
      <family val="3"/>
      <charset val="128"/>
    </font>
    <font>
      <sz val="12"/>
      <name val="ＭＳ Ｐ明朝"/>
      <family val="3"/>
      <charset val="128"/>
    </font>
    <font>
      <b/>
      <sz val="14"/>
      <color rgb="FFFF0000"/>
      <name val="AR P丸ゴシック体E"/>
      <family val="3"/>
      <charset val="128"/>
    </font>
    <font>
      <sz val="16"/>
      <color theme="4" tint="-0.499984740745262"/>
      <name val="ＤＦ平成ゴシック体W5"/>
      <family val="3"/>
      <charset val="128"/>
    </font>
    <font>
      <b/>
      <sz val="11"/>
      <color theme="4" tint="-0.249977111117893"/>
      <name val="ＭＳ Ｐゴシック"/>
      <family val="3"/>
      <charset val="128"/>
    </font>
    <font>
      <b/>
      <sz val="11"/>
      <color rgb="FFFF0000"/>
      <name val="ＭＳ Ｐゴシック"/>
      <family val="3"/>
      <charset val="128"/>
    </font>
    <font>
      <sz val="11"/>
      <color rgb="FFFF0000"/>
      <name val="ＭＳ Ｐ明朝"/>
      <family val="1"/>
      <charset val="128"/>
    </font>
    <font>
      <b/>
      <sz val="11"/>
      <name val="ＭＳ Ｐゴシック"/>
      <family val="3"/>
      <charset val="128"/>
    </font>
    <font>
      <b/>
      <i/>
      <sz val="14"/>
      <name val="ＭＳ ゴシック"/>
      <family val="3"/>
      <charset val="128"/>
    </font>
    <font>
      <b/>
      <sz val="14"/>
      <name val="ＭＳ Ｐゴシック"/>
      <family val="3"/>
      <charset val="128"/>
    </font>
    <font>
      <b/>
      <sz val="12"/>
      <color rgb="FFFF0000"/>
      <name val="ＭＳ Ｐゴシック"/>
      <family val="3"/>
      <charset val="128"/>
      <scheme val="minor"/>
    </font>
  </fonts>
  <fills count="11">
    <fill>
      <patternFill patternType="none"/>
    </fill>
    <fill>
      <patternFill patternType="gray125"/>
    </fill>
    <fill>
      <patternFill patternType="solid">
        <fgColor indexed="65"/>
        <bgColor indexed="64"/>
      </patternFill>
    </fill>
    <fill>
      <patternFill patternType="solid">
        <fgColor rgb="FFFFFF99"/>
        <bgColor indexed="64"/>
      </patternFill>
    </fill>
    <fill>
      <patternFill patternType="solid">
        <fgColor rgb="FFCCFFFF"/>
        <bgColor indexed="64"/>
      </patternFill>
    </fill>
    <fill>
      <patternFill patternType="solid">
        <fgColor rgb="FFFFFF00"/>
        <bgColor indexed="64"/>
      </patternFill>
    </fill>
    <fill>
      <patternFill patternType="solid">
        <fgColor rgb="FF00B0F0"/>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rgb="FFFFC000"/>
        <bgColor indexed="64"/>
      </patternFill>
    </fill>
    <fill>
      <patternFill patternType="solid">
        <fgColor theme="8" tint="0.59999389629810485"/>
        <bgColor indexed="64"/>
      </patternFill>
    </fill>
  </fills>
  <borders count="130">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top style="medium">
        <color indexed="64"/>
      </top>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medium">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dotted">
        <color indexed="64"/>
      </bottom>
      <diagonal/>
    </border>
    <border diagonalDown="1">
      <left style="thin">
        <color indexed="64"/>
      </left>
      <right style="medium">
        <color indexed="64"/>
      </right>
      <top style="medium">
        <color indexed="64"/>
      </top>
      <bottom style="dotted">
        <color indexed="64"/>
      </bottom>
      <diagonal style="thin">
        <color indexed="64"/>
      </diagonal>
    </border>
    <border>
      <left style="medium">
        <color indexed="64"/>
      </left>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top style="dotted">
        <color indexed="64"/>
      </top>
      <bottom style="double">
        <color indexed="64"/>
      </bottom>
      <diagonal/>
    </border>
    <border>
      <left style="thin">
        <color indexed="64"/>
      </left>
      <right style="medium">
        <color indexed="64"/>
      </right>
      <top style="dotted">
        <color indexed="64"/>
      </top>
      <bottom style="double">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rgb="FF000000"/>
      </top>
      <bottom/>
      <diagonal/>
    </border>
    <border>
      <left style="thin">
        <color indexed="64"/>
      </left>
      <right/>
      <top style="medium">
        <color rgb="FF000000"/>
      </top>
      <bottom/>
      <diagonal/>
    </border>
    <border>
      <left style="medium">
        <color indexed="64"/>
      </left>
      <right style="thin">
        <color indexed="64"/>
      </right>
      <top style="medium">
        <color rgb="FF000000"/>
      </top>
      <bottom/>
      <diagonal/>
    </border>
    <border>
      <left/>
      <right style="medium">
        <color indexed="64"/>
      </right>
      <top style="medium">
        <color rgb="FF000000"/>
      </top>
      <bottom style="dotted">
        <color indexed="64"/>
      </bottom>
      <diagonal/>
    </border>
    <border>
      <left style="thin">
        <color indexed="64"/>
      </left>
      <right/>
      <top style="medium">
        <color rgb="FF000000"/>
      </top>
      <bottom style="dotted">
        <color indexed="64"/>
      </bottom>
      <diagonal/>
    </border>
    <border>
      <left/>
      <right style="medium">
        <color indexed="64"/>
      </right>
      <top style="medium">
        <color rgb="FF000000"/>
      </top>
      <bottom style="medium">
        <color rgb="FF000000"/>
      </bottom>
      <diagonal/>
    </border>
    <border>
      <left/>
      <right/>
      <top style="medium">
        <color rgb="FF000000"/>
      </top>
      <bottom style="medium">
        <color rgb="FF000000"/>
      </bottom>
      <diagonal/>
    </border>
    <border>
      <left style="medium">
        <color indexed="64"/>
      </left>
      <right style="thin">
        <color indexed="64"/>
      </right>
      <top/>
      <bottom style="medium">
        <color rgb="FF000000"/>
      </bottom>
      <diagonal/>
    </border>
    <border diagonalDown="1">
      <left/>
      <right style="medium">
        <color indexed="64"/>
      </right>
      <top style="medium">
        <color rgb="FF000000"/>
      </top>
      <bottom style="medium">
        <color rgb="FF000000"/>
      </bottom>
      <diagonal style="thin">
        <color rgb="FF000000"/>
      </diagonal>
    </border>
    <border diagonalDown="1">
      <left/>
      <right/>
      <top style="medium">
        <color rgb="FF000000"/>
      </top>
      <bottom style="medium">
        <color rgb="FF000000"/>
      </bottom>
      <diagonal style="thin">
        <color rgb="FF000000"/>
      </diagonal>
    </border>
    <border diagonalDown="1">
      <left style="medium">
        <color indexed="64"/>
      </left>
      <right/>
      <top style="medium">
        <color rgb="FF000000"/>
      </top>
      <bottom style="medium">
        <color rgb="FF000000"/>
      </bottom>
      <diagonal style="thin">
        <color rgb="FF000000"/>
      </diagonal>
    </border>
    <border>
      <left/>
      <right style="medium">
        <color indexed="64"/>
      </right>
      <top/>
      <bottom style="medium">
        <color rgb="FF000000"/>
      </bottom>
      <diagonal/>
    </border>
    <border>
      <left/>
      <right/>
      <top/>
      <bottom style="medium">
        <color rgb="FF000000"/>
      </bottom>
      <diagonal/>
    </border>
  </borders>
  <cellStyleXfs count="12">
    <xf numFmtId="0" fontId="0" fillId="0" borderId="0">
      <alignment vertical="center"/>
    </xf>
    <xf numFmtId="0" fontId="27" fillId="0" borderId="0"/>
    <xf numFmtId="0" fontId="17" fillId="0" borderId="0">
      <alignment vertical="center"/>
    </xf>
    <xf numFmtId="0" fontId="6" fillId="0" borderId="0">
      <alignment vertical="center"/>
    </xf>
    <xf numFmtId="0" fontId="5" fillId="0" borderId="0">
      <alignment vertical="center"/>
    </xf>
    <xf numFmtId="0" fontId="4" fillId="0" borderId="0">
      <alignment vertical="center"/>
    </xf>
    <xf numFmtId="0" fontId="17" fillId="0" borderId="0">
      <alignment vertical="center"/>
    </xf>
    <xf numFmtId="0" fontId="98" fillId="0" borderId="0">
      <alignment vertical="center"/>
    </xf>
    <xf numFmtId="0" fontId="17" fillId="0" borderId="0">
      <alignment vertical="center"/>
    </xf>
    <xf numFmtId="0" fontId="17" fillId="0" borderId="0">
      <alignment vertical="center"/>
    </xf>
    <xf numFmtId="0" fontId="2" fillId="0" borderId="0">
      <alignment vertical="center"/>
    </xf>
    <xf numFmtId="0" fontId="17" fillId="0" borderId="0" applyFill="0"/>
  </cellStyleXfs>
  <cellXfs count="599">
    <xf numFmtId="0" fontId="0" fillId="0" borderId="0" xfId="0">
      <alignment vertical="center"/>
    </xf>
    <xf numFmtId="0" fontId="28" fillId="0" borderId="0" xfId="0" applyFont="1" applyAlignment="1">
      <alignment horizontal="center"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Fill="1" applyBorder="1" applyAlignment="1">
      <alignment vertical="center"/>
    </xf>
    <xf numFmtId="0" fontId="28" fillId="0" borderId="0" xfId="0" applyFont="1" applyBorder="1" applyAlignment="1">
      <alignment horizontal="center" vertical="center"/>
    </xf>
    <xf numFmtId="0" fontId="0" fillId="0" borderId="0" xfId="0" applyFill="1">
      <alignment vertical="center"/>
    </xf>
    <xf numFmtId="0" fontId="33" fillId="0" borderId="0" xfId="0" applyFont="1" applyAlignment="1">
      <alignment vertical="center"/>
    </xf>
    <xf numFmtId="0" fontId="28" fillId="0" borderId="2" xfId="0" applyFont="1" applyBorder="1" applyAlignment="1">
      <alignment horizontal="center" vertical="center"/>
    </xf>
    <xf numFmtId="0" fontId="0" fillId="3" borderId="0" xfId="0" applyFill="1">
      <alignment vertical="center"/>
    </xf>
    <xf numFmtId="0" fontId="0" fillId="4" borderId="0" xfId="0" applyFill="1">
      <alignment vertical="center"/>
    </xf>
    <xf numFmtId="0" fontId="28" fillId="0" borderId="0" xfId="0" applyFont="1">
      <alignment vertical="center"/>
    </xf>
    <xf numFmtId="49" fontId="28" fillId="0" borderId="0" xfId="0" applyNumberFormat="1" applyFont="1" applyAlignment="1">
      <alignment horizontal="right" vertical="center"/>
    </xf>
    <xf numFmtId="0" fontId="28" fillId="0" borderId="0" xfId="0" applyFont="1" applyAlignment="1">
      <alignment horizontal="right" vertical="center"/>
    </xf>
    <xf numFmtId="0" fontId="28" fillId="0" borderId="1" xfId="0" applyFont="1" applyBorder="1" applyAlignment="1">
      <alignment horizontal="right" vertical="center"/>
    </xf>
    <xf numFmtId="0" fontId="29" fillId="0" borderId="0" xfId="0" applyFont="1">
      <alignment vertical="center"/>
    </xf>
    <xf numFmtId="0" fontId="32" fillId="3" borderId="3" xfId="0" applyFont="1" applyFill="1" applyBorder="1" applyAlignment="1">
      <alignment horizontal="center" vertical="center"/>
    </xf>
    <xf numFmtId="0" fontId="28" fillId="5" borderId="0" xfId="0" applyFont="1" applyFill="1">
      <alignment vertical="center"/>
    </xf>
    <xf numFmtId="0" fontId="36" fillId="5" borderId="0" xfId="0" applyFont="1" applyFill="1">
      <alignment vertical="center"/>
    </xf>
    <xf numFmtId="0" fontId="28" fillId="5" borderId="0" xfId="0" applyFont="1" applyFill="1" applyAlignment="1">
      <alignment horizontal="center" vertical="center"/>
    </xf>
    <xf numFmtId="0" fontId="28" fillId="0" borderId="27" xfId="0" applyFont="1" applyBorder="1" applyAlignment="1">
      <alignment horizontal="center" vertical="center"/>
    </xf>
    <xf numFmtId="0" fontId="28" fillId="0" borderId="20" xfId="0" applyFont="1" applyBorder="1" applyAlignment="1">
      <alignment horizontal="center" vertical="center"/>
    </xf>
    <xf numFmtId="0" fontId="0" fillId="0" borderId="29" xfId="0" applyBorder="1">
      <alignment vertical="center"/>
    </xf>
    <xf numFmtId="0" fontId="28" fillId="0" borderId="24" xfId="0" applyFont="1" applyBorder="1" applyAlignment="1">
      <alignment horizontal="center" vertical="center"/>
    </xf>
    <xf numFmtId="0" fontId="32" fillId="3" borderId="6" xfId="0" applyFont="1" applyFill="1" applyBorder="1" applyAlignment="1">
      <alignment horizontal="center" vertical="center"/>
    </xf>
    <xf numFmtId="0" fontId="32" fillId="3" borderId="7" xfId="0" applyFont="1" applyFill="1" applyBorder="1" applyAlignment="1">
      <alignment horizontal="center" vertical="center"/>
    </xf>
    <xf numFmtId="0" fontId="28" fillId="0" borderId="20" xfId="0" applyFont="1" applyBorder="1" applyAlignment="1">
      <alignment horizontal="center" vertical="center" wrapText="1"/>
    </xf>
    <xf numFmtId="0" fontId="37" fillId="3" borderId="6" xfId="0" applyFont="1" applyFill="1" applyBorder="1" applyAlignment="1">
      <alignment horizontal="center" vertical="center"/>
    </xf>
    <xf numFmtId="0" fontId="28" fillId="0" borderId="6" xfId="0" applyFont="1" applyBorder="1" applyAlignment="1">
      <alignment horizontal="center" vertical="center"/>
    </xf>
    <xf numFmtId="0" fontId="0" fillId="0" borderId="0" xfId="0" applyBorder="1">
      <alignment vertical="center"/>
    </xf>
    <xf numFmtId="0" fontId="26" fillId="0" borderId="0" xfId="0" applyFont="1" applyFill="1" applyBorder="1" applyAlignment="1" applyProtection="1">
      <alignment vertical="center"/>
    </xf>
    <xf numFmtId="0" fontId="33" fillId="0" borderId="0" xfId="0" applyFont="1" applyFill="1" applyBorder="1" applyAlignment="1" applyProtection="1">
      <alignment vertical="center"/>
    </xf>
    <xf numFmtId="0" fontId="28" fillId="0" borderId="0" xfId="0" applyFont="1" applyFill="1" applyBorder="1" applyAlignment="1" applyProtection="1">
      <alignment horizontal="center" vertical="center"/>
    </xf>
    <xf numFmtId="0" fontId="28" fillId="0" borderId="0" xfId="0" applyFont="1" applyFill="1" applyProtection="1">
      <alignment vertical="center"/>
    </xf>
    <xf numFmtId="0" fontId="28" fillId="0" borderId="0" xfId="0" applyFont="1" applyFill="1" applyBorder="1" applyAlignment="1" applyProtection="1">
      <alignment vertical="center"/>
    </xf>
    <xf numFmtId="0" fontId="0" fillId="0" borderId="0" xfId="0" applyFill="1" applyProtection="1">
      <alignment vertical="center"/>
    </xf>
    <xf numFmtId="0" fontId="30" fillId="5" borderId="0" xfId="0" applyFont="1" applyFill="1" applyAlignment="1">
      <alignment vertical="center"/>
    </xf>
    <xf numFmtId="0" fontId="28" fillId="5" borderId="0" xfId="0" applyFont="1" applyFill="1" applyBorder="1" applyAlignment="1">
      <alignment horizontal="center" vertical="center"/>
    </xf>
    <xf numFmtId="0" fontId="28" fillId="5" borderId="0" xfId="0" applyFont="1" applyFill="1" applyAlignment="1">
      <alignment horizontal="right" vertical="center"/>
    </xf>
    <xf numFmtId="0" fontId="28" fillId="5" borderId="40" xfId="0" applyFont="1" applyFill="1" applyBorder="1">
      <alignment vertical="center"/>
    </xf>
    <xf numFmtId="0" fontId="28" fillId="5" borderId="41" xfId="0" applyFont="1" applyFill="1" applyBorder="1">
      <alignment vertical="center"/>
    </xf>
    <xf numFmtId="0" fontId="28" fillId="5" borderId="42" xfId="0" applyFont="1" applyFill="1" applyBorder="1">
      <alignment vertical="center"/>
    </xf>
    <xf numFmtId="0" fontId="28" fillId="5" borderId="0" xfId="0" applyFont="1" applyFill="1" applyBorder="1" applyAlignment="1">
      <alignment horizontal="right" vertical="center"/>
    </xf>
    <xf numFmtId="0" fontId="28" fillId="5" borderId="43" xfId="0" applyFont="1" applyFill="1" applyBorder="1">
      <alignment vertical="center"/>
    </xf>
    <xf numFmtId="0" fontId="28" fillId="5" borderId="0" xfId="0" applyFont="1" applyFill="1" applyBorder="1">
      <alignment vertical="center"/>
    </xf>
    <xf numFmtId="0" fontId="28" fillId="5" borderId="44" xfId="0" applyFont="1" applyFill="1" applyBorder="1">
      <alignment vertical="center"/>
    </xf>
    <xf numFmtId="0" fontId="28" fillId="5" borderId="45" xfId="0" applyFont="1" applyFill="1" applyBorder="1" applyAlignment="1">
      <alignment horizontal="right" vertical="center"/>
    </xf>
    <xf numFmtId="0" fontId="28" fillId="5" borderId="46" xfId="0" applyFont="1" applyFill="1" applyBorder="1" applyAlignment="1">
      <alignment horizontal="center" vertical="center"/>
    </xf>
    <xf numFmtId="0" fontId="28" fillId="5" borderId="46" xfId="0" applyFont="1" applyFill="1" applyBorder="1" applyAlignment="1">
      <alignment horizontal="left" vertical="center"/>
    </xf>
    <xf numFmtId="0" fontId="28" fillId="5" borderId="47" xfId="0" applyFont="1" applyFill="1" applyBorder="1">
      <alignment vertical="center"/>
    </xf>
    <xf numFmtId="0" fontId="28" fillId="0" borderId="0" xfId="0" applyFont="1" applyProtection="1">
      <alignment vertical="center"/>
    </xf>
    <xf numFmtId="0" fontId="28" fillId="0" borderId="3" xfId="0" applyFont="1" applyBorder="1" applyAlignment="1" applyProtection="1">
      <alignment horizontal="center" vertical="center" shrinkToFit="1"/>
      <protection locked="0"/>
    </xf>
    <xf numFmtId="0" fontId="28" fillId="0" borderId="6" xfId="0" applyFont="1" applyBorder="1" applyAlignment="1" applyProtection="1">
      <alignment horizontal="center" vertical="center" shrinkToFit="1"/>
      <protection locked="0"/>
    </xf>
    <xf numFmtId="0" fontId="28" fillId="0" borderId="0" xfId="0" applyFont="1" applyFill="1" applyBorder="1" applyAlignment="1" applyProtection="1">
      <alignment horizontal="right" vertical="center"/>
    </xf>
    <xf numFmtId="0" fontId="28" fillId="0" borderId="48" xfId="0" applyFont="1" applyBorder="1" applyAlignment="1">
      <alignment vertical="center"/>
    </xf>
    <xf numFmtId="0" fontId="28" fillId="0" borderId="51" xfId="0" applyFont="1" applyBorder="1" applyAlignment="1">
      <alignment horizontal="center" vertical="center"/>
    </xf>
    <xf numFmtId="0" fontId="28" fillId="0" borderId="53" xfId="0" applyFont="1" applyBorder="1" applyAlignment="1">
      <alignment vertical="center"/>
    </xf>
    <xf numFmtId="0" fontId="28" fillId="0" borderId="56" xfId="0" applyFont="1" applyBorder="1" applyAlignment="1">
      <alignment vertical="center"/>
    </xf>
    <xf numFmtId="0" fontId="40" fillId="0" borderId="0" xfId="0" applyFont="1" applyBorder="1" applyAlignment="1">
      <alignment vertical="center"/>
    </xf>
    <xf numFmtId="0" fontId="29" fillId="0" borderId="0" xfId="0" applyFont="1" applyAlignment="1">
      <alignment horizontal="center" vertical="center"/>
    </xf>
    <xf numFmtId="0" fontId="46" fillId="5" borderId="0" xfId="0" applyFont="1" applyFill="1" applyAlignment="1">
      <alignment vertical="center"/>
    </xf>
    <xf numFmtId="0" fontId="31" fillId="0" borderId="0" xfId="0" applyFont="1">
      <alignment vertical="center"/>
    </xf>
    <xf numFmtId="0" fontId="31" fillId="0" borderId="3" xfId="0" applyFont="1" applyBorder="1" applyAlignment="1">
      <alignment horizontal="center" vertical="center"/>
    </xf>
    <xf numFmtId="0" fontId="28" fillId="0" borderId="0" xfId="0" applyFont="1" applyFill="1" applyAlignment="1">
      <alignment horizontal="center" vertical="center"/>
    </xf>
    <xf numFmtId="0" fontId="39" fillId="0" borderId="16" xfId="0" applyFont="1" applyFill="1" applyBorder="1" applyAlignment="1" applyProtection="1">
      <alignment horizontal="center" vertical="center" shrinkToFit="1"/>
    </xf>
    <xf numFmtId="0" fontId="39" fillId="0" borderId="17" xfId="0" applyFont="1" applyFill="1" applyBorder="1" applyAlignment="1" applyProtection="1">
      <alignment horizontal="center" vertical="center" shrinkToFit="1"/>
    </xf>
    <xf numFmtId="0" fontId="39" fillId="0" borderId="18" xfId="0" applyFont="1" applyFill="1" applyBorder="1" applyAlignment="1" applyProtection="1">
      <alignment horizontal="center" vertical="center" shrinkToFit="1"/>
    </xf>
    <xf numFmtId="0" fontId="25" fillId="0" borderId="0" xfId="1" applyFont="1" applyFill="1" applyBorder="1" applyAlignment="1" applyProtection="1">
      <alignment horizontal="center" vertical="center"/>
    </xf>
    <xf numFmtId="0" fontId="30" fillId="0" borderId="0" xfId="0" applyFont="1" applyBorder="1" applyAlignment="1">
      <alignment vertical="center"/>
    </xf>
    <xf numFmtId="0" fontId="29" fillId="0" borderId="0" xfId="3" applyFont="1">
      <alignment vertical="center"/>
    </xf>
    <xf numFmtId="0" fontId="28" fillId="0" borderId="0" xfId="3" applyFont="1">
      <alignment vertical="center"/>
    </xf>
    <xf numFmtId="0" fontId="28" fillId="0" borderId="0" xfId="3" applyFont="1" applyAlignment="1">
      <alignment horizontal="right" vertical="center"/>
    </xf>
    <xf numFmtId="0" fontId="10" fillId="5" borderId="0" xfId="0" applyFont="1" applyFill="1" applyAlignment="1">
      <alignment vertical="center"/>
    </xf>
    <xf numFmtId="0" fontId="31" fillId="0" borderId="0" xfId="0" applyFont="1" applyFill="1" applyBorder="1" applyAlignment="1" applyProtection="1">
      <alignment horizontal="center" vertical="center"/>
    </xf>
    <xf numFmtId="0" fontId="28" fillId="0" borderId="31" xfId="0" applyFont="1" applyBorder="1" applyAlignment="1">
      <alignment horizontal="center" vertical="center"/>
    </xf>
    <xf numFmtId="0" fontId="29" fillId="0" borderId="0" xfId="0" applyFont="1" applyAlignment="1" applyProtection="1">
      <alignment vertical="center"/>
    </xf>
    <xf numFmtId="0" fontId="10" fillId="5" borderId="0" xfId="0" applyFont="1" applyFill="1" applyBorder="1" applyAlignment="1" applyProtection="1">
      <alignment vertical="center"/>
    </xf>
    <xf numFmtId="0" fontId="28" fillId="5" borderId="0" xfId="0" applyFont="1" applyFill="1" applyAlignment="1" applyProtection="1">
      <alignment horizontal="center" vertical="center"/>
    </xf>
    <xf numFmtId="0" fontId="28" fillId="0" borderId="0" xfId="0" applyFont="1" applyAlignment="1" applyProtection="1">
      <alignment horizontal="center" vertical="center"/>
    </xf>
    <xf numFmtId="0" fontId="29" fillId="0" borderId="0" xfId="0" applyFont="1" applyFill="1" applyBorder="1" applyAlignment="1" applyProtection="1">
      <alignment vertical="center"/>
    </xf>
    <xf numFmtId="0" fontId="28" fillId="0" borderId="0" xfId="0" applyFont="1" applyFill="1" applyBorder="1" applyProtection="1">
      <alignment vertical="center"/>
    </xf>
    <xf numFmtId="0" fontId="28" fillId="0" borderId="23" xfId="0" applyFont="1" applyFill="1" applyBorder="1" applyAlignment="1" applyProtection="1">
      <alignment horizontal="center" vertical="center"/>
    </xf>
    <xf numFmtId="0" fontId="28" fillId="0" borderId="3" xfId="0" applyFont="1" applyFill="1" applyBorder="1" applyAlignment="1" applyProtection="1">
      <alignment horizontal="center" vertical="center"/>
    </xf>
    <xf numFmtId="0" fontId="28" fillId="0" borderId="16" xfId="0" applyFont="1" applyFill="1" applyBorder="1" applyAlignment="1" applyProtection="1">
      <alignment horizontal="center" vertical="center"/>
    </xf>
    <xf numFmtId="0" fontId="28" fillId="0" borderId="17" xfId="0" applyFont="1" applyFill="1" applyBorder="1" applyAlignment="1" applyProtection="1">
      <alignment horizontal="center" vertical="center"/>
    </xf>
    <xf numFmtId="0" fontId="28" fillId="0" borderId="18" xfId="0" applyFont="1" applyFill="1" applyBorder="1" applyAlignment="1" applyProtection="1">
      <alignment horizontal="center" vertical="center"/>
    </xf>
    <xf numFmtId="0" fontId="38" fillId="0" borderId="29" xfId="0" applyFont="1" applyFill="1" applyBorder="1" applyAlignment="1" applyProtection="1">
      <alignment vertical="center"/>
    </xf>
    <xf numFmtId="0" fontId="38" fillId="0" borderId="29" xfId="0" applyFont="1" applyFill="1" applyBorder="1" applyAlignment="1" applyProtection="1">
      <alignment horizontal="right" vertical="center"/>
    </xf>
    <xf numFmtId="0" fontId="38" fillId="0" borderId="0" xfId="0" applyFont="1" applyFill="1" applyBorder="1" applyAlignment="1" applyProtection="1">
      <alignment horizontal="right" vertical="center"/>
    </xf>
    <xf numFmtId="0" fontId="32" fillId="0" borderId="0" xfId="0" applyFont="1" applyFill="1" applyBorder="1" applyAlignment="1" applyProtection="1">
      <alignment horizontal="center" vertical="center"/>
    </xf>
    <xf numFmtId="0" fontId="31" fillId="0" borderId="2" xfId="0" applyFont="1" applyFill="1" applyBorder="1" applyAlignment="1" applyProtection="1">
      <alignment horizontal="center" vertical="center"/>
    </xf>
    <xf numFmtId="0" fontId="28" fillId="0" borderId="36" xfId="0" applyFont="1" applyFill="1" applyBorder="1" applyProtection="1">
      <alignment vertical="center"/>
    </xf>
    <xf numFmtId="0" fontId="0" fillId="0" borderId="36" xfId="0" applyFill="1" applyBorder="1" applyProtection="1">
      <alignment vertical="center"/>
    </xf>
    <xf numFmtId="0" fontId="28" fillId="0" borderId="0" xfId="0" applyFont="1" applyFill="1" applyAlignment="1" applyProtection="1">
      <alignment horizontal="center" vertical="center"/>
    </xf>
    <xf numFmtId="0" fontId="27" fillId="0" borderId="0" xfId="1" applyAlignment="1" applyProtection="1">
      <alignment horizontal="right" vertical="center" shrinkToFit="1"/>
    </xf>
    <xf numFmtId="0" fontId="27" fillId="0" borderId="0" xfId="1" applyAlignment="1" applyProtection="1">
      <alignment vertical="center"/>
    </xf>
    <xf numFmtId="0" fontId="34" fillId="0" borderId="0" xfId="1" applyFont="1" applyFill="1" applyBorder="1" applyAlignment="1" applyProtection="1">
      <alignment horizontal="center" vertical="center"/>
    </xf>
    <xf numFmtId="0" fontId="31" fillId="0" borderId="0" xfId="1" applyFont="1" applyFill="1" applyBorder="1" applyAlignment="1" applyProtection="1"/>
    <xf numFmtId="0" fontId="0" fillId="0" borderId="0" xfId="0" applyProtection="1">
      <alignment vertical="center"/>
    </xf>
    <xf numFmtId="0" fontId="45" fillId="0" borderId="0" xfId="0" applyFont="1" applyBorder="1" applyAlignment="1" applyProtection="1">
      <alignment vertical="center"/>
    </xf>
    <xf numFmtId="0" fontId="27" fillId="0" borderId="0" xfId="1" applyFont="1" applyAlignment="1" applyProtection="1">
      <alignment vertical="center"/>
    </xf>
    <xf numFmtId="0" fontId="12" fillId="0" borderId="0" xfId="1" applyFont="1" applyAlignment="1" applyProtection="1">
      <alignment horizontal="center" shrinkToFit="1"/>
    </xf>
    <xf numFmtId="0" fontId="14" fillId="0" borderId="0" xfId="1" applyFont="1" applyBorder="1" applyAlignment="1" applyProtection="1">
      <alignment vertical="center" shrinkToFit="1"/>
    </xf>
    <xf numFmtId="0" fontId="17" fillId="0" borderId="0" xfId="1" applyFont="1" applyAlignment="1" applyProtection="1">
      <alignment horizontal="left" vertical="center"/>
    </xf>
    <xf numFmtId="0" fontId="20" fillId="0" borderId="0" xfId="1" applyFont="1" applyBorder="1" applyAlignment="1" applyProtection="1">
      <alignment horizontal="left" vertical="center"/>
    </xf>
    <xf numFmtId="0" fontId="18" fillId="0" borderId="10" xfId="1" applyFont="1" applyBorder="1" applyAlignment="1" applyProtection="1">
      <alignment horizontal="distributed" vertical="center" indent="2"/>
    </xf>
    <xf numFmtId="0" fontId="18" fillId="0" borderId="37" xfId="1" applyFont="1" applyBorder="1" applyAlignment="1" applyProtection="1">
      <alignment horizontal="distributed" vertical="center" indent="1"/>
    </xf>
    <xf numFmtId="5" fontId="25" fillId="0" borderId="21" xfId="1" applyNumberFormat="1" applyFont="1" applyBorder="1" applyAlignment="1" applyProtection="1">
      <alignment vertical="center"/>
    </xf>
    <xf numFmtId="0" fontId="18" fillId="0" borderId="64" xfId="1" applyFont="1" applyBorder="1" applyAlignment="1" applyProtection="1">
      <alignment horizontal="distributed" vertical="center" indent="2"/>
    </xf>
    <xf numFmtId="0" fontId="27" fillId="0" borderId="0" xfId="1" applyBorder="1" applyAlignment="1" applyProtection="1">
      <alignment vertical="center"/>
    </xf>
    <xf numFmtId="0" fontId="34" fillId="0" borderId="0" xfId="1" applyFont="1" applyBorder="1" applyAlignment="1" applyProtection="1">
      <alignment vertical="center" shrinkToFit="1"/>
    </xf>
    <xf numFmtId="0" fontId="21" fillId="0" borderId="0" xfId="1" applyFont="1" applyBorder="1" applyAlignment="1" applyProtection="1"/>
    <xf numFmtId="0" fontId="27" fillId="0" borderId="0" xfId="1" applyBorder="1" applyAlignment="1" applyProtection="1">
      <alignment horizontal="right" shrinkToFit="1"/>
    </xf>
    <xf numFmtId="0" fontId="27" fillId="0" borderId="0" xfId="1" applyBorder="1" applyAlignment="1" applyProtection="1">
      <alignment horizontal="right"/>
    </xf>
    <xf numFmtId="2" fontId="28" fillId="0" borderId="7" xfId="0" applyNumberFormat="1" applyFont="1" applyBorder="1" applyAlignment="1" applyProtection="1">
      <alignment horizontal="center" vertical="center" shrinkToFit="1"/>
      <protection locked="0"/>
    </xf>
    <xf numFmtId="0" fontId="28" fillId="0" borderId="25" xfId="0" applyNumberFormat="1" applyFont="1" applyBorder="1" applyAlignment="1" applyProtection="1">
      <alignment horizontal="center" vertical="center"/>
      <protection locked="0"/>
    </xf>
    <xf numFmtId="0" fontId="31" fillId="0" borderId="0" xfId="0" applyFont="1" applyAlignment="1">
      <alignment vertical="center" shrinkToFit="1"/>
    </xf>
    <xf numFmtId="0" fontId="18" fillId="0" borderId="13" xfId="1" applyFont="1" applyBorder="1" applyAlignment="1" applyProtection="1">
      <alignment horizontal="distributed" vertical="center" indent="1"/>
    </xf>
    <xf numFmtId="0" fontId="15" fillId="0" borderId="0" xfId="1" applyFont="1" applyBorder="1" applyAlignment="1" applyProtection="1">
      <alignment horizontal="center" vertical="center"/>
    </xf>
    <xf numFmtId="0" fontId="18" fillId="0" borderId="52" xfId="1" applyFont="1" applyBorder="1" applyAlignment="1" applyProtection="1">
      <alignment horizontal="center" vertical="center"/>
    </xf>
    <xf numFmtId="0" fontId="18" fillId="7" borderId="13" xfId="1" applyFont="1" applyFill="1" applyBorder="1" applyAlignment="1" applyProtection="1">
      <alignment horizontal="distributed" vertical="center" indent="2"/>
    </xf>
    <xf numFmtId="0" fontId="33" fillId="0" borderId="0" xfId="1" applyFont="1" applyAlignment="1" applyProtection="1">
      <alignment horizontal="center" vertical="center"/>
    </xf>
    <xf numFmtId="0" fontId="28" fillId="0" borderId="3" xfId="0" applyFont="1" applyBorder="1" applyAlignment="1">
      <alignment horizontal="center" vertical="center" shrinkToFit="1"/>
    </xf>
    <xf numFmtId="0" fontId="25" fillId="0" borderId="70" xfId="1" applyNumberFormat="1" applyFont="1" applyBorder="1" applyAlignment="1" applyProtection="1">
      <alignment horizontal="center" vertical="center"/>
      <protection locked="0"/>
    </xf>
    <xf numFmtId="0" fontId="25" fillId="0" borderId="38" xfId="1" applyNumberFormat="1" applyFont="1" applyBorder="1" applyAlignment="1" applyProtection="1">
      <alignment vertical="center"/>
    </xf>
    <xf numFmtId="0" fontId="31" fillId="0" borderId="0" xfId="0" applyFont="1" applyAlignment="1">
      <alignment vertical="center"/>
    </xf>
    <xf numFmtId="0" fontId="25" fillId="0" borderId="68" xfId="1" applyNumberFormat="1" applyFont="1"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37" fillId="0" borderId="0" xfId="1" applyFont="1" applyAlignment="1" applyProtection="1">
      <alignment vertical="center"/>
    </xf>
    <xf numFmtId="0" fontId="14" fillId="0" borderId="63" xfId="1" applyFont="1" applyBorder="1" applyAlignment="1" applyProtection="1">
      <alignment horizontal="center" vertical="center" shrinkToFit="1"/>
    </xf>
    <xf numFmtId="0" fontId="14" fillId="0" borderId="65" xfId="1" applyFont="1" applyBorder="1" applyAlignment="1" applyProtection="1">
      <alignment horizontal="center" vertical="center" shrinkToFit="1"/>
    </xf>
    <xf numFmtId="0" fontId="28" fillId="0" borderId="34" xfId="0" applyFont="1" applyBorder="1" applyAlignment="1">
      <alignment horizontal="center" vertical="center"/>
    </xf>
    <xf numFmtId="0" fontId="37" fillId="3" borderId="35" xfId="0" applyFont="1" applyFill="1" applyBorder="1" applyAlignment="1">
      <alignment horizontal="center" vertical="center"/>
    </xf>
    <xf numFmtId="0" fontId="28" fillId="0" borderId="35" xfId="0" applyFont="1" applyBorder="1" applyAlignment="1" applyProtection="1">
      <alignment horizontal="center" vertical="center"/>
      <protection locked="0"/>
    </xf>
    <xf numFmtId="0" fontId="32" fillId="3" borderId="35" xfId="0" applyFont="1" applyFill="1" applyBorder="1" applyAlignment="1">
      <alignment horizontal="center" vertical="center"/>
    </xf>
    <xf numFmtId="0" fontId="28" fillId="0" borderId="35" xfId="0" applyFont="1" applyBorder="1" applyAlignment="1" applyProtection="1">
      <alignment horizontal="center" vertical="center" shrinkToFit="1"/>
      <protection locked="0"/>
    </xf>
    <xf numFmtId="0" fontId="28" fillId="2" borderId="34" xfId="0" applyFont="1" applyFill="1" applyBorder="1" applyAlignment="1">
      <alignment horizontal="center" vertical="center"/>
    </xf>
    <xf numFmtId="2" fontId="28" fillId="0" borderId="57" xfId="0" applyNumberFormat="1" applyFont="1" applyBorder="1" applyAlignment="1" applyProtection="1">
      <alignment horizontal="center" vertical="center"/>
      <protection locked="0"/>
    </xf>
    <xf numFmtId="0" fontId="28" fillId="0" borderId="30" xfId="0" applyFont="1" applyBorder="1" applyAlignment="1">
      <alignment horizontal="center" vertical="center"/>
    </xf>
    <xf numFmtId="2" fontId="28" fillId="0" borderId="19" xfId="0" applyNumberFormat="1" applyFont="1" applyBorder="1" applyAlignment="1" applyProtection="1">
      <alignment horizontal="center" vertical="center"/>
      <protection locked="0"/>
    </xf>
    <xf numFmtId="0" fontId="28" fillId="0" borderId="7" xfId="0" applyNumberFormat="1" applyFont="1" applyBorder="1" applyAlignment="1" applyProtection="1">
      <alignment horizontal="center" vertical="center"/>
      <protection locked="0"/>
    </xf>
    <xf numFmtId="0" fontId="28" fillId="0" borderId="35" xfId="0" applyFont="1" applyBorder="1" applyAlignment="1">
      <alignment horizontal="center" vertical="center"/>
    </xf>
    <xf numFmtId="0" fontId="28" fillId="0" borderId="6" xfId="0" applyFont="1" applyBorder="1" applyAlignment="1" applyProtection="1">
      <alignment horizontal="center" vertical="center"/>
      <protection locked="0"/>
    </xf>
    <xf numFmtId="0" fontId="28" fillId="0" borderId="28" xfId="0" applyFont="1" applyBorder="1" applyAlignment="1" applyProtection="1">
      <alignment horizontal="center" vertical="center"/>
      <protection locked="0"/>
    </xf>
    <xf numFmtId="0" fontId="25" fillId="0" borderId="21" xfId="1" applyNumberFormat="1" applyFont="1" applyBorder="1" applyAlignment="1" applyProtection="1">
      <alignment vertical="center"/>
    </xf>
    <xf numFmtId="0" fontId="28" fillId="0" borderId="50" xfId="0" applyFont="1" applyBorder="1" applyAlignment="1">
      <alignment horizontal="center" vertical="center"/>
    </xf>
    <xf numFmtId="0" fontId="28" fillId="0" borderId="8" xfId="0" applyFont="1" applyBorder="1" applyAlignment="1">
      <alignment horizontal="center" vertical="center"/>
    </xf>
    <xf numFmtId="0" fontId="28" fillId="0" borderId="73" xfId="0" applyFont="1" applyBorder="1" applyAlignment="1" applyProtection="1">
      <alignment horizontal="center" vertical="center"/>
      <protection locked="0"/>
    </xf>
    <xf numFmtId="0" fontId="28" fillId="0" borderId="26" xfId="0" applyFont="1" applyBorder="1" applyAlignment="1" applyProtection="1">
      <alignment horizontal="center" vertical="center" shrinkToFit="1"/>
      <protection locked="0"/>
    </xf>
    <xf numFmtId="0" fontId="28" fillId="0" borderId="8" xfId="0" applyFont="1" applyBorder="1" applyAlignment="1" applyProtection="1">
      <alignment horizontal="center" vertical="center" shrinkToFit="1"/>
      <protection locked="0"/>
    </xf>
    <xf numFmtId="0" fontId="28" fillId="0" borderId="73" xfId="0" applyFont="1" applyBorder="1" applyAlignment="1" applyProtection="1">
      <alignment horizontal="center" vertical="center" shrinkToFit="1"/>
      <protection locked="0"/>
    </xf>
    <xf numFmtId="2" fontId="28" fillId="0" borderId="9" xfId="0" applyNumberFormat="1" applyFont="1" applyBorder="1" applyAlignment="1" applyProtection="1">
      <alignment horizontal="center" vertical="center" shrinkToFit="1"/>
      <protection locked="0"/>
    </xf>
    <xf numFmtId="0" fontId="28" fillId="0" borderId="0" xfId="0" applyFont="1" applyBorder="1" applyAlignment="1">
      <alignment vertical="center"/>
    </xf>
    <xf numFmtId="0" fontId="28" fillId="0" borderId="50" xfId="0" applyFont="1" applyBorder="1" applyAlignment="1">
      <alignment horizontal="right" vertical="center"/>
    </xf>
    <xf numFmtId="0" fontId="29" fillId="0" borderId="50" xfId="0" applyFont="1" applyBorder="1" applyAlignment="1">
      <alignment horizontal="center" vertical="center"/>
    </xf>
    <xf numFmtId="0" fontId="28" fillId="0" borderId="50" xfId="0" applyFont="1" applyBorder="1" applyAlignment="1">
      <alignment vertical="center"/>
    </xf>
    <xf numFmtId="0" fontId="61" fillId="5" borderId="0" xfId="0" applyFont="1" applyFill="1" applyAlignment="1">
      <alignment vertical="center"/>
    </xf>
    <xf numFmtId="0" fontId="28" fillId="5" borderId="0" xfId="0" applyFont="1" applyFill="1" applyBorder="1" applyAlignment="1" applyProtection="1">
      <alignment horizontal="center" vertical="center"/>
    </xf>
    <xf numFmtId="0" fontId="0" fillId="5" borderId="0" xfId="0" applyFill="1" applyProtection="1">
      <alignment vertical="center"/>
    </xf>
    <xf numFmtId="0" fontId="29" fillId="5" borderId="0" xfId="0" applyFont="1" applyFill="1" applyBorder="1" applyAlignment="1" applyProtection="1">
      <alignment vertical="center"/>
    </xf>
    <xf numFmtId="0" fontId="28" fillId="0" borderId="35" xfId="0" applyNumberFormat="1" applyFont="1" applyBorder="1" applyAlignment="1" applyProtection="1">
      <alignment horizontal="center" vertical="center"/>
      <protection locked="0"/>
    </xf>
    <xf numFmtId="0" fontId="28" fillId="0" borderId="14" xfId="0" applyFont="1" applyBorder="1" applyAlignment="1" applyProtection="1">
      <alignment vertical="center"/>
      <protection locked="0"/>
    </xf>
    <xf numFmtId="0" fontId="28" fillId="0" borderId="32" xfId="0" applyFont="1" applyBorder="1" applyAlignment="1" applyProtection="1">
      <alignment vertical="center"/>
      <protection locked="0"/>
    </xf>
    <xf numFmtId="0" fontId="28" fillId="0" borderId="55" xfId="0" applyFont="1" applyBorder="1" applyAlignment="1" applyProtection="1">
      <alignment vertical="center"/>
      <protection locked="0"/>
    </xf>
    <xf numFmtId="0" fontId="28" fillId="0" borderId="58" xfId="0" applyFont="1" applyBorder="1" applyAlignment="1" applyProtection="1">
      <alignment vertical="center"/>
      <protection locked="0"/>
    </xf>
    <xf numFmtId="0" fontId="5" fillId="0" borderId="0" xfId="4" applyAlignment="1"/>
    <xf numFmtId="0" fontId="5" fillId="0" borderId="0" xfId="4">
      <alignment vertical="center"/>
    </xf>
    <xf numFmtId="0" fontId="28" fillId="0" borderId="35" xfId="0" applyFont="1" applyBorder="1" applyAlignment="1">
      <alignment horizontal="center" vertical="center"/>
    </xf>
    <xf numFmtId="0" fontId="28" fillId="0" borderId="32" xfId="0" applyFont="1" applyBorder="1" applyAlignment="1">
      <alignment horizontal="center" vertical="center"/>
    </xf>
    <xf numFmtId="2" fontId="28" fillId="0" borderId="32" xfId="0" applyNumberFormat="1" applyFont="1" applyBorder="1" applyAlignment="1" applyProtection="1">
      <alignment horizontal="center" vertical="center"/>
      <protection locked="0"/>
    </xf>
    <xf numFmtId="2" fontId="28" fillId="0" borderId="58" xfId="0" applyNumberFormat="1" applyFont="1" applyBorder="1" applyAlignment="1" applyProtection="1">
      <alignment horizontal="center" vertical="center"/>
      <protection locked="0"/>
    </xf>
    <xf numFmtId="0" fontId="32" fillId="0" borderId="0" xfId="0" applyFont="1">
      <alignment vertical="center"/>
    </xf>
    <xf numFmtId="0" fontId="32" fillId="0" borderId="0" xfId="0" applyFont="1" applyBorder="1">
      <alignment vertical="center"/>
    </xf>
    <xf numFmtId="0" fontId="32" fillId="0" borderId="0" xfId="0" applyFont="1" applyFill="1" applyBorder="1">
      <alignment vertical="center"/>
    </xf>
    <xf numFmtId="0" fontId="59" fillId="0" borderId="0" xfId="0" applyFont="1" applyAlignment="1">
      <alignment vertical="center"/>
    </xf>
    <xf numFmtId="0" fontId="32" fillId="3" borderId="7" xfId="0" applyFont="1" applyFill="1" applyBorder="1" applyAlignment="1" applyProtection="1">
      <alignment horizontal="center" vertical="center"/>
    </xf>
    <xf numFmtId="0" fontId="32" fillId="3" borderId="3" xfId="0" applyNumberFormat="1" applyFont="1" applyFill="1" applyBorder="1" applyAlignment="1">
      <alignment horizontal="center" vertical="center"/>
    </xf>
    <xf numFmtId="0" fontId="28" fillId="0" borderId="0" xfId="0" applyFont="1" applyFill="1">
      <alignment vertical="center"/>
    </xf>
    <xf numFmtId="0" fontId="74" fillId="0" borderId="0" xfId="0" applyFont="1" applyBorder="1" applyAlignment="1"/>
    <xf numFmtId="0" fontId="75" fillId="0" borderId="0" xfId="0" applyFont="1" applyBorder="1" applyAlignment="1">
      <alignment vertical="center"/>
    </xf>
    <xf numFmtId="0" fontId="74" fillId="0" borderId="0" xfId="0" applyFont="1" applyBorder="1" applyAlignment="1">
      <alignment vertical="top"/>
    </xf>
    <xf numFmtId="180" fontId="28" fillId="0" borderId="0" xfId="0" applyNumberFormat="1" applyFont="1">
      <alignment vertical="center"/>
    </xf>
    <xf numFmtId="0" fontId="76" fillId="0" borderId="0" xfId="0" applyFont="1">
      <alignment vertical="center"/>
    </xf>
    <xf numFmtId="0" fontId="77" fillId="0" borderId="0" xfId="0" applyFont="1">
      <alignment vertical="center"/>
    </xf>
    <xf numFmtId="0" fontId="78" fillId="0" borderId="0" xfId="0" applyFont="1" applyAlignment="1" applyProtection="1">
      <alignment horizontal="left" vertical="center" wrapText="1" indent="1"/>
    </xf>
    <xf numFmtId="0" fontId="79" fillId="0" borderId="0" xfId="0" applyFont="1" applyAlignment="1" applyProtection="1">
      <alignment horizontal="left" vertical="center" wrapText="1" indent="1"/>
    </xf>
    <xf numFmtId="0" fontId="79" fillId="0" borderId="0" xfId="0" applyFont="1" applyProtection="1">
      <alignment vertical="center"/>
    </xf>
    <xf numFmtId="0" fontId="75" fillId="0" borderId="0" xfId="0" applyFont="1" applyBorder="1" applyAlignment="1">
      <alignment horizontal="left" vertical="center"/>
    </xf>
    <xf numFmtId="0" fontId="75" fillId="0" borderId="0" xfId="0" applyFont="1" applyBorder="1" applyAlignment="1">
      <alignment horizontal="center" vertical="center"/>
    </xf>
    <xf numFmtId="0" fontId="82" fillId="0" borderId="0" xfId="0" applyFont="1">
      <alignment vertical="center"/>
    </xf>
    <xf numFmtId="0" fontId="83" fillId="0" borderId="0" xfId="0" applyFont="1">
      <alignment vertical="center"/>
    </xf>
    <xf numFmtId="0" fontId="28" fillId="0" borderId="0" xfId="0" applyFont="1" applyFill="1" applyBorder="1" applyAlignment="1">
      <alignment horizontal="left" vertical="center"/>
    </xf>
    <xf numFmtId="0" fontId="28" fillId="0" borderId="0" xfId="0" applyFont="1" applyFill="1" applyBorder="1">
      <alignment vertical="center"/>
    </xf>
    <xf numFmtId="0" fontId="28" fillId="5" borderId="46" xfId="0" applyFont="1" applyFill="1" applyBorder="1" applyAlignment="1">
      <alignment horizontal="right" vertical="center"/>
    </xf>
    <xf numFmtId="0" fontId="86" fillId="0" borderId="0" xfId="0" applyFont="1">
      <alignment vertical="center"/>
    </xf>
    <xf numFmtId="5" fontId="25" fillId="0" borderId="78" xfId="1" applyNumberFormat="1" applyFont="1" applyBorder="1" applyAlignment="1" applyProtection="1">
      <alignment vertical="center"/>
    </xf>
    <xf numFmtId="0" fontId="88" fillId="0" borderId="0" xfId="0" applyFont="1" applyProtection="1">
      <alignment vertical="center"/>
    </xf>
    <xf numFmtId="0" fontId="89" fillId="0" borderId="0" xfId="0" applyFont="1" applyAlignment="1">
      <alignment vertical="center"/>
    </xf>
    <xf numFmtId="0" fontId="90" fillId="0" borderId="48" xfId="1" applyFont="1" applyBorder="1" applyAlignment="1" applyProtection="1">
      <alignment horizontal="distributed" vertical="center" indent="1"/>
    </xf>
    <xf numFmtId="0" fontId="75" fillId="0" borderId="0" xfId="0" applyFont="1" applyBorder="1" applyAlignment="1">
      <alignment horizontal="center" vertical="center"/>
    </xf>
    <xf numFmtId="0" fontId="91" fillId="0" borderId="0" xfId="0" applyFont="1" applyAlignment="1">
      <alignment vertical="center"/>
    </xf>
    <xf numFmtId="0" fontId="92" fillId="0" borderId="0" xfId="0" applyFont="1" applyAlignment="1">
      <alignment vertical="center"/>
    </xf>
    <xf numFmtId="0" fontId="93" fillId="0" borderId="48" xfId="1" applyFont="1" applyBorder="1" applyAlignment="1" applyProtection="1">
      <alignment horizontal="distributed" vertical="center" indent="1"/>
    </xf>
    <xf numFmtId="0" fontId="18" fillId="10" borderId="82" xfId="1" applyFont="1" applyFill="1" applyBorder="1" applyAlignment="1" applyProtection="1">
      <alignment horizontal="distributed" vertical="center" indent="1"/>
    </xf>
    <xf numFmtId="5" fontId="25" fillId="0" borderId="83" xfId="1" applyNumberFormat="1" applyFont="1" applyBorder="1" applyAlignment="1" applyProtection="1">
      <alignment vertical="center"/>
    </xf>
    <xf numFmtId="0" fontId="95" fillId="0" borderId="0" xfId="0" applyFont="1" applyProtection="1">
      <alignment vertical="center"/>
    </xf>
    <xf numFmtId="0" fontId="96" fillId="0" borderId="0" xfId="0" applyFont="1" applyProtection="1">
      <alignment vertical="center"/>
    </xf>
    <xf numFmtId="0" fontId="98" fillId="0" borderId="0" xfId="7">
      <alignment vertical="center"/>
    </xf>
    <xf numFmtId="0" fontId="99" fillId="0" borderId="0" xfId="7" applyFont="1" applyAlignment="1">
      <alignment horizontal="left" vertical="top"/>
    </xf>
    <xf numFmtId="0" fontId="102" fillId="0" borderId="0" xfId="7" applyFont="1">
      <alignment vertical="center"/>
    </xf>
    <xf numFmtId="0" fontId="103" fillId="0" borderId="0" xfId="7" applyFont="1" applyAlignment="1">
      <alignment horizontal="left" vertical="top"/>
    </xf>
    <xf numFmtId="0" fontId="105" fillId="0" borderId="0" xfId="7" applyFont="1" applyAlignment="1">
      <alignment horizontal="left" vertical="top" wrapText="1"/>
    </xf>
    <xf numFmtId="0" fontId="105" fillId="0" borderId="0" xfId="7" applyFont="1" applyAlignment="1">
      <alignment horizontal="left" vertical="top"/>
    </xf>
    <xf numFmtId="0" fontId="16" fillId="0" borderId="86" xfId="7" applyFont="1" applyBorder="1" applyAlignment="1">
      <alignment horizontal="center" vertical="center" wrapText="1"/>
    </xf>
    <xf numFmtId="181" fontId="16" fillId="0" borderId="86" xfId="7" applyNumberFormat="1" applyFont="1" applyBorder="1" applyAlignment="1">
      <alignment horizontal="center" vertical="center" wrapText="1"/>
    </xf>
    <xf numFmtId="181" fontId="16" fillId="0" borderId="87" xfId="7" applyNumberFormat="1" applyFont="1" applyBorder="1" applyAlignment="1">
      <alignment horizontal="center" vertical="center" wrapText="1"/>
    </xf>
    <xf numFmtId="0" fontId="16" fillId="0" borderId="90" xfId="7" applyFont="1" applyBorder="1" applyAlignment="1">
      <alignment horizontal="left" vertical="center" wrapText="1"/>
    </xf>
    <xf numFmtId="0" fontId="98" fillId="0" borderId="90" xfId="7" applyBorder="1" applyAlignment="1">
      <alignment horizontal="left" vertical="top" wrapText="1"/>
    </xf>
    <xf numFmtId="0" fontId="98" fillId="0" borderId="91" xfId="7" applyBorder="1" applyAlignment="1">
      <alignment horizontal="left" vertical="top" wrapText="1"/>
    </xf>
    <xf numFmtId="0" fontId="105" fillId="0" borderId="90" xfId="7" applyFont="1" applyBorder="1" applyAlignment="1">
      <alignment horizontal="left" vertical="center" wrapText="1"/>
    </xf>
    <xf numFmtId="0" fontId="16" fillId="0" borderId="94" xfId="7" applyFont="1" applyBorder="1" applyAlignment="1">
      <alignment horizontal="left" vertical="center" wrapText="1"/>
    </xf>
    <xf numFmtId="0" fontId="16" fillId="0" borderId="94" xfId="7" applyFont="1" applyBorder="1" applyAlignment="1">
      <alignment horizontal="right" vertical="center" wrapText="1"/>
    </xf>
    <xf numFmtId="0" fontId="16" fillId="0" borderId="95" xfId="7" applyFont="1" applyBorder="1" applyAlignment="1">
      <alignment horizontal="right" vertical="center" wrapText="1"/>
    </xf>
    <xf numFmtId="0" fontId="16" fillId="0" borderId="21" xfId="7" applyFont="1" applyBorder="1" applyAlignment="1">
      <alignment horizontal="center" vertical="center"/>
    </xf>
    <xf numFmtId="0" fontId="107" fillId="0" borderId="0" xfId="7" applyFont="1" applyAlignment="1">
      <alignment horizontal="left" vertical="top"/>
    </xf>
    <xf numFmtId="0" fontId="109" fillId="0" borderId="0" xfId="7" applyFont="1" applyAlignment="1">
      <alignment horizontal="left" vertical="top"/>
    </xf>
    <xf numFmtId="0" fontId="109" fillId="0" borderId="0" xfId="0" applyFont="1" applyAlignment="1">
      <alignment horizontal="left" vertical="top"/>
    </xf>
    <xf numFmtId="0" fontId="106" fillId="0" borderId="90" xfId="7" applyFont="1" applyBorder="1" applyAlignment="1">
      <alignment horizontal="center" vertical="center" wrapText="1"/>
    </xf>
    <xf numFmtId="0" fontId="16" fillId="0" borderId="90" xfId="7" applyFont="1" applyBorder="1" applyAlignment="1">
      <alignment horizontal="center" vertical="center" wrapText="1"/>
    </xf>
    <xf numFmtId="181" fontId="106" fillId="0" borderId="90" xfId="7" applyNumberFormat="1" applyFont="1" applyBorder="1" applyAlignment="1">
      <alignment horizontal="center" vertical="center" wrapText="1"/>
    </xf>
    <xf numFmtId="49" fontId="106" fillId="0" borderId="90" xfId="7" applyNumberFormat="1" applyFont="1" applyBorder="1" applyAlignment="1">
      <alignment horizontal="center" vertical="center" wrapText="1"/>
    </xf>
    <xf numFmtId="0" fontId="106" fillId="0" borderId="90" xfId="7" applyFont="1" applyBorder="1" applyAlignment="1">
      <alignment horizontal="left" vertical="center" wrapText="1"/>
    </xf>
    <xf numFmtId="0" fontId="111" fillId="0" borderId="90" xfId="7" applyFont="1" applyBorder="1" applyAlignment="1">
      <alignment horizontal="left" vertical="center" wrapText="1"/>
    </xf>
    <xf numFmtId="0" fontId="106" fillId="0" borderId="99" xfId="7" applyFont="1" applyBorder="1" applyAlignment="1">
      <alignment horizontal="center" vertical="center" wrapText="1"/>
    </xf>
    <xf numFmtId="0" fontId="111" fillId="0" borderId="90" xfId="7" applyFont="1" applyBorder="1" applyAlignment="1">
      <alignment horizontal="right" vertical="center" wrapText="1"/>
    </xf>
    <xf numFmtId="0" fontId="16" fillId="0" borderId="3" xfId="7" applyFont="1" applyBorder="1" applyAlignment="1">
      <alignment vertical="center"/>
    </xf>
    <xf numFmtId="0" fontId="16" fillId="0" borderId="35" xfId="7" applyFont="1" applyBorder="1" applyAlignment="1">
      <alignment horizontal="center" vertical="center"/>
    </xf>
    <xf numFmtId="0" fontId="113" fillId="0" borderId="0" xfId="7" applyFont="1" applyAlignment="1">
      <alignment horizontal="left" vertical="top"/>
    </xf>
    <xf numFmtId="0" fontId="59" fillId="0" borderId="0" xfId="0" applyFont="1" applyAlignment="1">
      <alignment vertical="center"/>
    </xf>
    <xf numFmtId="0" fontId="0" fillId="0" borderId="0" xfId="0" applyAlignment="1">
      <alignment horizontal="center" vertical="center"/>
    </xf>
    <xf numFmtId="0" fontId="115" fillId="0" borderId="0" xfId="0" applyFont="1">
      <alignment vertical="center"/>
    </xf>
    <xf numFmtId="0" fontId="0" fillId="0" borderId="1" xfId="0" applyBorder="1">
      <alignment vertical="center"/>
    </xf>
    <xf numFmtId="0" fontId="0" fillId="0" borderId="105" xfId="0" applyBorder="1">
      <alignment vertical="center"/>
    </xf>
    <xf numFmtId="0" fontId="0" fillId="0" borderId="73" xfId="0" applyBorder="1">
      <alignment vertical="center"/>
    </xf>
    <xf numFmtId="0" fontId="0" fillId="0" borderId="106" xfId="0" applyBorder="1">
      <alignment vertical="center"/>
    </xf>
    <xf numFmtId="0" fontId="0" fillId="0" borderId="2" xfId="0" applyBorder="1">
      <alignment vertical="center"/>
    </xf>
    <xf numFmtId="0" fontId="0" fillId="0" borderId="76" xfId="0" applyBorder="1">
      <alignment vertical="center"/>
    </xf>
    <xf numFmtId="0" fontId="0" fillId="0" borderId="107" xfId="0" applyBorder="1">
      <alignment vertical="center"/>
    </xf>
    <xf numFmtId="0" fontId="0" fillId="0" borderId="14" xfId="0" applyBorder="1">
      <alignment vertical="center"/>
    </xf>
    <xf numFmtId="0" fontId="0" fillId="0" borderId="19" xfId="0" applyBorder="1">
      <alignment vertical="center"/>
    </xf>
    <xf numFmtId="0" fontId="0" fillId="0" borderId="35" xfId="0" applyBorder="1">
      <alignment vertical="center"/>
    </xf>
    <xf numFmtId="0" fontId="28" fillId="0" borderId="3" xfId="0" applyNumberFormat="1" applyFont="1" applyBorder="1" applyAlignment="1" applyProtection="1">
      <alignment horizontal="center" vertical="center" shrinkToFit="1"/>
      <protection locked="0"/>
    </xf>
    <xf numFmtId="0" fontId="28" fillId="0" borderId="22" xfId="0" applyNumberFormat="1" applyFont="1" applyBorder="1" applyAlignment="1" applyProtection="1">
      <alignment horizontal="center" vertical="center" shrinkToFit="1"/>
      <protection locked="0"/>
    </xf>
    <xf numFmtId="0" fontId="28" fillId="0" borderId="33" xfId="0" applyFont="1" applyBorder="1" applyAlignment="1">
      <alignment horizontal="center" vertical="center"/>
    </xf>
    <xf numFmtId="0" fontId="28" fillId="0" borderId="34" xfId="0" applyFont="1" applyBorder="1" applyAlignment="1">
      <alignment horizontal="center" vertical="center"/>
    </xf>
    <xf numFmtId="0" fontId="29" fillId="6" borderId="0" xfId="0" applyFont="1" applyFill="1" applyBorder="1" applyAlignment="1">
      <alignment vertical="center"/>
    </xf>
    <xf numFmtId="0" fontId="28" fillId="0" borderId="20" xfId="0" applyFont="1" applyBorder="1" applyAlignment="1">
      <alignment vertical="center"/>
    </xf>
    <xf numFmtId="0" fontId="94" fillId="5" borderId="108" xfId="1" applyFont="1" applyFill="1" applyBorder="1" applyAlignment="1" applyProtection="1">
      <alignment horizontal="distributed" vertical="center" indent="1"/>
    </xf>
    <xf numFmtId="5" fontId="25" fillId="0" borderId="109" xfId="1" applyNumberFormat="1" applyFont="1" applyBorder="1" applyAlignment="1" applyProtection="1">
      <alignment vertical="center"/>
    </xf>
    <xf numFmtId="5" fontId="25" fillId="0" borderId="113" xfId="1" applyNumberFormat="1" applyFont="1" applyBorder="1" applyAlignment="1" applyProtection="1">
      <alignment vertical="center"/>
      <protection locked="0"/>
    </xf>
    <xf numFmtId="0" fontId="0" fillId="0" borderId="0" xfId="0" applyAlignment="1" applyProtection="1">
      <alignment horizontal="right" vertical="center"/>
    </xf>
    <xf numFmtId="0" fontId="32" fillId="3" borderId="14" xfId="0" applyFont="1" applyFill="1" applyBorder="1" applyAlignment="1">
      <alignment horizontal="center" vertical="center"/>
    </xf>
    <xf numFmtId="0" fontId="28" fillId="0" borderId="14" xfId="0" applyFont="1" applyBorder="1" applyAlignment="1" applyProtection="1">
      <alignment horizontal="center" vertical="center" shrinkToFit="1"/>
      <protection locked="0"/>
    </xf>
    <xf numFmtId="0" fontId="28" fillId="0" borderId="105" xfId="0" applyFont="1" applyBorder="1" applyAlignment="1" applyProtection="1">
      <alignment horizontal="center" vertical="center" shrinkToFit="1"/>
      <protection locked="0"/>
    </xf>
    <xf numFmtId="0" fontId="28" fillId="0" borderId="22" xfId="0" applyFont="1" applyBorder="1" applyAlignment="1" applyProtection="1">
      <alignment horizontal="center" vertical="center" shrinkToFit="1"/>
      <protection locked="0"/>
    </xf>
    <xf numFmtId="0" fontId="13" fillId="0" borderId="69" xfId="1" applyFont="1" applyBorder="1" applyAlignment="1" applyProtection="1">
      <alignment horizontal="center" vertical="center" shrinkToFit="1"/>
    </xf>
    <xf numFmtId="0" fontId="3" fillId="0" borderId="0" xfId="4" applyFont="1" applyAlignment="1"/>
    <xf numFmtId="0" fontId="15" fillId="0" borderId="39" xfId="1" applyFont="1" applyBorder="1" applyAlignment="1" applyProtection="1">
      <alignment horizontal="center" vertical="center"/>
    </xf>
    <xf numFmtId="0" fontId="32" fillId="0" borderId="0" xfId="0" applyFont="1" applyBorder="1" applyAlignment="1">
      <alignment vertical="center"/>
    </xf>
    <xf numFmtId="0" fontId="32" fillId="0" borderId="0" xfId="0" applyFont="1" applyBorder="1" applyAlignment="1">
      <alignment horizontal="center" vertical="center" textRotation="255"/>
    </xf>
    <xf numFmtId="0" fontId="32" fillId="5" borderId="0" xfId="0" applyFont="1" applyFill="1" applyBorder="1" applyAlignment="1">
      <alignment vertical="center" textRotation="255"/>
    </xf>
    <xf numFmtId="0" fontId="32" fillId="5" borderId="0" xfId="0" applyFont="1" applyFill="1" applyBorder="1">
      <alignment vertical="center"/>
    </xf>
    <xf numFmtId="0" fontId="70" fillId="0" borderId="77" xfId="0" applyFont="1" applyBorder="1" applyAlignment="1">
      <alignment horizontal="center" vertical="center" wrapText="1"/>
    </xf>
    <xf numFmtId="0" fontId="32" fillId="3" borderId="14" xfId="0" applyNumberFormat="1" applyFont="1" applyFill="1" applyBorder="1" applyAlignment="1">
      <alignment horizontal="center" vertical="center"/>
    </xf>
    <xf numFmtId="0" fontId="28" fillId="0" borderId="14" xfId="0" applyNumberFormat="1" applyFont="1" applyBorder="1" applyAlignment="1" applyProtection="1">
      <alignment horizontal="center" vertical="center" shrinkToFit="1"/>
      <protection locked="0"/>
    </xf>
    <xf numFmtId="0" fontId="0" fillId="0" borderId="0" xfId="0" applyAlignment="1"/>
    <xf numFmtId="0" fontId="94" fillId="5" borderId="110" xfId="1" applyFont="1" applyFill="1" applyBorder="1" applyAlignment="1" applyProtection="1">
      <alignment horizontal="distributed" vertical="center" indent="1"/>
    </xf>
    <xf numFmtId="0" fontId="94" fillId="5" borderId="112" xfId="1" applyFont="1" applyFill="1" applyBorder="1" applyAlignment="1" applyProtection="1">
      <alignment horizontal="distributed" vertical="center" indent="1"/>
    </xf>
    <xf numFmtId="0" fontId="120" fillId="0" borderId="0" xfId="0" applyFont="1" applyAlignment="1">
      <alignment vertical="center"/>
    </xf>
    <xf numFmtId="0" fontId="43" fillId="0" borderId="0" xfId="0" applyFont="1" applyFill="1" applyBorder="1" applyAlignment="1">
      <alignment vertical="center" shrinkToFit="1"/>
    </xf>
    <xf numFmtId="0" fontId="121" fillId="0" borderId="0" xfId="0" applyFont="1" applyAlignment="1">
      <alignment vertical="center"/>
    </xf>
    <xf numFmtId="0" fontId="26" fillId="0" borderId="0" xfId="0" applyFont="1">
      <alignment vertical="center"/>
    </xf>
    <xf numFmtId="0" fontId="28" fillId="0" borderId="3" xfId="0" applyFont="1" applyBorder="1" applyAlignment="1" applyProtection="1">
      <alignment horizontal="center" vertical="center"/>
      <protection locked="0"/>
    </xf>
    <xf numFmtId="0" fontId="28" fillId="0" borderId="22" xfId="0" applyFont="1" applyBorder="1" applyAlignment="1" applyProtection="1">
      <alignment horizontal="center" vertical="center"/>
      <protection locked="0"/>
    </xf>
    <xf numFmtId="0" fontId="124" fillId="0" borderId="39" xfId="1" applyFont="1" applyBorder="1" applyAlignment="1" applyProtection="1">
      <alignment horizontal="center" vertical="center"/>
    </xf>
    <xf numFmtId="2" fontId="28" fillId="2" borderId="7" xfId="0" applyNumberFormat="1" applyFont="1" applyFill="1" applyBorder="1" applyAlignment="1" applyProtection="1">
      <alignment horizontal="center" vertical="center" shrinkToFit="1"/>
      <protection locked="0"/>
    </xf>
    <xf numFmtId="2" fontId="28" fillId="2" borderId="25" xfId="0" applyNumberFormat="1" applyFont="1" applyFill="1" applyBorder="1" applyAlignment="1" applyProtection="1">
      <alignment horizontal="center" vertical="center" shrinkToFit="1"/>
      <protection locked="0"/>
    </xf>
    <xf numFmtId="0" fontId="2" fillId="0" borderId="0" xfId="10">
      <alignment vertical="center"/>
    </xf>
    <xf numFmtId="0" fontId="17" fillId="0" borderId="52" xfId="6" applyBorder="1" applyAlignment="1">
      <alignment horizontal="center" vertical="center"/>
    </xf>
    <xf numFmtId="0" fontId="17" fillId="0" borderId="39" xfId="6" applyBorder="1" applyAlignment="1">
      <alignment horizontal="center" vertical="center"/>
    </xf>
    <xf numFmtId="0" fontId="17" fillId="0" borderId="115" xfId="6" applyBorder="1" applyAlignment="1">
      <alignment horizontal="center" vertical="center" shrinkToFit="1"/>
    </xf>
    <xf numFmtId="0" fontId="17" fillId="0" borderId="116" xfId="6" applyBorder="1" applyAlignment="1">
      <alignment horizontal="center" vertical="center"/>
    </xf>
    <xf numFmtId="0" fontId="17" fillId="0" borderId="120" xfId="6" applyBorder="1" applyAlignment="1">
      <alignment horizontal="center" vertical="center" shrinkToFit="1"/>
    </xf>
    <xf numFmtId="0" fontId="17" fillId="0" borderId="121" xfId="6" applyBorder="1" applyAlignment="1">
      <alignment horizontal="center" vertical="center"/>
    </xf>
    <xf numFmtId="0" fontId="125" fillId="0" borderId="124" xfId="10" applyFont="1" applyBorder="1" applyAlignment="1">
      <alignment horizontal="center" vertical="center" wrapText="1"/>
    </xf>
    <xf numFmtId="0" fontId="126" fillId="0" borderId="28" xfId="10" applyFont="1" applyBorder="1" applyAlignment="1">
      <alignment horizontal="center" vertical="center" wrapText="1"/>
    </xf>
    <xf numFmtId="177" fontId="65" fillId="0" borderId="0" xfId="11" applyNumberFormat="1" applyFont="1" applyBorder="1" applyAlignment="1">
      <alignment horizontal="center" vertical="center"/>
    </xf>
    <xf numFmtId="0" fontId="52" fillId="0" borderId="0" xfId="10" applyFont="1">
      <alignment vertical="center"/>
    </xf>
    <xf numFmtId="0" fontId="52" fillId="0" borderId="0" xfId="8" applyFont="1">
      <alignment vertical="center"/>
    </xf>
    <xf numFmtId="0" fontId="67" fillId="0" borderId="0" xfId="8" applyFont="1">
      <alignment vertical="center"/>
    </xf>
    <xf numFmtId="0" fontId="52" fillId="0" borderId="0" xfId="8" applyFont="1" applyBorder="1">
      <alignment vertical="center"/>
    </xf>
    <xf numFmtId="0" fontId="52" fillId="0" borderId="0" xfId="8" applyFont="1" applyAlignment="1">
      <alignment horizontal="left" vertical="center" indent="1"/>
    </xf>
    <xf numFmtId="0" fontId="129" fillId="0" borderId="0" xfId="8" applyFont="1" applyAlignment="1">
      <alignment horizontal="left" vertical="center" indent="1"/>
    </xf>
    <xf numFmtId="0" fontId="66" fillId="0" borderId="0" xfId="8" applyFont="1" applyBorder="1">
      <alignment vertical="center"/>
    </xf>
    <xf numFmtId="0" fontId="52" fillId="0" borderId="0" xfId="8" applyFont="1" applyAlignment="1">
      <alignment horizontal="right" vertical="center"/>
    </xf>
    <xf numFmtId="0" fontId="134" fillId="0" borderId="0" xfId="8" applyFont="1" applyAlignment="1">
      <alignment horizontal="left" vertical="center" indent="1"/>
    </xf>
    <xf numFmtId="0" fontId="67" fillId="0" borderId="0" xfId="8" applyFont="1" applyAlignment="1">
      <alignment horizontal="left" vertical="center" indent="1"/>
    </xf>
    <xf numFmtId="0" fontId="66" fillId="0" borderId="0" xfId="8" applyFont="1" applyAlignment="1">
      <alignment horizontal="left" vertical="center" indent="1"/>
    </xf>
    <xf numFmtId="14" fontId="52" fillId="0" borderId="0" xfId="8" applyNumberFormat="1" applyFont="1">
      <alignment vertical="center"/>
    </xf>
    <xf numFmtId="0" fontId="129" fillId="0" borderId="0" xfId="8" applyFont="1">
      <alignment vertical="center"/>
    </xf>
    <xf numFmtId="0" fontId="66" fillId="0" borderId="0" xfId="8" applyFont="1" applyAlignment="1">
      <alignment vertical="center" wrapText="1"/>
    </xf>
    <xf numFmtId="0" fontId="116" fillId="0" borderId="0" xfId="8" applyFont="1">
      <alignment vertical="center"/>
    </xf>
    <xf numFmtId="0" fontId="65" fillId="0" borderId="0" xfId="8" applyFont="1">
      <alignment vertical="center"/>
    </xf>
    <xf numFmtId="0" fontId="131" fillId="0" borderId="0" xfId="8" applyFont="1">
      <alignment vertical="center"/>
    </xf>
    <xf numFmtId="0" fontId="130" fillId="0" borderId="0" xfId="8" applyFont="1">
      <alignment vertical="center"/>
    </xf>
    <xf numFmtId="0" fontId="25" fillId="0" borderId="48" xfId="8" applyFont="1" applyBorder="1">
      <alignment vertical="center"/>
    </xf>
    <xf numFmtId="0" fontId="52" fillId="0" borderId="50" xfId="8" applyFont="1" applyBorder="1">
      <alignment vertical="center"/>
    </xf>
    <xf numFmtId="183" fontId="129" fillId="0" borderId="50" xfId="8" applyNumberFormat="1" applyFont="1" applyBorder="1" applyAlignment="1">
      <alignment horizontal="left" vertical="center"/>
    </xf>
    <xf numFmtId="183" fontId="129" fillId="0" borderId="51" xfId="8" applyNumberFormat="1" applyFont="1" applyBorder="1" applyAlignment="1">
      <alignment horizontal="left" vertical="center"/>
    </xf>
    <xf numFmtId="0" fontId="67" fillId="0" borderId="53" xfId="8" applyFont="1" applyBorder="1">
      <alignment vertical="center"/>
    </xf>
    <xf numFmtId="0" fontId="67" fillId="0" borderId="0" xfId="8" applyFont="1" applyBorder="1">
      <alignment vertical="center"/>
    </xf>
    <xf numFmtId="0" fontId="67" fillId="0" borderId="56" xfId="8" applyFont="1" applyBorder="1">
      <alignment vertical="center"/>
    </xf>
    <xf numFmtId="0" fontId="52" fillId="0" borderId="53" xfId="8" applyFont="1" applyBorder="1">
      <alignment vertical="center"/>
    </xf>
    <xf numFmtId="0" fontId="52" fillId="0" borderId="56" xfId="8" applyFont="1" applyBorder="1">
      <alignment vertical="center"/>
    </xf>
    <xf numFmtId="0" fontId="67" fillId="0" borderId="13" xfId="8" applyFont="1" applyBorder="1">
      <alignment vertical="center"/>
    </xf>
    <xf numFmtId="0" fontId="67" fillId="0" borderId="39" xfId="8" applyFont="1" applyBorder="1">
      <alignment vertical="center"/>
    </xf>
    <xf numFmtId="0" fontId="67" fillId="0" borderId="52" xfId="8" applyFont="1" applyBorder="1">
      <alignment vertical="center"/>
    </xf>
    <xf numFmtId="0" fontId="67" fillId="0" borderId="0" xfId="8" applyFont="1" applyAlignment="1">
      <alignment vertical="top"/>
    </xf>
    <xf numFmtId="0" fontId="17" fillId="0" borderId="0" xfId="8">
      <alignment vertical="center"/>
    </xf>
    <xf numFmtId="0" fontId="52" fillId="0" borderId="0" xfId="8" applyFont="1" applyAlignment="1">
      <alignment vertical="top"/>
    </xf>
    <xf numFmtId="0" fontId="52" fillId="0" borderId="0" xfId="8" applyFont="1" applyAlignment="1">
      <alignment horizontal="left" vertical="top"/>
    </xf>
    <xf numFmtId="0" fontId="52" fillId="0" borderId="0" xfId="8" applyFont="1" applyAlignment="1">
      <alignment horizontal="center" vertical="center"/>
    </xf>
    <xf numFmtId="0" fontId="27" fillId="0" borderId="0" xfId="1" applyAlignment="1">
      <alignment vertical="center"/>
    </xf>
    <xf numFmtId="0" fontId="27" fillId="0" borderId="0" xfId="1" applyAlignment="1">
      <alignment horizontal="center" vertical="center"/>
    </xf>
    <xf numFmtId="0" fontId="27" fillId="5" borderId="0" xfId="1" applyFill="1" applyAlignment="1">
      <alignment vertical="center"/>
    </xf>
    <xf numFmtId="0" fontId="52" fillId="0" borderId="0" xfId="8" applyFont="1" applyBorder="1" applyAlignment="1">
      <alignment horizontal="center" vertical="center"/>
    </xf>
    <xf numFmtId="0" fontId="52" fillId="0" borderId="0" xfId="8" applyFont="1" applyBorder="1" applyAlignment="1">
      <alignment vertical="center"/>
    </xf>
    <xf numFmtId="0" fontId="52" fillId="0" borderId="0" xfId="8" applyFont="1" applyAlignment="1">
      <alignment vertical="center" wrapText="1"/>
    </xf>
    <xf numFmtId="178" fontId="129" fillId="0" borderId="0" xfId="8" applyNumberFormat="1" applyFont="1" applyAlignment="1">
      <alignment horizontal="left" vertical="center"/>
    </xf>
    <xf numFmtId="0" fontId="52" fillId="0" borderId="0" xfId="8" applyFont="1" applyAlignment="1">
      <alignment vertical="top" wrapText="1"/>
    </xf>
    <xf numFmtId="0" fontId="125" fillId="0" borderId="114" xfId="10" applyFont="1" applyBorder="1" applyAlignment="1">
      <alignment horizontal="center" vertical="center" wrapText="1"/>
    </xf>
    <xf numFmtId="0" fontId="65" fillId="0" borderId="0" xfId="6" applyFont="1">
      <alignment vertical="center"/>
    </xf>
    <xf numFmtId="0" fontId="52" fillId="0" borderId="0" xfId="6" applyFont="1">
      <alignment vertical="center"/>
    </xf>
    <xf numFmtId="0" fontId="139" fillId="0" borderId="0" xfId="6" applyFont="1">
      <alignment vertical="center"/>
    </xf>
    <xf numFmtId="0" fontId="140" fillId="0" borderId="0" xfId="6" applyFont="1" applyAlignment="1">
      <alignment vertical="center"/>
    </xf>
    <xf numFmtId="0" fontId="140" fillId="0" borderId="0" xfId="6" applyFont="1" applyAlignment="1">
      <alignment horizontal="center" vertical="center" wrapText="1"/>
    </xf>
    <xf numFmtId="182" fontId="129" fillId="0" borderId="0" xfId="8" applyNumberFormat="1" applyFont="1" applyAlignment="1">
      <alignment vertical="center"/>
    </xf>
    <xf numFmtId="0" fontId="41" fillId="0" borderId="0" xfId="0" applyFont="1">
      <alignment vertical="center"/>
    </xf>
    <xf numFmtId="5" fontId="25" fillId="0" borderId="111" xfId="1" applyNumberFormat="1" applyFont="1" applyBorder="1" applyAlignment="1" applyProtection="1">
      <alignment vertical="center"/>
      <protection locked="0"/>
    </xf>
    <xf numFmtId="0" fontId="16" fillId="0" borderId="48" xfId="6" applyFont="1" applyBorder="1" applyAlignment="1">
      <alignment vertical="top" wrapText="1"/>
    </xf>
    <xf numFmtId="0" fontId="17" fillId="0" borderId="50" xfId="6" applyFont="1" applyBorder="1" applyAlignment="1">
      <alignment vertical="top" wrapText="1"/>
    </xf>
    <xf numFmtId="0" fontId="17" fillId="0" borderId="51" xfId="6" applyFont="1" applyBorder="1" applyAlignment="1">
      <alignment vertical="top" wrapText="1"/>
    </xf>
    <xf numFmtId="0" fontId="17" fillId="0" borderId="53" xfId="6" applyFont="1" applyBorder="1" applyAlignment="1">
      <alignment vertical="top" wrapText="1"/>
    </xf>
    <xf numFmtId="0" fontId="17" fillId="0" borderId="0" xfId="6" applyFont="1" applyBorder="1" applyAlignment="1">
      <alignment vertical="top" wrapText="1"/>
    </xf>
    <xf numFmtId="0" fontId="17" fillId="0" borderId="56" xfId="6" applyFont="1" applyBorder="1" applyAlignment="1">
      <alignment vertical="top" wrapText="1"/>
    </xf>
    <xf numFmtId="0" fontId="17" fillId="0" borderId="13" xfId="6" applyFont="1" applyBorder="1" applyAlignment="1">
      <alignment vertical="top" wrapText="1"/>
    </xf>
    <xf numFmtId="0" fontId="17" fillId="0" borderId="39" xfId="6" applyFont="1" applyBorder="1" applyAlignment="1">
      <alignment vertical="top" wrapText="1"/>
    </xf>
    <xf numFmtId="0" fontId="17" fillId="0" borderId="52" xfId="6" applyFont="1" applyBorder="1" applyAlignment="1">
      <alignment vertical="top" wrapText="1"/>
    </xf>
    <xf numFmtId="0" fontId="52" fillId="0" borderId="0" xfId="8" applyFont="1" applyBorder="1" applyAlignment="1">
      <alignment vertical="center"/>
    </xf>
    <xf numFmtId="0" fontId="138" fillId="0" borderId="0" xfId="6" applyFont="1" applyAlignment="1">
      <alignment vertical="center" wrapText="1"/>
    </xf>
    <xf numFmtId="0" fontId="137" fillId="0" borderId="0" xfId="6" applyFont="1" applyAlignment="1">
      <alignment horizontal="center" vertical="center" wrapText="1"/>
    </xf>
    <xf numFmtId="0" fontId="140" fillId="0" borderId="48" xfId="6" applyFont="1" applyBorder="1" applyAlignment="1">
      <alignment vertical="center" wrapText="1"/>
    </xf>
    <xf numFmtId="0" fontId="140" fillId="0" borderId="50" xfId="6" applyFont="1" applyBorder="1" applyAlignment="1">
      <alignment vertical="center" wrapText="1"/>
    </xf>
    <xf numFmtId="0" fontId="140" fillId="0" borderId="51" xfId="6" applyFont="1" applyBorder="1" applyAlignment="1">
      <alignment vertical="center" wrapText="1"/>
    </xf>
    <xf numFmtId="0" fontId="140" fillId="0" borderId="53" xfId="6" applyFont="1" applyBorder="1" applyAlignment="1">
      <alignment vertical="center" wrapText="1"/>
    </xf>
    <xf numFmtId="0" fontId="140" fillId="0" borderId="0" xfId="6" applyFont="1" applyBorder="1" applyAlignment="1">
      <alignment vertical="center" wrapText="1"/>
    </xf>
    <xf numFmtId="0" fontId="140" fillId="0" borderId="56" xfId="6" applyFont="1" applyBorder="1" applyAlignment="1">
      <alignment vertical="center" wrapText="1"/>
    </xf>
    <xf numFmtId="0" fontId="140" fillId="0" borderId="13" xfId="6" applyFont="1" applyBorder="1" applyAlignment="1">
      <alignment vertical="center" wrapText="1"/>
    </xf>
    <xf numFmtId="0" fontId="140" fillId="0" borderId="39" xfId="6" applyFont="1" applyBorder="1" applyAlignment="1">
      <alignment vertical="center" wrapText="1"/>
    </xf>
    <xf numFmtId="0" fontId="140" fillId="0" borderId="52" xfId="6" applyFont="1" applyBorder="1" applyAlignment="1">
      <alignment vertical="center" wrapText="1"/>
    </xf>
    <xf numFmtId="0" fontId="52" fillId="0" borderId="50" xfId="6" applyFont="1" applyBorder="1" applyAlignment="1">
      <alignment horizontal="center" vertical="center"/>
    </xf>
    <xf numFmtId="0" fontId="140" fillId="0" borderId="39" xfId="6" applyFont="1" applyBorder="1" applyAlignment="1">
      <alignment horizontal="center" wrapText="1"/>
    </xf>
    <xf numFmtId="0" fontId="17" fillId="0" borderId="27" xfId="6" applyBorder="1" applyAlignment="1">
      <alignment horizontal="center" vertical="center" wrapText="1"/>
    </xf>
    <xf numFmtId="0" fontId="17" fillId="0" borderId="28" xfId="6" applyBorder="1" applyAlignment="1">
      <alignment horizontal="center" vertical="center"/>
    </xf>
    <xf numFmtId="0" fontId="17" fillId="0" borderId="50" xfId="6" applyBorder="1" applyAlignment="1">
      <alignment horizontal="center" vertical="center" shrinkToFit="1"/>
    </xf>
    <xf numFmtId="0" fontId="17" fillId="0" borderId="51" xfId="6" applyBorder="1" applyAlignment="1">
      <alignment horizontal="center" vertical="center" shrinkToFit="1"/>
    </xf>
    <xf numFmtId="0" fontId="17" fillId="0" borderId="39" xfId="6" applyBorder="1" applyAlignment="1">
      <alignment horizontal="center" vertical="center" shrinkToFit="1"/>
    </xf>
    <xf numFmtId="0" fontId="17" fillId="0" borderId="52" xfId="6" applyBorder="1" applyAlignment="1">
      <alignment horizontal="center" vertical="center" shrinkToFit="1"/>
    </xf>
    <xf numFmtId="0" fontId="125" fillId="0" borderId="39" xfId="10" applyFont="1" applyBorder="1" applyAlignment="1">
      <alignment horizontal="center" vertical="center" wrapText="1"/>
    </xf>
    <xf numFmtId="0" fontId="125" fillId="0" borderId="52" xfId="10" applyFont="1" applyBorder="1" applyAlignment="1">
      <alignment horizontal="center" vertical="center" wrapText="1"/>
    </xf>
    <xf numFmtId="0" fontId="125" fillId="0" borderId="123" xfId="10" applyFont="1" applyBorder="1" applyAlignment="1">
      <alignment horizontal="center" vertical="center" wrapText="1"/>
    </xf>
    <xf numFmtId="0" fontId="125" fillId="0" borderId="122" xfId="10" applyFont="1" applyBorder="1" applyAlignment="1">
      <alignment horizontal="center" vertical="center" wrapText="1"/>
    </xf>
    <xf numFmtId="0" fontId="125" fillId="0" borderId="127" xfId="10" applyFont="1" applyBorder="1" applyAlignment="1">
      <alignment horizontal="center" vertical="center" wrapText="1"/>
    </xf>
    <xf numFmtId="0" fontId="125" fillId="0" borderId="126" xfId="10" applyFont="1" applyBorder="1" applyAlignment="1">
      <alignment horizontal="center" vertical="center" wrapText="1"/>
    </xf>
    <xf numFmtId="0" fontId="125" fillId="0" borderId="125" xfId="10" applyFont="1" applyBorder="1" applyAlignment="1">
      <alignment horizontal="center" vertical="center" wrapText="1"/>
    </xf>
    <xf numFmtId="0" fontId="125" fillId="0" borderId="119" xfId="10" applyFont="1" applyBorder="1" applyAlignment="1">
      <alignment horizontal="center" vertical="center" wrapText="1"/>
    </xf>
    <xf numFmtId="0" fontId="125" fillId="0" borderId="114" xfId="10" applyFont="1" applyBorder="1" applyAlignment="1">
      <alignment horizontal="center" vertical="center" wrapText="1"/>
    </xf>
    <xf numFmtId="0" fontId="125" fillId="0" borderId="118" xfId="10" applyFont="1" applyBorder="1" applyAlignment="1">
      <alignment horizontal="center" vertical="center" wrapText="1"/>
    </xf>
    <xf numFmtId="0" fontId="125" fillId="0" borderId="117" xfId="10" applyFont="1" applyBorder="1" applyAlignment="1">
      <alignment horizontal="center" vertical="center" wrapText="1"/>
    </xf>
    <xf numFmtId="0" fontId="125" fillId="0" borderId="68" xfId="10" applyFont="1" applyBorder="1" applyAlignment="1">
      <alignment horizontal="center" vertical="center" wrapText="1"/>
    </xf>
    <xf numFmtId="0" fontId="125" fillId="0" borderId="129" xfId="10" applyFont="1" applyBorder="1" applyAlignment="1">
      <alignment horizontal="center" vertical="center" wrapText="1"/>
    </xf>
    <xf numFmtId="0" fontId="125" fillId="0" borderId="128" xfId="10" applyFont="1" applyBorder="1" applyAlignment="1">
      <alignment horizontal="center" vertical="center" wrapText="1"/>
    </xf>
    <xf numFmtId="0" fontId="52" fillId="0" borderId="0" xfId="8" applyFont="1" applyAlignment="1">
      <alignment vertical="top" wrapText="1"/>
    </xf>
    <xf numFmtId="0" fontId="126" fillId="0" borderId="48" xfId="10" applyFont="1" applyBorder="1" applyAlignment="1">
      <alignment horizontal="center" vertical="center" wrapText="1"/>
    </xf>
    <xf numFmtId="0" fontId="126" fillId="0" borderId="50" xfId="10" applyFont="1" applyBorder="1" applyAlignment="1">
      <alignment horizontal="center" vertical="center" wrapText="1"/>
    </xf>
    <xf numFmtId="0" fontId="126" fillId="0" borderId="51" xfId="10" applyFont="1" applyBorder="1" applyAlignment="1">
      <alignment horizontal="center" vertical="center" wrapText="1"/>
    </xf>
    <xf numFmtId="0" fontId="47" fillId="0" borderId="57" xfId="10" applyFont="1" applyBorder="1" applyAlignment="1">
      <alignment horizontal="center" vertical="center" wrapText="1"/>
    </xf>
    <xf numFmtId="0" fontId="47" fillId="0" borderId="58" xfId="10" applyFont="1" applyBorder="1" applyAlignment="1">
      <alignment horizontal="center" vertical="center" wrapText="1"/>
    </xf>
    <xf numFmtId="0" fontId="15" fillId="0" borderId="0" xfId="8" applyFont="1" applyAlignment="1">
      <alignment vertical="center" wrapText="1"/>
    </xf>
    <xf numFmtId="177" fontId="52" fillId="0" borderId="0" xfId="8" applyNumberFormat="1" applyFont="1" applyAlignment="1">
      <alignment horizontal="center" vertical="center"/>
    </xf>
    <xf numFmtId="0" fontId="52" fillId="0" borderId="0" xfId="8" applyFont="1" applyAlignment="1">
      <alignment vertical="center" wrapText="1"/>
    </xf>
    <xf numFmtId="178" fontId="129" fillId="0" borderId="0" xfId="8" applyNumberFormat="1" applyFont="1" applyAlignment="1">
      <alignment horizontal="left" vertical="center"/>
    </xf>
    <xf numFmtId="0" fontId="52" fillId="0" borderId="53" xfId="8" applyFont="1" applyBorder="1" applyAlignment="1">
      <alignment vertical="center" wrapText="1"/>
    </xf>
    <xf numFmtId="0" fontId="52" fillId="0" borderId="0" xfId="8" applyFont="1" applyBorder="1" applyAlignment="1">
      <alignment vertical="center" wrapText="1"/>
    </xf>
    <xf numFmtId="0" fontId="52" fillId="0" borderId="56" xfId="8" applyFont="1" applyBorder="1" applyAlignment="1">
      <alignment vertical="center" wrapText="1"/>
    </xf>
    <xf numFmtId="0" fontId="67" fillId="0" borderId="53" xfId="8" applyFont="1" applyBorder="1" applyAlignment="1">
      <alignment vertical="center" wrapText="1"/>
    </xf>
    <xf numFmtId="0" fontId="67" fillId="0" borderId="0" xfId="8" applyFont="1" applyBorder="1" applyAlignment="1">
      <alignment vertical="center" wrapText="1"/>
    </xf>
    <xf numFmtId="0" fontId="67" fillId="0" borderId="56" xfId="8" applyFont="1" applyBorder="1" applyAlignment="1">
      <alignment vertical="center" wrapText="1"/>
    </xf>
    <xf numFmtId="0" fontId="52" fillId="0" borderId="0" xfId="8" applyFont="1" applyAlignment="1">
      <alignment horizontal="left" vertical="top" wrapText="1"/>
    </xf>
    <xf numFmtId="0" fontId="25" fillId="0" borderId="0" xfId="8" applyFont="1" applyAlignment="1">
      <alignment horizontal="center" vertical="center" wrapText="1"/>
    </xf>
    <xf numFmtId="178" fontId="129" fillId="0" borderId="39" xfId="8" applyNumberFormat="1" applyFont="1" applyBorder="1" applyAlignment="1">
      <alignment horizontal="center" vertical="center"/>
    </xf>
    <xf numFmtId="0" fontId="67" fillId="0" borderId="0" xfId="8" applyFont="1" applyAlignment="1">
      <alignment vertical="top" wrapText="1"/>
    </xf>
    <xf numFmtId="0" fontId="52" fillId="0" borderId="0" xfId="8" applyFont="1" applyAlignment="1">
      <alignment horizontal="left" vertical="center" wrapText="1"/>
    </xf>
    <xf numFmtId="0" fontId="52" fillId="0" borderId="14" xfId="8" applyFont="1" applyBorder="1" applyAlignment="1">
      <alignment horizontal="center" vertical="center"/>
    </xf>
    <xf numFmtId="0" fontId="52" fillId="0" borderId="19" xfId="8" applyFont="1" applyBorder="1" applyAlignment="1">
      <alignment horizontal="center" vertical="center"/>
    </xf>
    <xf numFmtId="0" fontId="52" fillId="0" borderId="35" xfId="8" applyFont="1" applyBorder="1" applyAlignment="1">
      <alignment horizontal="center" vertical="center"/>
    </xf>
    <xf numFmtId="0" fontId="52" fillId="0" borderId="0" xfId="8" applyFont="1" applyBorder="1" applyAlignment="1">
      <alignment horizontal="center" vertical="center"/>
    </xf>
    <xf numFmtId="179" fontId="52" fillId="0" borderId="0" xfId="8" applyNumberFormat="1" applyFont="1" applyBorder="1" applyAlignment="1">
      <alignment horizontal="left" vertical="center"/>
    </xf>
    <xf numFmtId="177" fontId="52" fillId="0" borderId="0" xfId="8" applyNumberFormat="1" applyFont="1" applyBorder="1" applyAlignment="1">
      <alignment horizontal="left" vertical="center"/>
    </xf>
    <xf numFmtId="177" fontId="52" fillId="0" borderId="0" xfId="8" applyNumberFormat="1" applyFont="1" applyBorder="1" applyAlignment="1">
      <alignment horizontal="center" vertical="center"/>
    </xf>
    <xf numFmtId="0" fontId="52" fillId="0" borderId="0" xfId="8" applyFont="1" applyBorder="1" applyAlignment="1">
      <alignment horizontal="center" vertical="center" shrinkToFit="1"/>
    </xf>
    <xf numFmtId="0" fontId="52" fillId="0" borderId="0" xfId="8" applyFont="1" applyAlignment="1">
      <alignment vertical="center"/>
    </xf>
    <xf numFmtId="0" fontId="136" fillId="0" borderId="0" xfId="6" applyFont="1" applyBorder="1" applyAlignment="1">
      <alignment horizontal="left" vertical="center" wrapText="1"/>
    </xf>
    <xf numFmtId="0" fontId="137" fillId="0" borderId="0" xfId="6" applyFont="1" applyAlignment="1">
      <alignment vertical="center" wrapText="1"/>
    </xf>
    <xf numFmtId="0" fontId="75" fillId="0" borderId="0" xfId="0" applyFont="1" applyBorder="1" applyAlignment="1">
      <alignment horizontal="center" vertical="center"/>
    </xf>
    <xf numFmtId="0" fontId="75" fillId="0" borderId="0" xfId="0" applyFont="1" applyBorder="1" applyAlignment="1">
      <alignment horizontal="left" vertical="top" wrapText="1"/>
    </xf>
    <xf numFmtId="0" fontId="28" fillId="8" borderId="37" xfId="0" applyFont="1" applyFill="1" applyBorder="1" applyAlignment="1">
      <alignment horizontal="center" vertical="center"/>
    </xf>
    <xf numFmtId="0" fontId="28" fillId="8" borderId="49" xfId="0" applyFont="1" applyFill="1" applyBorder="1" applyAlignment="1">
      <alignment horizontal="center" vertical="center"/>
    </xf>
    <xf numFmtId="0" fontId="135" fillId="5" borderId="79" xfId="0" applyFont="1" applyFill="1" applyBorder="1" applyAlignment="1">
      <alignment horizontal="center" vertical="center"/>
    </xf>
    <xf numFmtId="0" fontId="135" fillId="5" borderId="80" xfId="0" applyFont="1" applyFill="1" applyBorder="1" applyAlignment="1">
      <alignment horizontal="center" vertical="center"/>
    </xf>
    <xf numFmtId="0" fontId="135" fillId="5" borderId="81" xfId="0" applyFont="1" applyFill="1" applyBorder="1" applyAlignment="1">
      <alignment horizontal="center" vertical="center"/>
    </xf>
    <xf numFmtId="0" fontId="117" fillId="0" borderId="37" xfId="0" applyFont="1" applyBorder="1" applyAlignment="1">
      <alignment vertical="center" wrapText="1"/>
    </xf>
    <xf numFmtId="0" fontId="117" fillId="0" borderId="49" xfId="0" applyFont="1" applyBorder="1" applyAlignment="1">
      <alignment vertical="center" wrapText="1"/>
    </xf>
    <xf numFmtId="0" fontId="117" fillId="0" borderId="38" xfId="0" applyFont="1" applyBorder="1" applyAlignment="1">
      <alignment vertical="center" wrapText="1"/>
    </xf>
    <xf numFmtId="177" fontId="142" fillId="8" borderId="37" xfId="0" applyNumberFormat="1" applyFont="1" applyFill="1" applyBorder="1" applyAlignment="1">
      <alignment horizontal="center" vertical="center"/>
    </xf>
    <xf numFmtId="177" fontId="142" fillId="8" borderId="49" xfId="0" applyNumberFormat="1" applyFont="1" applyFill="1" applyBorder="1" applyAlignment="1">
      <alignment horizontal="center" vertical="center"/>
    </xf>
    <xf numFmtId="177" fontId="142" fillId="8" borderId="38" xfId="0" applyNumberFormat="1" applyFont="1" applyFill="1" applyBorder="1" applyAlignment="1">
      <alignment horizontal="center" vertical="center"/>
    </xf>
    <xf numFmtId="0" fontId="40" fillId="0" borderId="1" xfId="0" applyFont="1" applyBorder="1" applyAlignment="1">
      <alignment horizontal="center" vertical="center" shrinkToFit="1"/>
    </xf>
    <xf numFmtId="0" fontId="40" fillId="0" borderId="0" xfId="0" applyFont="1" applyBorder="1" applyAlignment="1">
      <alignment horizontal="center" vertical="center" shrinkToFit="1"/>
    </xf>
    <xf numFmtId="0" fontId="35" fillId="5" borderId="0" xfId="0" applyFont="1" applyFill="1" applyAlignment="1">
      <alignment horizontal="center" vertical="center"/>
    </xf>
    <xf numFmtId="0" fontId="51" fillId="3" borderId="59" xfId="0" applyFont="1" applyFill="1" applyBorder="1" applyAlignment="1">
      <alignment horizontal="center" vertical="center" shrinkToFit="1"/>
    </xf>
    <xf numFmtId="0" fontId="51" fillId="3" borderId="61" xfId="0" applyFont="1" applyFill="1" applyBorder="1" applyAlignment="1">
      <alignment horizontal="center" vertical="center" shrinkToFit="1"/>
    </xf>
    <xf numFmtId="178" fontId="63" fillId="3" borderId="60" xfId="0" applyNumberFormat="1" applyFont="1" applyFill="1" applyBorder="1" applyAlignment="1">
      <alignment horizontal="center" vertical="center"/>
    </xf>
    <xf numFmtId="178" fontId="63" fillId="3" borderId="61" xfId="0" applyNumberFormat="1" applyFont="1" applyFill="1" applyBorder="1" applyAlignment="1">
      <alignment horizontal="center" vertical="center"/>
    </xf>
    <xf numFmtId="0" fontId="40" fillId="0" borderId="19" xfId="0" applyFont="1" applyBorder="1" applyAlignment="1">
      <alignment horizontal="center" vertical="center" shrinkToFit="1"/>
    </xf>
    <xf numFmtId="179" fontId="57" fillId="0" borderId="19" xfId="2" applyNumberFormat="1" applyFont="1" applyBorder="1" applyAlignment="1">
      <alignment horizontal="center" vertical="center"/>
    </xf>
    <xf numFmtId="179" fontId="57" fillId="0" borderId="29" xfId="2" applyNumberFormat="1" applyFont="1" applyBorder="1" applyAlignment="1">
      <alignment horizontal="center" vertical="center"/>
    </xf>
    <xf numFmtId="0" fontId="122" fillId="0" borderId="39" xfId="0" applyFont="1" applyBorder="1" applyAlignment="1">
      <alignment horizontal="center" vertical="center"/>
    </xf>
    <xf numFmtId="0" fontId="28" fillId="7" borderId="10" xfId="0" applyFont="1" applyFill="1" applyBorder="1" applyAlignment="1">
      <alignment horizontal="center" vertical="center"/>
    </xf>
    <xf numFmtId="0" fontId="28" fillId="7" borderId="77" xfId="0" applyFont="1" applyFill="1" applyBorder="1" applyAlignment="1">
      <alignment horizontal="center" vertical="center"/>
    </xf>
    <xf numFmtId="0" fontId="28" fillId="7" borderId="15" xfId="0" applyFont="1" applyFill="1" applyBorder="1" applyAlignment="1">
      <alignment horizontal="center" vertical="center"/>
    </xf>
    <xf numFmtId="0" fontId="31" fillId="8" borderId="11" xfId="0" applyFont="1" applyFill="1" applyBorder="1" applyAlignment="1" applyProtection="1">
      <alignment horizontal="center" vertical="center" shrinkToFit="1"/>
    </xf>
    <xf numFmtId="0" fontId="31" fillId="8" borderId="19" xfId="0" applyFont="1" applyFill="1" applyBorder="1" applyAlignment="1" applyProtection="1">
      <alignment horizontal="center" vertical="center" shrinkToFit="1"/>
    </xf>
    <xf numFmtId="0" fontId="31" fillId="8" borderId="32" xfId="0" applyFont="1" applyFill="1" applyBorder="1" applyAlignment="1" applyProtection="1">
      <alignment horizontal="center" vertical="center" shrinkToFit="1"/>
    </xf>
    <xf numFmtId="0" fontId="28" fillId="0" borderId="3" xfId="0" applyFont="1" applyBorder="1" applyAlignment="1">
      <alignment horizontal="distributed" vertical="center" indent="1"/>
    </xf>
    <xf numFmtId="0" fontId="28" fillId="0" borderId="14" xfId="0" applyFont="1" applyBorder="1" applyAlignment="1">
      <alignment horizontal="distributed" vertical="center" indent="1"/>
    </xf>
    <xf numFmtId="0" fontId="31" fillId="8" borderId="6" xfId="0" applyFont="1" applyFill="1" applyBorder="1" applyAlignment="1" applyProtection="1">
      <alignment horizontal="center" vertical="center"/>
    </xf>
    <xf numFmtId="0" fontId="31" fillId="8" borderId="3" xfId="0" applyFont="1" applyFill="1" applyBorder="1" applyAlignment="1" applyProtection="1">
      <alignment horizontal="center" vertical="center"/>
    </xf>
    <xf numFmtId="0" fontId="31" fillId="8" borderId="7" xfId="0" applyFont="1" applyFill="1" applyBorder="1" applyAlignment="1" applyProtection="1">
      <alignment horizontal="center" vertical="center"/>
    </xf>
    <xf numFmtId="0" fontId="31" fillId="0" borderId="6" xfId="0" applyFont="1" applyFill="1" applyBorder="1" applyAlignment="1" applyProtection="1">
      <alignment horizontal="center" vertical="center"/>
      <protection locked="0"/>
    </xf>
    <xf numFmtId="0" fontId="31" fillId="0" borderId="3" xfId="0" applyFont="1" applyFill="1" applyBorder="1" applyAlignment="1" applyProtection="1">
      <alignment horizontal="center" vertical="center"/>
      <protection locked="0"/>
    </xf>
    <xf numFmtId="0" fontId="31" fillId="0" borderId="7" xfId="0" applyFont="1" applyFill="1" applyBorder="1" applyAlignment="1" applyProtection="1">
      <alignment horizontal="center" vertical="center"/>
      <protection locked="0"/>
    </xf>
    <xf numFmtId="0" fontId="41" fillId="0" borderId="53" xfId="0" applyFont="1" applyBorder="1" applyAlignment="1">
      <alignment vertical="center"/>
    </xf>
    <xf numFmtId="0" fontId="41" fillId="0" borderId="0" xfId="0" applyFont="1" applyAlignment="1">
      <alignment vertical="center"/>
    </xf>
    <xf numFmtId="0" fontId="28" fillId="0" borderId="23" xfId="0" applyFont="1" applyBorder="1" applyAlignment="1">
      <alignment horizontal="distributed" vertical="center" indent="1"/>
    </xf>
    <xf numFmtId="0" fontId="28" fillId="0" borderId="76" xfId="0" applyFont="1" applyBorder="1" applyAlignment="1">
      <alignment horizontal="distributed" vertical="center" indent="1"/>
    </xf>
    <xf numFmtId="0" fontId="31" fillId="8" borderId="4" xfId="0" applyFont="1" applyFill="1" applyBorder="1" applyAlignment="1" applyProtection="1">
      <alignment horizontal="center" vertical="center"/>
      <protection locked="0"/>
    </xf>
    <xf numFmtId="0" fontId="31" fillId="8" borderId="23" xfId="0" applyFont="1" applyFill="1" applyBorder="1" applyAlignment="1" applyProtection="1">
      <alignment horizontal="center" vertical="center"/>
      <protection locked="0"/>
    </xf>
    <xf numFmtId="0" fontId="31" fillId="8" borderId="5" xfId="0" applyFont="1" applyFill="1" applyBorder="1" applyAlignment="1" applyProtection="1">
      <alignment horizontal="center" vertical="center"/>
      <protection locked="0"/>
    </xf>
    <xf numFmtId="0" fontId="47" fillId="0" borderId="53" xfId="0" applyFont="1" applyBorder="1" applyAlignment="1">
      <alignment horizontal="left" vertical="center" wrapText="1"/>
    </xf>
    <xf numFmtId="0" fontId="47" fillId="0" borderId="0" xfId="0" applyFont="1" applyBorder="1" applyAlignment="1">
      <alignment horizontal="left" vertical="center" wrapText="1"/>
    </xf>
    <xf numFmtId="0" fontId="31" fillId="5" borderId="27" xfId="0" applyFont="1" applyFill="1" applyBorder="1" applyAlignment="1" applyProtection="1">
      <alignment horizontal="center" vertical="center"/>
    </xf>
    <xf numFmtId="0" fontId="31" fillId="5" borderId="20" xfId="0" applyFont="1" applyFill="1" applyBorder="1" applyAlignment="1" applyProtection="1">
      <alignment horizontal="center" vertical="center"/>
    </xf>
    <xf numFmtId="0" fontId="31" fillId="5" borderId="24" xfId="0" applyFont="1" applyFill="1" applyBorder="1" applyAlignment="1" applyProtection="1">
      <alignment horizontal="center" vertical="center"/>
    </xf>
    <xf numFmtId="0" fontId="30" fillId="0" borderId="53" xfId="0" applyFont="1" applyFill="1" applyBorder="1" applyAlignment="1">
      <alignment vertical="center"/>
    </xf>
    <xf numFmtId="0" fontId="30" fillId="0" borderId="0" xfId="0" applyFont="1" applyFill="1" applyBorder="1" applyAlignment="1">
      <alignment vertical="center"/>
    </xf>
    <xf numFmtId="0" fontId="28" fillId="0" borderId="69" xfId="0" applyFont="1" applyBorder="1" applyAlignment="1">
      <alignment horizontal="distributed" vertical="center" indent="1"/>
    </xf>
    <xf numFmtId="0" fontId="28" fillId="0" borderId="70" xfId="0" applyFont="1" applyBorder="1" applyAlignment="1">
      <alignment horizontal="distributed" vertical="center" indent="1"/>
    </xf>
    <xf numFmtId="0" fontId="28" fillId="0" borderId="12" xfId="0" applyFont="1" applyBorder="1" applyAlignment="1">
      <alignment horizontal="center" vertical="center"/>
    </xf>
    <xf numFmtId="0" fontId="28" fillId="0" borderId="54" xfId="0" applyFont="1" applyBorder="1" applyAlignment="1">
      <alignment horizontal="center" vertical="center"/>
    </xf>
    <xf numFmtId="0" fontId="31" fillId="0" borderId="28" xfId="0" applyFont="1" applyFill="1" applyBorder="1" applyAlignment="1" applyProtection="1">
      <alignment horizontal="center" vertical="center"/>
      <protection locked="0"/>
    </xf>
    <xf numFmtId="0" fontId="31" fillId="0" borderId="22" xfId="0" applyFont="1" applyFill="1" applyBorder="1" applyAlignment="1" applyProtection="1">
      <alignment horizontal="center" vertical="center"/>
      <protection locked="0"/>
    </xf>
    <xf numFmtId="0" fontId="31" fillId="0" borderId="25" xfId="0" applyFont="1" applyFill="1" applyBorder="1" applyAlignment="1" applyProtection="1">
      <alignment horizontal="center" vertical="center"/>
      <protection locked="0"/>
    </xf>
    <xf numFmtId="0" fontId="47" fillId="0" borderId="3" xfId="0" applyFont="1" applyBorder="1" applyAlignment="1">
      <alignment vertical="center" wrapText="1" shrinkToFit="1"/>
    </xf>
    <xf numFmtId="0" fontId="47" fillId="0" borderId="14" xfId="0" applyFont="1" applyBorder="1" applyAlignment="1">
      <alignment vertical="center" shrinkToFit="1"/>
    </xf>
    <xf numFmtId="0" fontId="68" fillId="9" borderId="37" xfId="1" applyFont="1" applyFill="1" applyBorder="1" applyAlignment="1" applyProtection="1">
      <alignment horizontal="center" vertical="center"/>
    </xf>
    <xf numFmtId="0" fontId="68" fillId="9" borderId="66" xfId="1" applyFont="1" applyFill="1" applyBorder="1" applyAlignment="1" applyProtection="1">
      <alignment horizontal="center" vertical="center"/>
    </xf>
    <xf numFmtId="0" fontId="55" fillId="7" borderId="37" xfId="0" applyFont="1" applyFill="1" applyBorder="1" applyAlignment="1" applyProtection="1">
      <alignment horizontal="center" vertical="center"/>
    </xf>
    <xf numFmtId="0" fontId="55" fillId="7" borderId="49" xfId="0" applyFont="1" applyFill="1" applyBorder="1" applyAlignment="1" applyProtection="1">
      <alignment horizontal="center" vertical="center"/>
    </xf>
    <xf numFmtId="0" fontId="55" fillId="7" borderId="38" xfId="0" applyFont="1" applyFill="1" applyBorder="1" applyAlignment="1" applyProtection="1">
      <alignment horizontal="center" vertical="center"/>
    </xf>
    <xf numFmtId="0" fontId="28" fillId="0" borderId="11" xfId="0" applyFont="1" applyBorder="1" applyAlignment="1">
      <alignment horizontal="center" vertical="center"/>
    </xf>
    <xf numFmtId="0" fontId="28" fillId="0" borderId="35" xfId="0" applyFont="1" applyBorder="1" applyAlignment="1">
      <alignment horizontal="center" vertical="center"/>
    </xf>
    <xf numFmtId="0" fontId="28" fillId="0" borderId="37" xfId="0" applyFont="1" applyBorder="1" applyAlignment="1" applyProtection="1">
      <alignment horizontal="center" vertical="center"/>
      <protection locked="0"/>
    </xf>
    <xf numFmtId="0" fontId="28" fillId="0" borderId="49" xfId="0" applyFont="1" applyBorder="1" applyAlignment="1" applyProtection="1">
      <alignment horizontal="center" vertical="center"/>
      <protection locked="0"/>
    </xf>
    <xf numFmtId="0" fontId="28" fillId="0" borderId="38" xfId="0" applyFont="1" applyBorder="1" applyAlignment="1" applyProtection="1">
      <alignment horizontal="center" vertical="center"/>
      <protection locked="0"/>
    </xf>
    <xf numFmtId="0" fontId="28" fillId="0" borderId="37" xfId="0" applyFont="1" applyBorder="1" applyAlignment="1">
      <alignment horizontal="center" vertical="center"/>
    </xf>
    <xf numFmtId="0" fontId="28" fillId="0" borderId="38" xfId="0" applyFont="1" applyBorder="1" applyAlignment="1">
      <alignment horizontal="center" vertical="center"/>
    </xf>
    <xf numFmtId="0" fontId="114" fillId="0" borderId="37" xfId="0" applyFont="1" applyBorder="1" applyAlignment="1" applyProtection="1">
      <alignment horizontal="center" vertical="center"/>
      <protection locked="0"/>
    </xf>
    <xf numFmtId="0" fontId="114" fillId="0" borderId="49" xfId="0" applyFont="1" applyBorder="1" applyAlignment="1" applyProtection="1">
      <alignment horizontal="center" vertical="center"/>
      <protection locked="0"/>
    </xf>
    <xf numFmtId="0" fontId="114" fillId="0" borderId="38" xfId="0" applyFont="1" applyBorder="1" applyAlignment="1" applyProtection="1">
      <alignment horizontal="center" vertical="center"/>
      <protection locked="0"/>
    </xf>
    <xf numFmtId="0" fontId="28" fillId="0" borderId="11" xfId="0" applyFont="1" applyBorder="1" applyAlignment="1" applyProtection="1">
      <alignment horizontal="center" vertical="center" shrinkToFit="1"/>
      <protection locked="0"/>
    </xf>
    <xf numFmtId="0" fontId="28" fillId="0" borderId="32" xfId="0" applyFont="1" applyBorder="1" applyAlignment="1" applyProtection="1">
      <alignment horizontal="center" vertical="center" shrinkToFit="1"/>
      <protection locked="0"/>
    </xf>
    <xf numFmtId="0" fontId="28" fillId="0" borderId="74" xfId="0" applyFont="1" applyBorder="1" applyAlignment="1" applyProtection="1">
      <alignment horizontal="center" vertical="center" shrinkToFit="1"/>
      <protection locked="0"/>
    </xf>
    <xf numFmtId="0" fontId="28" fillId="0" borderId="75" xfId="0" applyFont="1" applyBorder="1" applyAlignment="1" applyProtection="1">
      <alignment horizontal="center" vertical="center" shrinkToFit="1"/>
      <protection locked="0"/>
    </xf>
    <xf numFmtId="2" fontId="28" fillId="2" borderId="11" xfId="0" applyNumberFormat="1" applyFont="1" applyFill="1" applyBorder="1" applyAlignment="1" applyProtection="1">
      <alignment horizontal="center" vertical="center" shrinkToFit="1"/>
      <protection locked="0"/>
    </xf>
    <xf numFmtId="2" fontId="28" fillId="2" borderId="32" xfId="0" applyNumberFormat="1" applyFont="1" applyFill="1" applyBorder="1" applyAlignment="1" applyProtection="1">
      <alignment horizontal="center" vertical="center" shrinkToFit="1"/>
      <protection locked="0"/>
    </xf>
    <xf numFmtId="2" fontId="28" fillId="2" borderId="74" xfId="0" applyNumberFormat="1" applyFont="1" applyFill="1" applyBorder="1" applyAlignment="1" applyProtection="1">
      <alignment horizontal="center" vertical="center" shrinkToFit="1"/>
      <protection locked="0"/>
    </xf>
    <xf numFmtId="2" fontId="28" fillId="2" borderId="75" xfId="0" applyNumberFormat="1" applyFont="1" applyFill="1" applyBorder="1" applyAlignment="1" applyProtection="1">
      <alignment horizontal="center" vertical="center" shrinkToFit="1"/>
      <protection locked="0"/>
    </xf>
    <xf numFmtId="0" fontId="28" fillId="0" borderId="10" xfId="0" applyFont="1" applyBorder="1" applyAlignment="1">
      <alignment horizontal="center" vertical="center"/>
    </xf>
    <xf numFmtId="0" fontId="28" fillId="0" borderId="15" xfId="0" applyFont="1" applyBorder="1" applyAlignment="1">
      <alignment horizontal="center" vertical="center"/>
    </xf>
    <xf numFmtId="0" fontId="32" fillId="3" borderId="11" xfId="0" applyFont="1" applyFill="1" applyBorder="1" applyAlignment="1">
      <alignment horizontal="center" vertical="center"/>
    </xf>
    <xf numFmtId="0" fontId="32" fillId="3" borderId="32" xfId="0" applyFont="1" applyFill="1" applyBorder="1" applyAlignment="1">
      <alignment horizontal="center" vertical="center"/>
    </xf>
    <xf numFmtId="0" fontId="28" fillId="0" borderId="77" xfId="0" applyFont="1" applyBorder="1" applyAlignment="1">
      <alignment horizontal="center" vertical="center"/>
    </xf>
    <xf numFmtId="0" fontId="28" fillId="0" borderId="62" xfId="0" applyFont="1" applyBorder="1" applyAlignment="1">
      <alignment horizontal="center" vertical="center"/>
    </xf>
    <xf numFmtId="0" fontId="28" fillId="0" borderId="67" xfId="0" applyFont="1" applyBorder="1" applyAlignment="1">
      <alignment horizontal="center" vertical="center"/>
    </xf>
    <xf numFmtId="0" fontId="70" fillId="0" borderId="33" xfId="0" applyFont="1" applyBorder="1" applyAlignment="1">
      <alignment horizontal="center" vertical="center" wrapText="1"/>
    </xf>
    <xf numFmtId="0" fontId="70" fillId="0" borderId="34" xfId="0" applyFont="1" applyBorder="1" applyAlignment="1">
      <alignment horizontal="center" vertical="center" wrapText="1"/>
    </xf>
    <xf numFmtId="0" fontId="31" fillId="0" borderId="37" xfId="0" applyFont="1" applyFill="1" applyBorder="1" applyAlignment="1" applyProtection="1">
      <alignment horizontal="center" vertical="center"/>
    </xf>
    <xf numFmtId="0" fontId="31" fillId="0" borderId="49" xfId="0" applyFont="1" applyFill="1" applyBorder="1" applyAlignment="1" applyProtection="1">
      <alignment horizontal="center" vertical="center"/>
    </xf>
    <xf numFmtId="0" fontId="31" fillId="0" borderId="38" xfId="0" applyFont="1" applyFill="1" applyBorder="1" applyAlignment="1" applyProtection="1">
      <alignment horizontal="center" vertical="center"/>
    </xf>
    <xf numFmtId="0" fontId="28" fillId="0" borderId="3" xfId="0" applyFont="1" applyFill="1" applyBorder="1" applyAlignment="1" applyProtection="1">
      <alignment horizontal="center" vertical="center"/>
    </xf>
    <xf numFmtId="0" fontId="31" fillId="4" borderId="3" xfId="0" applyFont="1" applyFill="1" applyBorder="1" applyAlignment="1" applyProtection="1">
      <alignment horizontal="center" vertical="center"/>
    </xf>
    <xf numFmtId="0" fontId="31" fillId="3" borderId="3" xfId="0" applyFont="1" applyFill="1" applyBorder="1" applyAlignment="1" applyProtection="1">
      <alignment horizontal="center" vertical="center"/>
    </xf>
    <xf numFmtId="0" fontId="31" fillId="4" borderId="14" xfId="0" applyFont="1" applyFill="1" applyBorder="1" applyAlignment="1" applyProtection="1">
      <alignment horizontal="center" vertical="center"/>
    </xf>
    <xf numFmtId="0" fontId="31" fillId="4" borderId="19" xfId="0" applyFont="1" applyFill="1" applyBorder="1" applyAlignment="1" applyProtection="1">
      <alignment horizontal="center" vertical="center"/>
    </xf>
    <xf numFmtId="0" fontId="31" fillId="4" borderId="35" xfId="0" applyFont="1" applyFill="1" applyBorder="1" applyAlignment="1" applyProtection="1">
      <alignment horizontal="center" vertical="center"/>
    </xf>
    <xf numFmtId="0" fontId="28" fillId="0" borderId="26" xfId="0" applyFont="1" applyFill="1" applyBorder="1" applyAlignment="1" applyProtection="1">
      <alignment horizontal="center" vertical="center"/>
    </xf>
    <xf numFmtId="0" fontId="28" fillId="0" borderId="36" xfId="0" applyFont="1" applyFill="1" applyBorder="1" applyAlignment="1" applyProtection="1">
      <alignment horizontal="center" vertical="center"/>
    </xf>
    <xf numFmtId="0" fontId="28" fillId="0" borderId="23" xfId="0" applyFont="1" applyFill="1" applyBorder="1" applyAlignment="1" applyProtection="1">
      <alignment horizontal="center" vertical="center"/>
    </xf>
    <xf numFmtId="0" fontId="143" fillId="0" borderId="0" xfId="1" applyFont="1" applyAlignment="1" applyProtection="1">
      <alignment horizontal="center" vertical="center"/>
    </xf>
    <xf numFmtId="0" fontId="0" fillId="0" borderId="0" xfId="0" applyAlignment="1" applyProtection="1">
      <alignment horizontal="center" vertical="center" wrapText="1"/>
    </xf>
    <xf numFmtId="176" fontId="44" fillId="0" borderId="0" xfId="1" applyNumberFormat="1" applyFont="1" applyAlignment="1" applyProtection="1">
      <alignment horizontal="distributed" vertical="center" indent="4"/>
    </xf>
    <xf numFmtId="0" fontId="15" fillId="0" borderId="39" xfId="1" applyFont="1" applyBorder="1" applyAlignment="1" applyProtection="1">
      <alignment horizontal="center" vertical="center"/>
    </xf>
    <xf numFmtId="0" fontId="15" fillId="0" borderId="0" xfId="1" applyFont="1" applyBorder="1" applyAlignment="1" applyProtection="1">
      <alignment horizontal="center" vertical="center"/>
    </xf>
    <xf numFmtId="0" fontId="0" fillId="0" borderId="55" xfId="0" applyBorder="1" applyAlignment="1" applyProtection="1">
      <alignment horizontal="center" vertical="center"/>
    </xf>
    <xf numFmtId="0" fontId="0" fillId="0" borderId="57" xfId="0" applyBorder="1" applyAlignment="1" applyProtection="1">
      <alignment horizontal="center" vertical="center"/>
    </xf>
    <xf numFmtId="0" fontId="0" fillId="0" borderId="58" xfId="0" applyBorder="1" applyAlignment="1" applyProtection="1">
      <alignment horizontal="center" vertical="center"/>
    </xf>
    <xf numFmtId="0" fontId="25" fillId="0" borderId="33" xfId="1" applyNumberFormat="1" applyFont="1" applyBorder="1" applyAlignment="1" applyProtection="1">
      <alignment horizontal="center" vertical="center"/>
    </xf>
    <xf numFmtId="0" fontId="25" fillId="0" borderId="15" xfId="1" applyNumberFormat="1" applyFont="1" applyBorder="1" applyAlignment="1" applyProtection="1">
      <alignment horizontal="center" vertical="center"/>
    </xf>
    <xf numFmtId="0" fontId="0" fillId="0" borderId="20" xfId="0" applyBorder="1" applyAlignment="1" applyProtection="1">
      <alignment horizontal="center" vertical="center"/>
    </xf>
    <xf numFmtId="0" fontId="0" fillId="0" borderId="24" xfId="0" applyBorder="1" applyAlignment="1" applyProtection="1">
      <alignment horizontal="center" vertical="center"/>
    </xf>
    <xf numFmtId="0" fontId="25" fillId="0" borderId="71" xfId="1" applyNumberFormat="1" applyFont="1" applyBorder="1" applyAlignment="1" applyProtection="1">
      <alignment horizontal="center" vertical="center"/>
    </xf>
    <xf numFmtId="0" fontId="25" fillId="0" borderId="72" xfId="1" applyNumberFormat="1" applyFont="1" applyBorder="1" applyAlignment="1" applyProtection="1">
      <alignment horizontal="center" vertical="center"/>
    </xf>
    <xf numFmtId="0" fontId="41" fillId="5" borderId="0" xfId="1" applyFont="1" applyFill="1" applyAlignment="1" applyProtection="1">
      <alignment horizontal="center" vertical="center"/>
    </xf>
    <xf numFmtId="0" fontId="54" fillId="0" borderId="0" xfId="1" applyFont="1" applyAlignment="1" applyProtection="1">
      <alignment horizontal="distributed" vertical="center" indent="8" shrinkToFit="1"/>
    </xf>
    <xf numFmtId="0" fontId="13" fillId="0" borderId="70" xfId="1" applyFont="1" applyBorder="1" applyAlignment="1" applyProtection="1">
      <alignment horizontal="center" vertical="center" shrinkToFit="1"/>
    </xf>
    <xf numFmtId="0" fontId="13" fillId="0" borderId="49" xfId="1" applyFont="1" applyBorder="1" applyAlignment="1" applyProtection="1">
      <alignment horizontal="center" vertical="center" shrinkToFit="1"/>
    </xf>
    <xf numFmtId="0" fontId="13" fillId="0" borderId="38" xfId="1" applyFont="1" applyBorder="1" applyAlignment="1" applyProtection="1">
      <alignment horizontal="center" vertical="center" shrinkToFit="1"/>
    </xf>
    <xf numFmtId="0" fontId="23" fillId="0" borderId="37" xfId="1" applyFont="1" applyBorder="1" applyAlignment="1" applyProtection="1">
      <alignment horizontal="center" shrinkToFit="1"/>
    </xf>
    <xf numFmtId="0" fontId="23" fillId="0" borderId="49" xfId="1" applyFont="1" applyBorder="1" applyAlignment="1" applyProtection="1">
      <alignment horizontal="center" shrinkToFit="1"/>
    </xf>
    <xf numFmtId="0" fontId="23" fillId="0" borderId="38" xfId="1" applyFont="1" applyBorder="1" applyAlignment="1" applyProtection="1">
      <alignment horizontal="center" shrinkToFit="1"/>
    </xf>
    <xf numFmtId="0" fontId="34" fillId="0" borderId="0" xfId="0" applyFont="1" applyBorder="1" applyAlignment="1" applyProtection="1">
      <alignment horizontal="center" vertical="center" shrinkToFit="1"/>
    </xf>
    <xf numFmtId="0" fontId="16" fillId="0" borderId="88" xfId="7" applyFont="1" applyBorder="1" applyAlignment="1">
      <alignment horizontal="center" vertical="center" wrapText="1"/>
    </xf>
    <xf numFmtId="0" fontId="98" fillId="0" borderId="89" xfId="7" applyBorder="1" applyAlignment="1">
      <alignment horizontal="left" vertical="center"/>
    </xf>
    <xf numFmtId="0" fontId="98" fillId="0" borderId="0" xfId="7" applyAlignment="1">
      <alignment vertical="center" wrapText="1"/>
    </xf>
    <xf numFmtId="0" fontId="106" fillId="0" borderId="84" xfId="7" applyFont="1" applyBorder="1" applyAlignment="1">
      <alignment horizontal="center" vertical="center" wrapText="1"/>
    </xf>
    <xf numFmtId="0" fontId="98" fillId="0" borderId="85" xfId="7" applyBorder="1" applyAlignment="1">
      <alignment horizontal="left" vertical="center"/>
    </xf>
    <xf numFmtId="0" fontId="106" fillId="0" borderId="88" xfId="7" applyFont="1" applyBorder="1" applyAlignment="1">
      <alignment horizontal="center" vertical="center" wrapText="1"/>
    </xf>
    <xf numFmtId="0" fontId="16" fillId="0" borderId="92" xfId="7" applyFont="1" applyBorder="1" applyAlignment="1">
      <alignment horizontal="center" vertical="center" wrapText="1"/>
    </xf>
    <xf numFmtId="0" fontId="98" fillId="0" borderId="93" xfId="7" applyBorder="1" applyAlignment="1">
      <alignment horizontal="left" vertical="center"/>
    </xf>
    <xf numFmtId="0" fontId="16" fillId="0" borderId="37" xfId="7" applyFont="1" applyBorder="1" applyAlignment="1">
      <alignment horizontal="center" vertical="center"/>
    </xf>
    <xf numFmtId="0" fontId="16" fillId="0" borderId="66" xfId="7" applyFont="1" applyBorder="1" applyAlignment="1">
      <alignment horizontal="center" vertical="center"/>
    </xf>
    <xf numFmtId="0" fontId="98" fillId="0" borderId="37" xfId="7" applyBorder="1" applyAlignment="1">
      <alignment horizontal="center" vertical="center"/>
    </xf>
    <xf numFmtId="0" fontId="98" fillId="0" borderId="66" xfId="7" applyBorder="1" applyAlignment="1">
      <alignment horizontal="center" vertical="center"/>
    </xf>
    <xf numFmtId="0" fontId="98" fillId="0" borderId="70" xfId="7" applyBorder="1" applyAlignment="1">
      <alignment horizontal="center" vertical="center"/>
    </xf>
    <xf numFmtId="0" fontId="98" fillId="0" borderId="49" xfId="7" applyBorder="1" applyAlignment="1">
      <alignment horizontal="center" vertical="center"/>
    </xf>
    <xf numFmtId="0" fontId="98" fillId="0" borderId="38" xfId="7" applyBorder="1" applyAlignment="1">
      <alignment horizontal="center" vertical="center"/>
    </xf>
    <xf numFmtId="0" fontId="16" fillId="0" borderId="48" xfId="7" applyFont="1" applyBorder="1" applyAlignment="1">
      <alignment horizontal="center" vertical="top" wrapText="1"/>
    </xf>
    <xf numFmtId="0" fontId="16" fillId="0" borderId="96" xfId="7" applyFont="1" applyBorder="1" applyAlignment="1">
      <alignment horizontal="center" vertical="top" wrapText="1"/>
    </xf>
    <xf numFmtId="0" fontId="16" fillId="0" borderId="13" xfId="7" applyFont="1" applyBorder="1" applyAlignment="1">
      <alignment horizontal="center" vertical="top" wrapText="1"/>
    </xf>
    <xf numFmtId="0" fontId="16" fillId="0" borderId="97" xfId="7" applyFont="1" applyBorder="1" applyAlignment="1">
      <alignment horizontal="center" vertical="top" wrapText="1"/>
    </xf>
    <xf numFmtId="0" fontId="98" fillId="0" borderId="51" xfId="7" applyBorder="1" applyAlignment="1">
      <alignment horizontal="center" vertical="center"/>
    </xf>
    <xf numFmtId="0" fontId="98" fillId="0" borderId="52" xfId="7" applyBorder="1" applyAlignment="1">
      <alignment horizontal="center" vertical="center"/>
    </xf>
    <xf numFmtId="0" fontId="15" fillId="0" borderId="48" xfId="7" applyFont="1" applyBorder="1" applyAlignment="1">
      <alignment vertical="center" wrapText="1"/>
    </xf>
    <xf numFmtId="0" fontId="15" fillId="0" borderId="50" xfId="7" applyFont="1" applyBorder="1" applyAlignment="1">
      <alignment vertical="center" wrapText="1"/>
    </xf>
    <xf numFmtId="0" fontId="15" fillId="0" borderId="51" xfId="7" applyFont="1" applyBorder="1" applyAlignment="1">
      <alignment vertical="center" wrapText="1"/>
    </xf>
    <xf numFmtId="0" fontId="15" fillId="0" borderId="13" xfId="7" applyFont="1" applyBorder="1" applyAlignment="1">
      <alignment vertical="center" wrapText="1"/>
    </xf>
    <xf numFmtId="0" fontId="15" fillId="0" borderId="39" xfId="7" applyFont="1" applyBorder="1" applyAlignment="1">
      <alignment vertical="center" wrapText="1"/>
    </xf>
    <xf numFmtId="0" fontId="15" fillId="0" borderId="52" xfId="7" applyFont="1" applyBorder="1" applyAlignment="1">
      <alignment vertical="center" wrapText="1"/>
    </xf>
    <xf numFmtId="0" fontId="98" fillId="0" borderId="98" xfId="7" applyBorder="1" applyAlignment="1">
      <alignment horizontal="left" vertical="top" wrapText="1"/>
    </xf>
    <xf numFmtId="181" fontId="106" fillId="0" borderId="98" xfId="7" applyNumberFormat="1" applyFont="1" applyBorder="1" applyAlignment="1">
      <alignment horizontal="center" vertical="center" wrapText="1"/>
    </xf>
    <xf numFmtId="0" fontId="112" fillId="0" borderId="102" xfId="7" applyFont="1" applyBorder="1" applyAlignment="1">
      <alignment horizontal="center" vertical="center"/>
    </xf>
    <xf numFmtId="0" fontId="112" fillId="0" borderId="103" xfId="7" applyFont="1" applyBorder="1" applyAlignment="1">
      <alignment horizontal="center" vertical="center"/>
    </xf>
    <xf numFmtId="0" fontId="112" fillId="0" borderId="104" xfId="7" applyFont="1" applyBorder="1" applyAlignment="1">
      <alignment horizontal="center" vertical="center"/>
    </xf>
    <xf numFmtId="0" fontId="66" fillId="0" borderId="14" xfId="7" applyFont="1" applyBorder="1" applyAlignment="1">
      <alignment horizontal="center" vertical="center"/>
    </xf>
    <xf numFmtId="0" fontId="66" fillId="0" borderId="19" xfId="7" applyFont="1" applyBorder="1" applyAlignment="1">
      <alignment horizontal="center" vertical="center"/>
    </xf>
    <xf numFmtId="0" fontId="66" fillId="0" borderId="35" xfId="7" applyFont="1" applyBorder="1" applyAlignment="1">
      <alignment horizontal="center" vertical="center"/>
    </xf>
    <xf numFmtId="0" fontId="111" fillId="0" borderId="100" xfId="7" applyFont="1" applyBorder="1" applyAlignment="1">
      <alignment horizontal="right" vertical="center" wrapText="1"/>
    </xf>
    <xf numFmtId="0" fontId="111" fillId="0" borderId="101" xfId="7" applyFont="1" applyBorder="1" applyAlignment="1">
      <alignment horizontal="right" vertical="center" wrapText="1"/>
    </xf>
    <xf numFmtId="0" fontId="0" fillId="0" borderId="14" xfId="0" applyBorder="1" applyAlignment="1">
      <alignment horizontal="center" vertical="center" wrapText="1"/>
    </xf>
    <xf numFmtId="0" fontId="0" fillId="0" borderId="35" xfId="0" applyBorder="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0" fontId="0" fillId="0" borderId="106" xfId="0" applyBorder="1" applyAlignment="1">
      <alignment horizontal="center" vertical="center"/>
    </xf>
    <xf numFmtId="0" fontId="0" fillId="0" borderId="2" xfId="0" applyBorder="1" applyAlignment="1">
      <alignment horizontal="center" vertical="center"/>
    </xf>
    <xf numFmtId="0" fontId="32" fillId="0" borderId="0" xfId="0" applyFont="1" applyBorder="1" applyAlignment="1">
      <alignment horizontal="center" vertical="center" textRotation="255"/>
    </xf>
    <xf numFmtId="0" fontId="32" fillId="0" borderId="0" xfId="0" applyFont="1" applyBorder="1" applyAlignment="1">
      <alignment horizontal="center" vertical="center"/>
    </xf>
    <xf numFmtId="0" fontId="27" fillId="0" borderId="0" xfId="1" applyAlignment="1">
      <alignment horizontal="center" vertical="center"/>
    </xf>
  </cellXfs>
  <cellStyles count="12">
    <cellStyle name="標準" xfId="0" builtinId="0"/>
    <cellStyle name="標準 2" xfId="1"/>
    <cellStyle name="標準 2 2 2" xfId="6"/>
    <cellStyle name="標準 2 3" xfId="8"/>
    <cellStyle name="標準 2 3 2" xfId="9"/>
    <cellStyle name="標準 2 3 3" xfId="11"/>
    <cellStyle name="標準 3" xfId="2"/>
    <cellStyle name="標準 4" xfId="3"/>
    <cellStyle name="標準 5" xfId="5"/>
    <cellStyle name="標準 5 2" xfId="4"/>
    <cellStyle name="標準 6" xfId="7"/>
    <cellStyle name="標準 6 2" xfId="10"/>
  </cellStyles>
  <dxfs count="1">
    <dxf>
      <font>
        <color rgb="FF9C0006"/>
      </font>
      <fill>
        <patternFill>
          <bgColor rgb="FFFFC7CE"/>
        </patternFill>
      </fill>
    </dxf>
  </dxfs>
  <tableStyles count="0" defaultTableStyle="TableStyleMedium9" defaultPivotStyle="PivotStyleLight16"/>
  <colors>
    <mruColors>
      <color rgb="FFFFFF99"/>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hyperlink" Target="https://c.tipsfound.com/excel/02105/15.png" TargetMode="External"/><Relationship Id="rId2" Type="http://schemas.openxmlformats.org/officeDocument/2006/relationships/image" Target="../media/image5.png"/><Relationship Id="rId1" Type="http://schemas.openxmlformats.org/officeDocument/2006/relationships/hyperlink" Target="https://c.tipsfound.com/excel/02105/14.png" TargetMode="External"/><Relationship Id="rId6" Type="http://schemas.openxmlformats.org/officeDocument/2006/relationships/image" Target="../media/image7.png"/><Relationship Id="rId5" Type="http://schemas.openxmlformats.org/officeDocument/2006/relationships/hyperlink" Target="https://c.tipsfound.com/excel/02105/16.png" TargetMode="External"/><Relationship Id="rId4" Type="http://schemas.openxmlformats.org/officeDocument/2006/relationships/image" Target="../media/image6.png"/></Relationships>
</file>

<file path=xl/drawings/_rels/drawing3.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xdr:row>
      <xdr:rowOff>140209</xdr:rowOff>
    </xdr:from>
    <xdr:to>
      <xdr:col>11</xdr:col>
      <xdr:colOff>57150</xdr:colOff>
      <xdr:row>9</xdr:row>
      <xdr:rowOff>188977</xdr:rowOff>
    </xdr:to>
    <xdr:pic>
      <xdr:nvPicPr>
        <xdr:cNvPr id="2" name="図 1" descr="001_000.png"/>
        <xdr:cNvPicPr>
          <a:picLocks/>
        </xdr:cNvPicPr>
      </xdr:nvPicPr>
      <xdr:blipFill>
        <a:blip xmlns:r="http://schemas.openxmlformats.org/officeDocument/2006/relationships" r:embed="rId1"/>
        <a:stretch>
          <a:fillRect/>
        </a:stretch>
      </xdr:blipFill>
      <xdr:spPr>
        <a:xfrm>
          <a:off x="0" y="1969009"/>
          <a:ext cx="10191750" cy="48768"/>
        </a:xfrm>
        <a:prstGeom prst="rect">
          <a:avLst/>
        </a:prstGeom>
      </xdr:spPr>
    </xdr:pic>
    <xdr:clientData/>
  </xdr:twoCellAnchor>
  <xdr:twoCellAnchor editAs="oneCell">
    <xdr:from>
      <xdr:col>0</xdr:col>
      <xdr:colOff>0</xdr:colOff>
      <xdr:row>4</xdr:row>
      <xdr:rowOff>164593</xdr:rowOff>
    </xdr:from>
    <xdr:to>
      <xdr:col>11</xdr:col>
      <xdr:colOff>57150</xdr:colOff>
      <xdr:row>5</xdr:row>
      <xdr:rowOff>42673</xdr:rowOff>
    </xdr:to>
    <xdr:pic>
      <xdr:nvPicPr>
        <xdr:cNvPr id="3" name="図 2" descr="001_001.png"/>
        <xdr:cNvPicPr>
          <a:picLocks/>
        </xdr:cNvPicPr>
      </xdr:nvPicPr>
      <xdr:blipFill>
        <a:blip xmlns:r="http://schemas.openxmlformats.org/officeDocument/2006/relationships" r:embed="rId2"/>
        <a:stretch>
          <a:fillRect/>
        </a:stretch>
      </xdr:blipFill>
      <xdr:spPr>
        <a:xfrm>
          <a:off x="0" y="1059943"/>
          <a:ext cx="10191750" cy="40005"/>
        </a:xfrm>
        <a:prstGeom prst="rect">
          <a:avLst/>
        </a:prstGeom>
      </xdr:spPr>
    </xdr:pic>
    <xdr:clientData/>
  </xdr:twoCellAnchor>
  <xdr:twoCellAnchor editAs="oneCell">
    <xdr:from>
      <xdr:col>10</xdr:col>
      <xdr:colOff>676656</xdr:colOff>
      <xdr:row>4</xdr:row>
      <xdr:rowOff>164593</xdr:rowOff>
    </xdr:from>
    <xdr:to>
      <xdr:col>11</xdr:col>
      <xdr:colOff>42672</xdr:colOff>
      <xdr:row>9</xdr:row>
      <xdr:rowOff>188977</xdr:rowOff>
    </xdr:to>
    <xdr:pic>
      <xdr:nvPicPr>
        <xdr:cNvPr id="4" name="図 3" descr="001_002.png"/>
        <xdr:cNvPicPr>
          <a:picLocks/>
        </xdr:cNvPicPr>
      </xdr:nvPicPr>
      <xdr:blipFill>
        <a:blip xmlns:r="http://schemas.openxmlformats.org/officeDocument/2006/relationships" r:embed="rId3"/>
        <a:stretch>
          <a:fillRect/>
        </a:stretch>
      </xdr:blipFill>
      <xdr:spPr>
        <a:xfrm>
          <a:off x="10125456" y="1059943"/>
          <a:ext cx="51816" cy="957834"/>
        </a:xfrm>
        <a:prstGeom prst="rect">
          <a:avLst/>
        </a:prstGeom>
      </xdr:spPr>
    </xdr:pic>
    <xdr:clientData/>
  </xdr:twoCellAnchor>
  <xdr:twoCellAnchor editAs="oneCell">
    <xdr:from>
      <xdr:col>0</xdr:col>
      <xdr:colOff>0</xdr:colOff>
      <xdr:row>4</xdr:row>
      <xdr:rowOff>164593</xdr:rowOff>
    </xdr:from>
    <xdr:to>
      <xdr:col>0</xdr:col>
      <xdr:colOff>51054</xdr:colOff>
      <xdr:row>9</xdr:row>
      <xdr:rowOff>188977</xdr:rowOff>
    </xdr:to>
    <xdr:pic>
      <xdr:nvPicPr>
        <xdr:cNvPr id="5" name="図 4" descr="001_003.png"/>
        <xdr:cNvPicPr>
          <a:picLocks/>
        </xdr:cNvPicPr>
      </xdr:nvPicPr>
      <xdr:blipFill>
        <a:blip xmlns:r="http://schemas.openxmlformats.org/officeDocument/2006/relationships" r:embed="rId4"/>
        <a:stretch>
          <a:fillRect/>
        </a:stretch>
      </xdr:blipFill>
      <xdr:spPr>
        <a:xfrm>
          <a:off x="0" y="1059943"/>
          <a:ext cx="51054" cy="9578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3</xdr:row>
      <xdr:rowOff>0</xdr:rowOff>
    </xdr:from>
    <xdr:ext cx="2762250" cy="1657350"/>
    <xdr:pic>
      <xdr:nvPicPr>
        <xdr:cNvPr id="2" name="図 1" descr="14">
          <a:hlinkClick xmlns:r="http://schemas.openxmlformats.org/officeDocument/2006/relationships" r:id="rId1"/>
          <a:extLst>
            <a:ext uri="{FF2B5EF4-FFF2-40B4-BE49-F238E27FC236}">
              <a16:creationId xmlns:a16="http://schemas.microsoft.com/office/drawing/2014/main" xmlns="" id="{00000000-0008-0000-06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5800" y="723900"/>
          <a:ext cx="2762250" cy="1657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13</xdr:row>
      <xdr:rowOff>0</xdr:rowOff>
    </xdr:from>
    <xdr:ext cx="3133725" cy="1638300"/>
    <xdr:pic>
      <xdr:nvPicPr>
        <xdr:cNvPr id="3" name="図 2" descr="15">
          <a:hlinkClick xmlns:r="http://schemas.openxmlformats.org/officeDocument/2006/relationships" r:id="rId3"/>
          <a:extLst>
            <a:ext uri="{FF2B5EF4-FFF2-40B4-BE49-F238E27FC236}">
              <a16:creationId xmlns:a16="http://schemas.microsoft.com/office/drawing/2014/main" xmlns="" id="{00000000-0008-0000-0600-00000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5800" y="2809875"/>
          <a:ext cx="3133725" cy="1638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23</xdr:row>
      <xdr:rowOff>0</xdr:rowOff>
    </xdr:from>
    <xdr:ext cx="2762250" cy="1657350"/>
    <xdr:pic>
      <xdr:nvPicPr>
        <xdr:cNvPr id="4" name="図 3" descr="16">
          <a:hlinkClick xmlns:r="http://schemas.openxmlformats.org/officeDocument/2006/relationships" r:id="rId5"/>
          <a:extLst>
            <a:ext uri="{FF2B5EF4-FFF2-40B4-BE49-F238E27FC236}">
              <a16:creationId xmlns:a16="http://schemas.microsoft.com/office/drawing/2014/main" xmlns="" id="{00000000-0008-0000-0600-000004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85800" y="4657725"/>
          <a:ext cx="2762250" cy="1657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6</xdr:col>
      <xdr:colOff>647700</xdr:colOff>
      <xdr:row>25</xdr:row>
      <xdr:rowOff>47625</xdr:rowOff>
    </xdr:to>
    <xdr:pic>
      <xdr:nvPicPr>
        <xdr:cNvPr id="2" name="図 1" descr="2016 01 28 22 34 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52475"/>
          <a:ext cx="4762500" cy="388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xdr:row>
      <xdr:rowOff>0</xdr:rowOff>
    </xdr:from>
    <xdr:to>
      <xdr:col>7</xdr:col>
      <xdr:colOff>552450</xdr:colOff>
      <xdr:row>27</xdr:row>
      <xdr:rowOff>76200</xdr:rowOff>
    </xdr:to>
    <xdr:pic>
      <xdr:nvPicPr>
        <xdr:cNvPr id="3" name="図 2" descr="58-1-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333500"/>
          <a:ext cx="5353050" cy="3676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32887;&#21729;\&#24179;&#37326;\&#12426;&#12367;&#12376;&#12423;&#12358;\&#21517;&#21476;&#23627;&#25903;&#37096;\2014\Users\KATSUMI\Downloads\2014&#21517;&#21476;&#23627;&#22320;&#21306;&#30003;&#12375;&#36796;&#12415;&#12501;&#12449;&#12452;&#12523;&#35352;&#20837;&#2036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ichi-rk.jp/photo/&#31532;&#65297;&#22238;&#21517;&#21476;&#23627;&#22320;&#21306;&#29992;&#65301;&#65296;&#20154;&#2999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Desktop/2016rikujyoukyousitu_youkou_m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12467;&#12500;&#12540;2012nagoyatiku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R13" t="str">
            <v>○</v>
          </cell>
          <cell r="S13" t="str">
            <v>男</v>
          </cell>
          <cell r="T13" t="str">
            <v>100m</v>
          </cell>
        </row>
        <row r="14">
          <cell r="S14" t="str">
            <v>女</v>
          </cell>
          <cell r="T14" t="str">
            <v>200m</v>
          </cell>
        </row>
        <row r="15">
          <cell r="T15" t="str">
            <v>400m</v>
          </cell>
        </row>
        <row r="16">
          <cell r="T16" t="str">
            <v>800m</v>
          </cell>
        </row>
        <row r="17">
          <cell r="T17" t="str">
            <v>1500m</v>
          </cell>
        </row>
        <row r="18">
          <cell r="T18" t="str">
            <v>5000m</v>
          </cell>
        </row>
        <row r="19">
          <cell r="T19" t="str">
            <v>110mH</v>
          </cell>
        </row>
        <row r="20">
          <cell r="T20" t="str">
            <v>400mH</v>
          </cell>
        </row>
        <row r="21">
          <cell r="T21" t="str">
            <v>3000mSC</v>
          </cell>
        </row>
        <row r="22">
          <cell r="T22" t="str">
            <v>5000mW</v>
          </cell>
        </row>
        <row r="23">
          <cell r="T23" t="str">
            <v>走高跳</v>
          </cell>
        </row>
        <row r="24">
          <cell r="T24" t="str">
            <v>走幅跳</v>
          </cell>
        </row>
        <row r="25">
          <cell r="T25" t="str">
            <v>三段跳</v>
          </cell>
        </row>
        <row r="26">
          <cell r="T26" t="str">
            <v>砲丸投</v>
          </cell>
        </row>
        <row r="27">
          <cell r="T27" t="str">
            <v>高校砲丸投</v>
          </cell>
        </row>
        <row r="28">
          <cell r="T28" t="str">
            <v>円盤投</v>
          </cell>
        </row>
        <row r="29">
          <cell r="T29" t="str">
            <v>高校円盤投</v>
          </cell>
        </row>
        <row r="30">
          <cell r="T30" t="str">
            <v>ﾊﾝﾏｰ投</v>
          </cell>
        </row>
        <row r="31">
          <cell r="T31" t="str">
            <v>高校ﾊﾝﾏｰ投</v>
          </cell>
        </row>
        <row r="32">
          <cell r="T32" t="str">
            <v>やり投</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陸上教室28"/>
      <sheetName val="一覧表"/>
      <sheetName val="個人表"/>
      <sheetName val="その他"/>
    </sheetNames>
    <sheetDataSet>
      <sheetData sheetId="0"/>
      <sheetData sheetId="1"/>
      <sheetData sheetId="2">
        <row r="5">
          <cell r="V5" t="str">
            <v>男</v>
          </cell>
        </row>
        <row r="6">
          <cell r="V6" t="str">
            <v>女</v>
          </cell>
        </row>
        <row r="7">
          <cell r="U7" t="str">
            <v>1年</v>
          </cell>
        </row>
        <row r="8">
          <cell r="U8" t="str">
            <v>2年</v>
          </cell>
        </row>
        <row r="9">
          <cell r="U9" t="str">
            <v>3年</v>
          </cell>
        </row>
        <row r="10">
          <cell r="U10" t="str">
            <v>4年</v>
          </cell>
        </row>
        <row r="11">
          <cell r="U11" t="str">
            <v>5年</v>
          </cell>
        </row>
        <row r="12">
          <cell r="U12" t="str">
            <v>6年</v>
          </cell>
        </row>
      </sheetData>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T13" t="str">
            <v>100m</v>
          </cell>
          <cell r="U13" t="str">
            <v>100m</v>
          </cell>
        </row>
        <row r="14">
          <cell r="T14" t="str">
            <v>200m</v>
          </cell>
          <cell r="U14" t="str">
            <v>200m</v>
          </cell>
        </row>
        <row r="15">
          <cell r="T15" t="str">
            <v>400m</v>
          </cell>
          <cell r="U15" t="str">
            <v>400m</v>
          </cell>
        </row>
        <row r="16">
          <cell r="T16" t="str">
            <v>800m</v>
          </cell>
          <cell r="U16" t="str">
            <v>800m</v>
          </cell>
        </row>
        <row r="17">
          <cell r="T17" t="str">
            <v>1500m</v>
          </cell>
          <cell r="U17" t="str">
            <v>1500m</v>
          </cell>
        </row>
        <row r="18">
          <cell r="T18" t="str">
            <v>5000m</v>
          </cell>
          <cell r="U18" t="str">
            <v>3000m</v>
          </cell>
        </row>
        <row r="19">
          <cell r="T19" t="str">
            <v>110mH</v>
          </cell>
          <cell r="U19" t="str">
            <v>100mH</v>
          </cell>
        </row>
        <row r="20">
          <cell r="T20" t="str">
            <v>400mH</v>
          </cell>
          <cell r="U20" t="str">
            <v>400mH</v>
          </cell>
        </row>
        <row r="21">
          <cell r="T21" t="str">
            <v>3000mSC</v>
          </cell>
          <cell r="U21" t="str">
            <v>5000mW</v>
          </cell>
        </row>
        <row r="22">
          <cell r="T22" t="str">
            <v>5000mW</v>
          </cell>
          <cell r="U22" t="str">
            <v>走高跳</v>
          </cell>
        </row>
        <row r="23">
          <cell r="T23" t="str">
            <v>走高跳</v>
          </cell>
          <cell r="U23" t="str">
            <v>走幅跳</v>
          </cell>
        </row>
        <row r="24">
          <cell r="T24" t="str">
            <v>走幅跳</v>
          </cell>
          <cell r="U24" t="str">
            <v>三段跳</v>
          </cell>
        </row>
        <row r="25">
          <cell r="T25" t="str">
            <v>三段跳</v>
          </cell>
          <cell r="U25" t="str">
            <v>砲丸投</v>
          </cell>
        </row>
        <row r="26">
          <cell r="T26" t="str">
            <v>砲丸投</v>
          </cell>
          <cell r="U26" t="str">
            <v>円盤投</v>
          </cell>
        </row>
        <row r="27">
          <cell r="T27" t="str">
            <v>高校砲丸投</v>
          </cell>
          <cell r="U27" t="str">
            <v>ﾊﾝﾏｰ投</v>
          </cell>
        </row>
        <row r="28">
          <cell r="T28" t="str">
            <v>円盤投</v>
          </cell>
          <cell r="U28" t="str">
            <v>やり投</v>
          </cell>
        </row>
        <row r="29">
          <cell r="T29" t="str">
            <v>高校円盤投</v>
          </cell>
        </row>
        <row r="30">
          <cell r="T30" t="str">
            <v>ﾊﾝﾏｰ投</v>
          </cell>
        </row>
        <row r="31">
          <cell r="T31" t="str">
            <v>高校ﾊﾝﾏｰ投</v>
          </cell>
        </row>
        <row r="32">
          <cell r="T32" t="str">
            <v>やり投</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4"/>
  <sheetViews>
    <sheetView tabSelected="1" workbookViewId="0">
      <selection sqref="A1:G1"/>
    </sheetView>
  </sheetViews>
  <sheetFormatPr defaultColWidth="15.125" defaultRowHeight="14.25"/>
  <cols>
    <col min="1" max="1" width="15.125" style="300"/>
    <col min="2" max="16384" width="15.125" style="299"/>
  </cols>
  <sheetData>
    <row r="1" spans="1:8" ht="40.5" customHeight="1">
      <c r="A1" s="414" t="s">
        <v>1685</v>
      </c>
      <c r="B1" s="415"/>
      <c r="C1" s="415"/>
      <c r="D1" s="415"/>
      <c r="E1" s="415"/>
      <c r="F1" s="415"/>
      <c r="G1" s="416"/>
      <c r="H1" s="337"/>
    </row>
    <row r="2" spans="1:8" ht="21" customHeight="1">
      <c r="A2" s="336"/>
      <c r="B2" s="336"/>
      <c r="C2" s="336"/>
      <c r="D2" s="336"/>
      <c r="E2" s="336"/>
      <c r="F2" s="336" t="s">
        <v>1691</v>
      </c>
      <c r="G2" s="336"/>
      <c r="H2" s="337"/>
    </row>
    <row r="3" spans="1:8" ht="24.75" customHeight="1">
      <c r="A3" s="417" t="s">
        <v>1597</v>
      </c>
      <c r="B3" s="417"/>
      <c r="C3" s="417"/>
      <c r="D3" s="417"/>
      <c r="E3" s="417"/>
      <c r="F3" s="417"/>
      <c r="G3" s="417"/>
      <c r="H3" s="337"/>
    </row>
    <row r="4" spans="1:8" ht="24.75" customHeight="1">
      <c r="A4" s="336"/>
      <c r="B4" s="337" t="s">
        <v>1692</v>
      </c>
      <c r="C4" s="336"/>
      <c r="D4" s="336"/>
      <c r="E4" s="336"/>
      <c r="F4" s="336"/>
      <c r="G4" s="336"/>
      <c r="H4" s="337"/>
    </row>
    <row r="5" spans="1:8" s="342" customFormat="1" ht="28.5" customHeight="1">
      <c r="A5" s="423" t="s">
        <v>1670</v>
      </c>
      <c r="B5" s="423"/>
      <c r="C5" s="423"/>
      <c r="D5" s="423"/>
      <c r="E5" s="423"/>
      <c r="F5" s="423"/>
      <c r="G5" s="423"/>
    </row>
    <row r="6" spans="1:8" s="342" customFormat="1" ht="28.5" customHeight="1">
      <c r="A6" s="423"/>
      <c r="B6" s="423"/>
      <c r="C6" s="423"/>
      <c r="D6" s="423"/>
      <c r="E6" s="423"/>
      <c r="F6" s="423"/>
      <c r="G6" s="423"/>
    </row>
    <row r="7" spans="1:8" s="343" customFormat="1" ht="30" customHeight="1">
      <c r="A7" s="361" t="s">
        <v>1671</v>
      </c>
      <c r="B7" s="361"/>
      <c r="C7" s="361"/>
      <c r="D7" s="361"/>
      <c r="E7" s="361"/>
      <c r="F7" s="361"/>
      <c r="G7" s="361"/>
    </row>
    <row r="8" spans="1:8" s="343" customFormat="1" ht="23.25" customHeight="1">
      <c r="A8" s="424" t="s">
        <v>1672</v>
      </c>
      <c r="B8" s="424"/>
      <c r="C8" s="424"/>
      <c r="D8" s="424"/>
      <c r="E8" s="424"/>
      <c r="F8" s="424"/>
      <c r="G8" s="424"/>
    </row>
    <row r="9" spans="1:8" s="342" customFormat="1" ht="22.5" customHeight="1">
      <c r="A9" s="360" t="s">
        <v>1673</v>
      </c>
      <c r="B9" s="360"/>
      <c r="C9" s="360"/>
      <c r="D9" s="360"/>
      <c r="E9" s="360"/>
      <c r="F9" s="360"/>
      <c r="G9" s="360"/>
    </row>
    <row r="10" spans="1:8" s="342" customFormat="1" ht="22.5" customHeight="1">
      <c r="A10" s="360" t="s">
        <v>1674</v>
      </c>
      <c r="B10" s="360"/>
      <c r="C10" s="360"/>
      <c r="D10" s="360"/>
      <c r="E10" s="360"/>
      <c r="F10" s="360"/>
      <c r="G10" s="360"/>
    </row>
    <row r="11" spans="1:8" s="344" customFormat="1" ht="22.5" customHeight="1">
      <c r="A11" s="361" t="s">
        <v>1675</v>
      </c>
      <c r="B11" s="361"/>
      <c r="C11" s="361"/>
      <c r="D11" s="361"/>
      <c r="E11" s="361"/>
      <c r="F11" s="361"/>
      <c r="G11" s="361"/>
    </row>
    <row r="12" spans="1:8" s="342" customFormat="1" ht="22.5" customHeight="1" thickBot="1">
      <c r="A12" s="345" t="s">
        <v>1676</v>
      </c>
      <c r="B12" s="346"/>
      <c r="C12" s="346"/>
      <c r="D12" s="346"/>
      <c r="E12" s="346"/>
      <c r="F12" s="346"/>
      <c r="G12" s="346"/>
    </row>
    <row r="13" spans="1:8" s="342" customFormat="1" ht="19.5" customHeight="1">
      <c r="A13" s="362" t="s">
        <v>1677</v>
      </c>
      <c r="B13" s="363"/>
      <c r="C13" s="363"/>
      <c r="D13" s="363"/>
      <c r="E13" s="363"/>
      <c r="F13" s="363"/>
      <c r="G13" s="364"/>
    </row>
    <row r="14" spans="1:8" s="342" customFormat="1" ht="19.5" customHeight="1">
      <c r="A14" s="365"/>
      <c r="B14" s="366"/>
      <c r="C14" s="366"/>
      <c r="D14" s="366"/>
      <c r="E14" s="366"/>
      <c r="F14" s="366"/>
      <c r="G14" s="367"/>
    </row>
    <row r="15" spans="1:8" s="342" customFormat="1" ht="19.5" customHeight="1">
      <c r="A15" s="365"/>
      <c r="B15" s="366"/>
      <c r="C15" s="366"/>
      <c r="D15" s="366"/>
      <c r="E15" s="366"/>
      <c r="F15" s="366"/>
      <c r="G15" s="367"/>
    </row>
    <row r="16" spans="1:8" s="342" customFormat="1" ht="19.5" customHeight="1">
      <c r="A16" s="365"/>
      <c r="B16" s="366"/>
      <c r="C16" s="366"/>
      <c r="D16" s="366"/>
      <c r="E16" s="366"/>
      <c r="F16" s="366"/>
      <c r="G16" s="367"/>
    </row>
    <row r="17" spans="1:8" s="342" customFormat="1" ht="19.5" customHeight="1">
      <c r="A17" s="365"/>
      <c r="B17" s="366"/>
      <c r="C17" s="366"/>
      <c r="D17" s="366"/>
      <c r="E17" s="366"/>
      <c r="F17" s="366"/>
      <c r="G17" s="367"/>
    </row>
    <row r="18" spans="1:8" s="342" customFormat="1" ht="19.5" customHeight="1">
      <c r="A18" s="365"/>
      <c r="B18" s="366"/>
      <c r="C18" s="366"/>
      <c r="D18" s="366"/>
      <c r="E18" s="366"/>
      <c r="F18" s="366"/>
      <c r="G18" s="367"/>
    </row>
    <row r="19" spans="1:8" s="342" customFormat="1" ht="19.5" customHeight="1">
      <c r="A19" s="365"/>
      <c r="B19" s="366"/>
      <c r="C19" s="366"/>
      <c r="D19" s="366"/>
      <c r="E19" s="366"/>
      <c r="F19" s="366"/>
      <c r="G19" s="367"/>
    </row>
    <row r="20" spans="1:8" s="342" customFormat="1" ht="19.5" customHeight="1" thickBot="1">
      <c r="A20" s="368"/>
      <c r="B20" s="369"/>
      <c r="C20" s="369"/>
      <c r="D20" s="369"/>
      <c r="E20" s="369"/>
      <c r="F20" s="369"/>
      <c r="G20" s="370"/>
    </row>
    <row r="21" spans="1:8" s="343" customFormat="1" ht="23.25" customHeight="1">
      <c r="A21" s="371" t="s">
        <v>1678</v>
      </c>
      <c r="B21" s="371"/>
      <c r="C21" s="371"/>
      <c r="D21" s="371"/>
      <c r="E21" s="371"/>
      <c r="F21" s="371"/>
      <c r="G21" s="371"/>
    </row>
    <row r="22" spans="1:8" s="343" customFormat="1" ht="29.25" customHeight="1" thickBot="1">
      <c r="A22" s="372" t="s">
        <v>1679</v>
      </c>
      <c r="B22" s="372"/>
      <c r="C22" s="372"/>
      <c r="D22" s="372"/>
      <c r="E22" s="372"/>
      <c r="F22" s="372"/>
      <c r="G22" s="372"/>
    </row>
    <row r="23" spans="1:8" s="343" customFormat="1" ht="48" customHeight="1">
      <c r="A23" s="350" t="s">
        <v>1680</v>
      </c>
      <c r="B23" s="351"/>
      <c r="C23" s="351"/>
      <c r="D23" s="351"/>
      <c r="E23" s="351"/>
      <c r="F23" s="351"/>
      <c r="G23" s="352"/>
    </row>
    <row r="24" spans="1:8" s="343" customFormat="1" ht="48" customHeight="1">
      <c r="A24" s="353"/>
      <c r="B24" s="354"/>
      <c r="C24" s="354"/>
      <c r="D24" s="354"/>
      <c r="E24" s="354"/>
      <c r="F24" s="354"/>
      <c r="G24" s="355"/>
    </row>
    <row r="25" spans="1:8" s="343" customFormat="1" ht="48" customHeight="1">
      <c r="A25" s="353"/>
      <c r="B25" s="354"/>
      <c r="C25" s="354"/>
      <c r="D25" s="354"/>
      <c r="E25" s="354"/>
      <c r="F25" s="354"/>
      <c r="G25" s="355"/>
    </row>
    <row r="26" spans="1:8" s="343" customFormat="1" ht="48" customHeight="1">
      <c r="A26" s="353"/>
      <c r="B26" s="354"/>
      <c r="C26" s="354"/>
      <c r="D26" s="354"/>
      <c r="E26" s="354"/>
      <c r="F26" s="354"/>
      <c r="G26" s="355"/>
    </row>
    <row r="27" spans="1:8" s="343" customFormat="1" ht="48" customHeight="1">
      <c r="A27" s="353"/>
      <c r="B27" s="354"/>
      <c r="C27" s="354"/>
      <c r="D27" s="354"/>
      <c r="E27" s="354"/>
      <c r="F27" s="354"/>
      <c r="G27" s="355"/>
    </row>
    <row r="28" spans="1:8" s="343" customFormat="1" ht="48" customHeight="1">
      <c r="A28" s="353"/>
      <c r="B28" s="354"/>
      <c r="C28" s="354"/>
      <c r="D28" s="354"/>
      <c r="E28" s="354"/>
      <c r="F28" s="354"/>
      <c r="G28" s="355"/>
    </row>
    <row r="29" spans="1:8" s="343" customFormat="1" ht="48" customHeight="1">
      <c r="A29" s="353"/>
      <c r="B29" s="354"/>
      <c r="C29" s="354"/>
      <c r="D29" s="354"/>
      <c r="E29" s="354"/>
      <c r="F29" s="354"/>
      <c r="G29" s="355"/>
    </row>
    <row r="30" spans="1:8" s="343" customFormat="1" ht="48" customHeight="1">
      <c r="A30" s="353"/>
      <c r="B30" s="354"/>
      <c r="C30" s="354"/>
      <c r="D30" s="354"/>
      <c r="E30" s="354"/>
      <c r="F30" s="354"/>
      <c r="G30" s="355"/>
    </row>
    <row r="31" spans="1:8" s="343" customFormat="1" ht="48" customHeight="1" thickBot="1">
      <c r="A31" s="356"/>
      <c r="B31" s="357"/>
      <c r="C31" s="357"/>
      <c r="D31" s="357"/>
      <c r="E31" s="357"/>
      <c r="F31" s="357"/>
      <c r="G31" s="358"/>
    </row>
    <row r="32" spans="1:8" ht="28.5" customHeight="1">
      <c r="A32" s="336"/>
      <c r="B32" s="359" t="s">
        <v>1596</v>
      </c>
      <c r="C32" s="359"/>
      <c r="D32" s="359"/>
      <c r="E32" s="359"/>
      <c r="F32" s="359"/>
      <c r="G32" s="336"/>
      <c r="H32" s="337"/>
    </row>
    <row r="33" spans="1:7" ht="21.75" customHeight="1">
      <c r="A33" s="300" t="s">
        <v>1595</v>
      </c>
      <c r="B33" s="418">
        <v>44121</v>
      </c>
      <c r="C33" s="418"/>
      <c r="D33" s="419">
        <v>44122</v>
      </c>
      <c r="E33" s="419"/>
      <c r="F33" s="420" t="s">
        <v>1594</v>
      </c>
      <c r="G33" s="420"/>
    </row>
    <row r="34" spans="1:7" ht="21.75" customHeight="1">
      <c r="A34" s="300" t="s">
        <v>1686</v>
      </c>
      <c r="B34" s="301" t="s">
        <v>1593</v>
      </c>
      <c r="C34" s="301"/>
      <c r="D34" s="301"/>
      <c r="E34" s="301"/>
      <c r="F34" s="421"/>
      <c r="G34" s="421"/>
    </row>
    <row r="35" spans="1:7" ht="21.75" customHeight="1">
      <c r="A35" s="300" t="s">
        <v>1592</v>
      </c>
      <c r="B35" s="299" t="s">
        <v>1582</v>
      </c>
      <c r="C35" s="400">
        <f>B33</f>
        <v>44121</v>
      </c>
      <c r="D35" s="400"/>
    </row>
    <row r="36" spans="1:7" ht="21.75" customHeight="1">
      <c r="B36" s="422" t="s">
        <v>1591</v>
      </c>
      <c r="C36" s="422"/>
      <c r="D36" s="422"/>
      <c r="E36" s="422"/>
      <c r="F36" s="422"/>
      <c r="G36" s="422"/>
    </row>
    <row r="37" spans="1:7" ht="21.75" customHeight="1">
      <c r="A37" s="299"/>
      <c r="B37" s="299" t="s">
        <v>1577</v>
      </c>
      <c r="C37" s="302"/>
      <c r="D37" s="302"/>
      <c r="E37" s="302"/>
      <c r="F37" s="302"/>
      <c r="G37" s="302"/>
    </row>
    <row r="38" spans="1:7" ht="21.75" customHeight="1">
      <c r="A38" s="299"/>
      <c r="B38" s="302" t="s">
        <v>1590</v>
      </c>
      <c r="C38" s="302"/>
      <c r="D38" s="302"/>
      <c r="E38" s="302"/>
      <c r="F38" s="302"/>
      <c r="G38" s="302"/>
    </row>
    <row r="39" spans="1:7" ht="21.75" customHeight="1">
      <c r="A39" s="299"/>
      <c r="B39" s="302" t="s">
        <v>1589</v>
      </c>
      <c r="C39" s="302"/>
      <c r="D39" s="302"/>
      <c r="E39" s="302"/>
      <c r="F39" s="302"/>
      <c r="G39" s="302"/>
    </row>
    <row r="40" spans="1:7" ht="21.75" customHeight="1">
      <c r="A40" s="299"/>
      <c r="B40" s="299" t="s">
        <v>1574</v>
      </c>
    </row>
    <row r="41" spans="1:7" ht="21.75" customHeight="1">
      <c r="A41" s="299"/>
      <c r="B41" s="302" t="s">
        <v>1687</v>
      </c>
    </row>
    <row r="42" spans="1:7" ht="21.75" customHeight="1">
      <c r="A42" s="299"/>
      <c r="B42" s="303" t="s">
        <v>1588</v>
      </c>
      <c r="F42" s="301"/>
      <c r="G42" s="304"/>
    </row>
    <row r="43" spans="1:7" ht="21.75" customHeight="1">
      <c r="B43" s="299" t="s">
        <v>1598</v>
      </c>
      <c r="C43" s="400">
        <f>D33</f>
        <v>44122</v>
      </c>
      <c r="D43" s="400"/>
    </row>
    <row r="44" spans="1:7" ht="21.75" customHeight="1">
      <c r="A44" s="299"/>
      <c r="B44" s="299" t="s">
        <v>1577</v>
      </c>
    </row>
    <row r="45" spans="1:7" ht="21.75" customHeight="1">
      <c r="A45" s="299"/>
      <c r="B45" s="302" t="s">
        <v>1587</v>
      </c>
    </row>
    <row r="46" spans="1:7" ht="21.75" customHeight="1">
      <c r="A46" s="299"/>
      <c r="B46" s="302" t="s">
        <v>1586</v>
      </c>
    </row>
    <row r="47" spans="1:7" ht="21.75" customHeight="1">
      <c r="A47" s="299"/>
      <c r="B47" s="299" t="s">
        <v>1574</v>
      </c>
    </row>
    <row r="48" spans="1:7" ht="21.75" customHeight="1">
      <c r="A48" s="305"/>
      <c r="B48" s="306" t="s">
        <v>1585</v>
      </c>
    </row>
    <row r="49" spans="1:7" s="298" customFormat="1" ht="21.75" customHeight="1">
      <c r="A49" s="299"/>
      <c r="B49" s="307" t="s">
        <v>1584</v>
      </c>
      <c r="C49" s="299"/>
      <c r="D49" s="299"/>
      <c r="E49" s="299"/>
      <c r="F49" s="301"/>
      <c r="G49" s="304"/>
    </row>
    <row r="50" spans="1:7" ht="21.75" customHeight="1">
      <c r="A50" s="298" t="s">
        <v>1583</v>
      </c>
      <c r="B50" s="299" t="s">
        <v>1582</v>
      </c>
      <c r="C50" s="400">
        <f>B33</f>
        <v>44121</v>
      </c>
      <c r="D50" s="400"/>
      <c r="E50" s="298"/>
      <c r="F50" s="298"/>
      <c r="G50" s="298"/>
    </row>
    <row r="51" spans="1:7" ht="21.75" customHeight="1">
      <c r="A51" s="299"/>
      <c r="B51" s="299" t="s">
        <v>1577</v>
      </c>
    </row>
    <row r="52" spans="1:7" ht="21.75" customHeight="1">
      <c r="A52" s="299"/>
      <c r="B52" s="302" t="s">
        <v>1581</v>
      </c>
    </row>
    <row r="53" spans="1:7" ht="21.75" customHeight="1">
      <c r="A53" s="299"/>
      <c r="B53" s="413" t="s">
        <v>1580</v>
      </c>
      <c r="C53" s="413"/>
      <c r="D53" s="413"/>
      <c r="E53" s="413"/>
      <c r="F53" s="413"/>
      <c r="G53" s="413"/>
    </row>
    <row r="54" spans="1:7" ht="21.75" customHeight="1">
      <c r="A54" s="299"/>
      <c r="B54" s="299" t="s">
        <v>1574</v>
      </c>
    </row>
    <row r="55" spans="1:7" ht="21.75" customHeight="1">
      <c r="A55" s="299"/>
      <c r="B55" s="302" t="s">
        <v>1579</v>
      </c>
    </row>
    <row r="56" spans="1:7" s="298" customFormat="1" ht="21.75" customHeight="1">
      <c r="A56" s="299"/>
      <c r="B56" s="308" t="s">
        <v>1578</v>
      </c>
      <c r="C56" s="299"/>
      <c r="D56" s="299"/>
      <c r="E56" s="299"/>
      <c r="F56" s="299"/>
      <c r="G56" s="299"/>
    </row>
    <row r="57" spans="1:7" ht="21.75" customHeight="1">
      <c r="A57" s="298"/>
      <c r="B57" s="298" t="s">
        <v>1599</v>
      </c>
      <c r="C57" s="400">
        <f>D33</f>
        <v>44122</v>
      </c>
      <c r="D57" s="400"/>
      <c r="E57" s="298"/>
      <c r="F57" s="298"/>
      <c r="G57" s="298"/>
    </row>
    <row r="58" spans="1:7" ht="21.75" customHeight="1">
      <c r="A58" s="299"/>
      <c r="B58" s="299" t="s">
        <v>1577</v>
      </c>
      <c r="C58" s="297"/>
      <c r="D58" s="297"/>
    </row>
    <row r="59" spans="1:7" ht="21.75" customHeight="1">
      <c r="A59" s="299"/>
      <c r="B59" s="302" t="s">
        <v>1576</v>
      </c>
    </row>
    <row r="60" spans="1:7" ht="21.75" customHeight="1">
      <c r="A60" s="299"/>
      <c r="B60" s="302" t="s">
        <v>1575</v>
      </c>
    </row>
    <row r="61" spans="1:7" ht="21.75" customHeight="1">
      <c r="A61" s="299"/>
      <c r="B61" s="299" t="s">
        <v>1574</v>
      </c>
    </row>
    <row r="62" spans="1:7" ht="21.75" customHeight="1">
      <c r="A62" s="299"/>
      <c r="B62" s="308" t="s">
        <v>1573</v>
      </c>
    </row>
    <row r="63" spans="1:7" ht="21.75" customHeight="1">
      <c r="B63" s="308" t="s">
        <v>1572</v>
      </c>
    </row>
    <row r="64" spans="1:7" ht="21.75" customHeight="1">
      <c r="A64" s="300" t="s">
        <v>1600</v>
      </c>
      <c r="B64" s="299" t="s">
        <v>1571</v>
      </c>
      <c r="C64" s="309"/>
    </row>
    <row r="65" spans="1:7" ht="21.75" customHeight="1">
      <c r="B65" s="299" t="s">
        <v>1693</v>
      </c>
    </row>
    <row r="66" spans="1:7" ht="21.75" customHeight="1">
      <c r="B66" s="310" t="s">
        <v>1688</v>
      </c>
      <c r="C66" s="311"/>
      <c r="D66" s="311"/>
      <c r="E66" s="311"/>
      <c r="F66" s="311"/>
      <c r="G66" s="311"/>
    </row>
    <row r="67" spans="1:7" ht="21.75" customHeight="1">
      <c r="B67" s="310" t="s">
        <v>1570</v>
      </c>
      <c r="C67" s="311"/>
      <c r="D67" s="311"/>
      <c r="E67" s="311"/>
      <c r="F67" s="311"/>
      <c r="G67" s="311"/>
    </row>
    <row r="68" spans="1:7" ht="36" customHeight="1">
      <c r="B68" s="401" t="s">
        <v>1569</v>
      </c>
      <c r="C68" s="401"/>
      <c r="D68" s="401"/>
      <c r="E68" s="401"/>
      <c r="F68" s="401"/>
      <c r="G68" s="401"/>
    </row>
    <row r="69" spans="1:7" ht="21.75" customHeight="1">
      <c r="B69" s="299" t="s">
        <v>799</v>
      </c>
      <c r="C69" s="338"/>
      <c r="D69" s="338"/>
      <c r="E69" s="338"/>
      <c r="F69" s="338"/>
      <c r="G69" s="338"/>
    </row>
    <row r="70" spans="1:7" ht="21.75" customHeight="1">
      <c r="B70" s="310" t="s">
        <v>1568</v>
      </c>
      <c r="C70" s="338"/>
      <c r="D70" s="338"/>
      <c r="E70" s="338"/>
      <c r="F70" s="338"/>
      <c r="G70" s="338"/>
    </row>
    <row r="71" spans="1:7" ht="21.75" customHeight="1">
      <c r="B71" s="299" t="s">
        <v>1567</v>
      </c>
      <c r="C71" s="338"/>
      <c r="D71" s="338"/>
      <c r="E71" s="338"/>
      <c r="F71" s="338"/>
      <c r="G71" s="338"/>
    </row>
    <row r="72" spans="1:7" ht="21.75" customHeight="1">
      <c r="B72" s="299" t="s">
        <v>1566</v>
      </c>
      <c r="C72" s="338"/>
      <c r="D72" s="338"/>
      <c r="E72" s="338"/>
      <c r="F72" s="338"/>
      <c r="G72" s="338"/>
    </row>
    <row r="73" spans="1:7" ht="21.75" customHeight="1">
      <c r="A73" s="300" t="s">
        <v>1601</v>
      </c>
      <c r="B73" s="299" t="s">
        <v>1565</v>
      </c>
    </row>
    <row r="74" spans="1:7" ht="21.75" customHeight="1">
      <c r="B74" s="299" t="s">
        <v>1564</v>
      </c>
    </row>
    <row r="75" spans="1:7" ht="21.75" customHeight="1">
      <c r="B75" s="299" t="s">
        <v>147</v>
      </c>
      <c r="D75" s="312" t="s">
        <v>643</v>
      </c>
      <c r="E75" s="313" t="s">
        <v>1563</v>
      </c>
      <c r="F75" s="313"/>
      <c r="G75" s="314"/>
    </row>
    <row r="76" spans="1:7" ht="21.75" customHeight="1">
      <c r="D76" s="312"/>
      <c r="E76" s="313"/>
      <c r="F76" s="313"/>
      <c r="G76" s="314"/>
    </row>
    <row r="77" spans="1:7" ht="33" customHeight="1">
      <c r="A77" s="300" t="s">
        <v>1562</v>
      </c>
      <c r="B77" s="299" t="s">
        <v>1689</v>
      </c>
      <c r="C77" s="315" t="s">
        <v>1561</v>
      </c>
    </row>
    <row r="78" spans="1:7" ht="21.75" customHeight="1">
      <c r="B78" s="310" t="s">
        <v>800</v>
      </c>
      <c r="C78" s="338"/>
      <c r="D78" s="338"/>
      <c r="E78" s="338"/>
      <c r="F78" s="338"/>
      <c r="G78" s="338"/>
    </row>
    <row r="79" spans="1:7" ht="21.75" customHeight="1">
      <c r="B79" s="299" t="s">
        <v>1560</v>
      </c>
    </row>
    <row r="80" spans="1:7" ht="21.75" customHeight="1">
      <c r="A80" s="300" t="s">
        <v>1559</v>
      </c>
      <c r="B80" s="402">
        <v>44098</v>
      </c>
      <c r="C80" s="402"/>
      <c r="D80" s="402"/>
      <c r="E80" s="347" t="s">
        <v>1684</v>
      </c>
      <c r="F80" s="347"/>
    </row>
    <row r="81" spans="1:7" ht="21.75" customHeight="1" thickBot="1">
      <c r="A81" s="300" t="s">
        <v>1558</v>
      </c>
      <c r="B81" s="339"/>
      <c r="C81" s="411" t="s">
        <v>1681</v>
      </c>
      <c r="D81" s="411"/>
      <c r="E81" s="411"/>
      <c r="F81" s="411"/>
      <c r="G81" s="411"/>
    </row>
    <row r="82" spans="1:7" ht="21.75" customHeight="1">
      <c r="B82" s="316" t="s">
        <v>1557</v>
      </c>
      <c r="C82" s="317"/>
      <c r="D82" s="317"/>
      <c r="E82" s="318"/>
      <c r="F82" s="318"/>
      <c r="G82" s="319"/>
    </row>
    <row r="83" spans="1:7" ht="48.75" customHeight="1">
      <c r="B83" s="403" t="s">
        <v>1556</v>
      </c>
      <c r="C83" s="404"/>
      <c r="D83" s="404"/>
      <c r="E83" s="404"/>
      <c r="F83" s="404"/>
      <c r="G83" s="405"/>
    </row>
    <row r="84" spans="1:7" ht="18" customHeight="1">
      <c r="B84" s="320" t="s">
        <v>148</v>
      </c>
      <c r="C84" s="321"/>
      <c r="D84" s="321" t="s">
        <v>149</v>
      </c>
      <c r="E84" s="321"/>
      <c r="F84" s="321"/>
      <c r="G84" s="322"/>
    </row>
    <row r="85" spans="1:7" ht="18" customHeight="1">
      <c r="B85" s="320" t="s">
        <v>150</v>
      </c>
      <c r="C85" s="321"/>
      <c r="D85" s="321" t="s">
        <v>151</v>
      </c>
      <c r="E85" s="321"/>
      <c r="F85" s="321"/>
      <c r="G85" s="322"/>
    </row>
    <row r="86" spans="1:7" ht="18" customHeight="1">
      <c r="B86" s="320" t="s">
        <v>152</v>
      </c>
      <c r="C86" s="321"/>
      <c r="D86" s="321" t="s">
        <v>153</v>
      </c>
      <c r="E86" s="321"/>
      <c r="F86" s="321"/>
      <c r="G86" s="322"/>
    </row>
    <row r="87" spans="1:7" ht="18" customHeight="1">
      <c r="B87" s="323" t="s">
        <v>154</v>
      </c>
      <c r="C87" s="321"/>
      <c r="D87" s="321"/>
      <c r="E87" s="321"/>
      <c r="F87" s="321"/>
      <c r="G87" s="322"/>
    </row>
    <row r="88" spans="1:7" ht="18" customHeight="1">
      <c r="B88" s="320"/>
      <c r="C88" s="321" t="s">
        <v>1555</v>
      </c>
      <c r="D88" s="321"/>
      <c r="E88" s="321" t="s">
        <v>1554</v>
      </c>
      <c r="F88" s="301"/>
      <c r="G88" s="324"/>
    </row>
    <row r="89" spans="1:7" ht="18" customHeight="1">
      <c r="B89" s="406" t="s">
        <v>1553</v>
      </c>
      <c r="C89" s="407"/>
      <c r="D89" s="407"/>
      <c r="E89" s="407"/>
      <c r="F89" s="407"/>
      <c r="G89" s="408"/>
    </row>
    <row r="90" spans="1:7" ht="18" customHeight="1">
      <c r="B90" s="320" t="s">
        <v>155</v>
      </c>
      <c r="C90" s="321" t="s">
        <v>156</v>
      </c>
      <c r="D90" s="321" t="s">
        <v>157</v>
      </c>
      <c r="E90" s="321"/>
      <c r="F90" s="321" t="s">
        <v>158</v>
      </c>
      <c r="G90" s="322" t="s">
        <v>159</v>
      </c>
    </row>
    <row r="91" spans="1:7" ht="18" customHeight="1">
      <c r="B91" s="320"/>
      <c r="C91" s="321" t="s">
        <v>160</v>
      </c>
      <c r="D91" s="321"/>
      <c r="E91" s="321"/>
      <c r="F91" s="321"/>
      <c r="G91" s="322"/>
    </row>
    <row r="92" spans="1:7" ht="18" customHeight="1" thickBot="1">
      <c r="B92" s="325" t="s">
        <v>161</v>
      </c>
      <c r="C92" s="326" t="s">
        <v>145</v>
      </c>
      <c r="D92" s="326" t="s">
        <v>162</v>
      </c>
      <c r="E92" s="326"/>
      <c r="F92" s="326" t="s">
        <v>148</v>
      </c>
      <c r="G92" s="327" t="s">
        <v>163</v>
      </c>
    </row>
    <row r="93" spans="1:7" ht="18" customHeight="1">
      <c r="B93" s="300"/>
    </row>
    <row r="94" spans="1:7" ht="21.75" customHeight="1">
      <c r="B94" s="299" t="s">
        <v>164</v>
      </c>
    </row>
    <row r="95" spans="1:7" ht="21.75" customHeight="1">
      <c r="B95" s="300" t="s">
        <v>165</v>
      </c>
    </row>
    <row r="96" spans="1:7" ht="21.75" customHeight="1">
      <c r="B96" s="300" t="s">
        <v>1552</v>
      </c>
    </row>
    <row r="97" spans="1:7" ht="11.25" customHeight="1">
      <c r="B97" s="300"/>
    </row>
    <row r="98" spans="1:7" ht="51.75" customHeight="1">
      <c r="A98" s="328" t="s">
        <v>1551</v>
      </c>
      <c r="B98" s="393" t="s">
        <v>1550</v>
      </c>
      <c r="C98" s="393"/>
      <c r="D98" s="393"/>
      <c r="E98" s="393"/>
      <c r="F98" s="393"/>
      <c r="G98" s="393"/>
    </row>
    <row r="99" spans="1:7" ht="39" customHeight="1">
      <c r="A99" s="328" t="s">
        <v>1694</v>
      </c>
      <c r="B99" s="401" t="s">
        <v>1549</v>
      </c>
      <c r="C99" s="401"/>
      <c r="D99" s="401"/>
      <c r="E99" s="401"/>
      <c r="F99" s="401"/>
      <c r="G99" s="401"/>
    </row>
    <row r="100" spans="1:7" ht="21" customHeight="1">
      <c r="B100" s="401" t="s">
        <v>1548</v>
      </c>
      <c r="C100" s="401"/>
      <c r="D100" s="401"/>
      <c r="E100" s="401"/>
      <c r="F100" s="401"/>
      <c r="G100" s="401"/>
    </row>
    <row r="101" spans="1:7" ht="21" customHeight="1">
      <c r="B101" s="409" t="s">
        <v>1547</v>
      </c>
      <c r="C101" s="409"/>
      <c r="D101" s="409"/>
      <c r="E101" s="409"/>
      <c r="F101" s="409"/>
      <c r="G101" s="409"/>
    </row>
    <row r="102" spans="1:7" ht="21" customHeight="1">
      <c r="B102" s="299" t="s">
        <v>1695</v>
      </c>
    </row>
    <row r="103" spans="1:7" ht="21" customHeight="1">
      <c r="B103" s="410" t="s">
        <v>697</v>
      </c>
      <c r="C103" s="410"/>
      <c r="D103" s="410"/>
      <c r="E103" s="410"/>
      <c r="F103" s="410"/>
      <c r="G103" s="410"/>
    </row>
    <row r="104" spans="1:7" ht="21.75" customHeight="1">
      <c r="B104" s="299" t="s">
        <v>801</v>
      </c>
    </row>
    <row r="105" spans="1:7" ht="21.75" customHeight="1">
      <c r="B105" s="299" t="s">
        <v>802</v>
      </c>
    </row>
    <row r="106" spans="1:7" ht="21.75" customHeight="1">
      <c r="B106" s="299" t="s">
        <v>1546</v>
      </c>
    </row>
    <row r="107" spans="1:7" ht="21.75" customHeight="1">
      <c r="B107" s="299" t="s">
        <v>1545</v>
      </c>
    </row>
    <row r="108" spans="1:7" ht="21.75" customHeight="1">
      <c r="B108" s="329" t="s">
        <v>694</v>
      </c>
      <c r="D108" s="300"/>
    </row>
    <row r="109" spans="1:7" ht="40.5" customHeight="1">
      <c r="B109" s="399" t="s">
        <v>1544</v>
      </c>
      <c r="C109" s="399"/>
      <c r="D109" s="399"/>
      <c r="E109" s="399"/>
      <c r="F109" s="399"/>
      <c r="G109" s="399"/>
    </row>
    <row r="110" spans="1:7" ht="108" customHeight="1">
      <c r="B110" s="393" t="s">
        <v>1543</v>
      </c>
      <c r="C110" s="393"/>
      <c r="D110" s="393"/>
      <c r="E110" s="393"/>
      <c r="F110" s="393"/>
      <c r="G110" s="393"/>
    </row>
    <row r="111" spans="1:7" s="300" customFormat="1" ht="21.75" customHeight="1">
      <c r="A111" s="412" t="s">
        <v>1542</v>
      </c>
      <c r="B111" s="299" t="s">
        <v>1541</v>
      </c>
      <c r="C111" s="299"/>
      <c r="D111" s="299"/>
      <c r="E111" s="299"/>
      <c r="F111" s="299"/>
      <c r="G111" s="299"/>
    </row>
    <row r="112" spans="1:7" s="300" customFormat="1" ht="21.75" customHeight="1">
      <c r="A112" s="412"/>
      <c r="B112" s="299" t="s">
        <v>1540</v>
      </c>
      <c r="C112" s="299"/>
      <c r="D112" s="299"/>
      <c r="E112" s="299"/>
      <c r="F112" s="299"/>
      <c r="G112" s="299"/>
    </row>
    <row r="113" spans="1:7" s="300" customFormat="1" ht="21.75" customHeight="1">
      <c r="B113" s="299" t="s">
        <v>1539</v>
      </c>
      <c r="C113" s="299"/>
      <c r="D113" s="299"/>
      <c r="E113" s="299"/>
      <c r="F113" s="299"/>
      <c r="G113" s="299"/>
    </row>
    <row r="114" spans="1:7" s="300" customFormat="1" ht="21.75" customHeight="1">
      <c r="B114" s="299" t="s">
        <v>1538</v>
      </c>
      <c r="C114" s="299"/>
      <c r="D114" s="299"/>
      <c r="E114" s="299"/>
      <c r="F114" s="299"/>
      <c r="G114" s="299"/>
    </row>
    <row r="115" spans="1:7" s="300" customFormat="1" ht="21.75" customHeight="1">
      <c r="B115" s="393" t="s">
        <v>1537</v>
      </c>
      <c r="C115" s="393"/>
      <c r="D115" s="393"/>
      <c r="E115" s="393"/>
      <c r="F115" s="393"/>
      <c r="G115" s="393"/>
    </row>
    <row r="116" spans="1:7" s="300" customFormat="1" ht="21.75" customHeight="1">
      <c r="B116" s="330" t="s">
        <v>1536</v>
      </c>
      <c r="C116" s="340"/>
      <c r="D116" s="340"/>
      <c r="E116" s="340"/>
      <c r="F116" s="340"/>
      <c r="G116" s="340"/>
    </row>
    <row r="117" spans="1:7" s="300" customFormat="1" ht="21.75" customHeight="1">
      <c r="B117" s="331" t="s">
        <v>1696</v>
      </c>
      <c r="C117" s="331"/>
      <c r="D117" s="331"/>
      <c r="E117" s="331"/>
      <c r="F117" s="331"/>
      <c r="G117" s="331"/>
    </row>
    <row r="118" spans="1:7" s="300" customFormat="1" ht="21.75" customHeight="1">
      <c r="B118" s="331" t="s">
        <v>1535</v>
      </c>
      <c r="C118" s="331"/>
      <c r="D118" s="331"/>
      <c r="E118" s="331"/>
      <c r="F118" s="331"/>
      <c r="G118" s="331"/>
    </row>
    <row r="119" spans="1:7" s="300" customFormat="1" ht="21.75" customHeight="1">
      <c r="B119" s="331"/>
      <c r="C119" s="331"/>
      <c r="D119" s="331"/>
      <c r="E119" s="331"/>
      <c r="F119" s="331"/>
      <c r="G119" s="331"/>
    </row>
    <row r="120" spans="1:7" s="300" customFormat="1" ht="18" customHeight="1" thickBot="1">
      <c r="B120" s="331"/>
      <c r="C120" s="331"/>
      <c r="D120" s="331"/>
      <c r="E120" s="331"/>
      <c r="F120" s="331"/>
      <c r="G120" s="331"/>
    </row>
    <row r="121" spans="1:7" s="288" customFormat="1" ht="18" customHeight="1">
      <c r="A121" s="300"/>
      <c r="B121" s="394" t="s">
        <v>1534</v>
      </c>
      <c r="C121" s="395"/>
      <c r="D121" s="396"/>
      <c r="E121" s="394" t="s">
        <v>1533</v>
      </c>
      <c r="F121" s="395"/>
      <c r="G121" s="396"/>
    </row>
    <row r="122" spans="1:7" s="288" customFormat="1" ht="21.75" customHeight="1" thickBot="1">
      <c r="B122" s="296" t="s">
        <v>1532</v>
      </c>
      <c r="C122" s="397" t="s">
        <v>1531</v>
      </c>
      <c r="D122" s="398"/>
      <c r="E122" s="296" t="s">
        <v>1532</v>
      </c>
      <c r="F122" s="397" t="s">
        <v>1531</v>
      </c>
      <c r="G122" s="398"/>
    </row>
    <row r="123" spans="1:7" s="288" customFormat="1" ht="21.75" customHeight="1" thickBot="1">
      <c r="B123" s="295" t="s">
        <v>1530</v>
      </c>
      <c r="C123" s="391">
        <v>11.34</v>
      </c>
      <c r="D123" s="392"/>
      <c r="E123" s="295" t="s">
        <v>1530</v>
      </c>
      <c r="F123" s="391">
        <v>13.04</v>
      </c>
      <c r="G123" s="392"/>
    </row>
    <row r="124" spans="1:7" s="288" customFormat="1" ht="21.75" customHeight="1" thickBot="1">
      <c r="B124" s="295" t="s">
        <v>1529</v>
      </c>
      <c r="C124" s="381">
        <v>23.14</v>
      </c>
      <c r="D124" s="382"/>
      <c r="E124" s="295" t="s">
        <v>1529</v>
      </c>
      <c r="F124" s="381">
        <v>27.74</v>
      </c>
      <c r="G124" s="382"/>
    </row>
    <row r="125" spans="1:7" s="288" customFormat="1" ht="21.75" customHeight="1" thickBot="1">
      <c r="B125" s="295" t="s">
        <v>1528</v>
      </c>
      <c r="C125" s="381">
        <v>51.84</v>
      </c>
      <c r="D125" s="382"/>
      <c r="E125" s="295" t="s">
        <v>1528</v>
      </c>
      <c r="F125" s="381">
        <v>1.0364</v>
      </c>
      <c r="G125" s="382"/>
    </row>
    <row r="126" spans="1:7" s="288" customFormat="1" ht="21.75" customHeight="1" thickBot="1">
      <c r="B126" s="295" t="s">
        <v>1527</v>
      </c>
      <c r="C126" s="381" t="s">
        <v>1697</v>
      </c>
      <c r="D126" s="382"/>
      <c r="E126" s="295" t="s">
        <v>1527</v>
      </c>
      <c r="F126" s="381" t="s">
        <v>1698</v>
      </c>
      <c r="G126" s="382"/>
    </row>
    <row r="127" spans="1:7" s="288" customFormat="1" ht="21.75" customHeight="1" thickBot="1">
      <c r="B127" s="295" t="s">
        <v>1526</v>
      </c>
      <c r="C127" s="381" t="s">
        <v>1699</v>
      </c>
      <c r="D127" s="382"/>
      <c r="E127" s="295" t="s">
        <v>1526</v>
      </c>
      <c r="F127" s="381" t="s">
        <v>1700</v>
      </c>
      <c r="G127" s="382"/>
    </row>
    <row r="128" spans="1:7" s="288" customFormat="1" ht="29.25" customHeight="1" thickBot="1">
      <c r="B128" s="295" t="s">
        <v>1701</v>
      </c>
      <c r="C128" s="381" t="s">
        <v>1702</v>
      </c>
      <c r="D128" s="382"/>
      <c r="E128" s="295" t="s">
        <v>1701</v>
      </c>
      <c r="F128" s="381" t="s">
        <v>1525</v>
      </c>
      <c r="G128" s="382"/>
    </row>
    <row r="129" spans="1:7" s="288" customFormat="1" ht="21.75" customHeight="1" thickBot="1">
      <c r="B129" s="295" t="s">
        <v>1524</v>
      </c>
      <c r="C129" s="381">
        <v>16.84</v>
      </c>
      <c r="D129" s="382"/>
      <c r="E129" s="295" t="s">
        <v>1523</v>
      </c>
      <c r="F129" s="381">
        <v>16.84</v>
      </c>
      <c r="G129" s="382"/>
    </row>
    <row r="130" spans="1:7" s="288" customFormat="1" ht="21.75" customHeight="1" thickBot="1">
      <c r="B130" s="295" t="s">
        <v>1522</v>
      </c>
      <c r="C130" s="381" t="s">
        <v>1517</v>
      </c>
      <c r="D130" s="382"/>
      <c r="E130" s="295" t="s">
        <v>1522</v>
      </c>
      <c r="F130" s="381" t="s">
        <v>1517</v>
      </c>
      <c r="G130" s="382"/>
    </row>
    <row r="131" spans="1:7" s="288" customFormat="1" ht="21.75" customHeight="1" thickBot="1">
      <c r="B131" s="295" t="s">
        <v>1703</v>
      </c>
      <c r="C131" s="381" t="s">
        <v>1704</v>
      </c>
      <c r="D131" s="382"/>
      <c r="E131" s="383"/>
      <c r="F131" s="384"/>
      <c r="G131" s="385"/>
    </row>
    <row r="132" spans="1:7" s="288" customFormat="1" ht="21.75" customHeight="1" thickBot="1">
      <c r="B132" s="295" t="s">
        <v>1521</v>
      </c>
      <c r="C132" s="381" t="s">
        <v>1517</v>
      </c>
      <c r="D132" s="382"/>
      <c r="E132" s="295" t="s">
        <v>1521</v>
      </c>
      <c r="F132" s="381" t="s">
        <v>1517</v>
      </c>
      <c r="G132" s="382"/>
    </row>
    <row r="133" spans="1:7" s="288" customFormat="1" ht="21.75" customHeight="1" thickBot="1">
      <c r="B133" s="295" t="s">
        <v>1520</v>
      </c>
      <c r="C133" s="381" t="s">
        <v>1517</v>
      </c>
      <c r="D133" s="382"/>
      <c r="E133" s="295" t="s">
        <v>1520</v>
      </c>
      <c r="F133" s="381" t="s">
        <v>1517</v>
      </c>
      <c r="G133" s="382"/>
    </row>
    <row r="134" spans="1:7" s="288" customFormat="1" ht="21.75" customHeight="1" thickBot="1">
      <c r="B134" s="295" t="s">
        <v>1519</v>
      </c>
      <c r="C134" s="381" t="s">
        <v>1705</v>
      </c>
      <c r="D134" s="382"/>
      <c r="E134" s="295" t="s">
        <v>1519</v>
      </c>
      <c r="F134" s="381" t="s">
        <v>1706</v>
      </c>
      <c r="G134" s="382"/>
    </row>
    <row r="135" spans="1:7" s="288" customFormat="1" ht="21.75" customHeight="1" thickBot="1">
      <c r="B135" s="295" t="s">
        <v>1518</v>
      </c>
      <c r="C135" s="381" t="s">
        <v>1707</v>
      </c>
      <c r="D135" s="382"/>
      <c r="E135" s="295" t="s">
        <v>1518</v>
      </c>
      <c r="F135" s="381" t="s">
        <v>1708</v>
      </c>
      <c r="G135" s="382"/>
    </row>
    <row r="136" spans="1:7" s="288" customFormat="1" ht="21.75" customHeight="1" thickBot="1">
      <c r="B136" s="295" t="s">
        <v>1709</v>
      </c>
      <c r="C136" s="381" t="s">
        <v>1517</v>
      </c>
      <c r="D136" s="382"/>
      <c r="E136" s="295" t="s">
        <v>1710</v>
      </c>
      <c r="F136" s="381" t="s">
        <v>1517</v>
      </c>
      <c r="G136" s="382"/>
    </row>
    <row r="137" spans="1:7" s="288" customFormat="1" ht="21.75" customHeight="1">
      <c r="B137" s="386" t="s">
        <v>1711</v>
      </c>
      <c r="C137" s="294" t="s">
        <v>1712</v>
      </c>
      <c r="D137" s="293" t="s">
        <v>1516</v>
      </c>
      <c r="E137" s="386" t="s">
        <v>1713</v>
      </c>
      <c r="F137" s="388" t="s">
        <v>1714</v>
      </c>
      <c r="G137" s="389"/>
    </row>
    <row r="138" spans="1:7" s="288" customFormat="1" ht="21.75" customHeight="1" thickBot="1">
      <c r="B138" s="387"/>
      <c r="C138" s="290" t="s">
        <v>1715</v>
      </c>
      <c r="D138" s="289" t="s">
        <v>1716</v>
      </c>
      <c r="E138" s="387"/>
      <c r="F138" s="390"/>
      <c r="G138" s="380"/>
    </row>
    <row r="139" spans="1:7" s="288" customFormat="1" ht="21.75" customHeight="1">
      <c r="B139" s="373" t="s">
        <v>1717</v>
      </c>
      <c r="C139" s="292" t="s">
        <v>1718</v>
      </c>
      <c r="D139" s="291" t="s">
        <v>1516</v>
      </c>
      <c r="E139" s="373" t="s">
        <v>1719</v>
      </c>
      <c r="F139" s="375" t="s">
        <v>1516</v>
      </c>
      <c r="G139" s="376"/>
    </row>
    <row r="140" spans="1:7" s="288" customFormat="1" ht="21.75" customHeight="1" thickBot="1">
      <c r="B140" s="374"/>
      <c r="C140" s="290" t="s">
        <v>1515</v>
      </c>
      <c r="D140" s="289" t="s">
        <v>1716</v>
      </c>
      <c r="E140" s="374"/>
      <c r="F140" s="377"/>
      <c r="G140" s="378"/>
    </row>
    <row r="141" spans="1:7" s="288" customFormat="1" ht="21.75" customHeight="1" thickBot="1">
      <c r="B141" s="341" t="s">
        <v>1514</v>
      </c>
      <c r="C141" s="379" t="s">
        <v>1720</v>
      </c>
      <c r="D141" s="380"/>
      <c r="E141" s="341" t="s">
        <v>1514</v>
      </c>
      <c r="F141" s="379" t="s">
        <v>1714</v>
      </c>
      <c r="G141" s="380"/>
    </row>
    <row r="142" spans="1:7" s="300" customFormat="1" ht="18" customHeight="1">
      <c r="A142" s="288"/>
      <c r="B142" s="299"/>
      <c r="C142" s="332"/>
      <c r="D142" s="332"/>
      <c r="E142" s="332"/>
      <c r="F142" s="299"/>
      <c r="G142" s="299"/>
    </row>
    <row r="143" spans="1:7" ht="18" customHeight="1"/>
    <row r="144" spans="1:7" ht="18" customHeight="1"/>
  </sheetData>
  <mergeCells count="77">
    <mergeCell ref="A111:A112"/>
    <mergeCell ref="B53:G53"/>
    <mergeCell ref="A1:G1"/>
    <mergeCell ref="A3:G3"/>
    <mergeCell ref="B33:C33"/>
    <mergeCell ref="D33:E33"/>
    <mergeCell ref="F33:G33"/>
    <mergeCell ref="F34:G34"/>
    <mergeCell ref="C35:D35"/>
    <mergeCell ref="B36:G36"/>
    <mergeCell ref="C43:D43"/>
    <mergeCell ref="C50:D50"/>
    <mergeCell ref="A5:G6"/>
    <mergeCell ref="A7:G7"/>
    <mergeCell ref="A8:G8"/>
    <mergeCell ref="A9:G9"/>
    <mergeCell ref="B109:G109"/>
    <mergeCell ref="C57:D57"/>
    <mergeCell ref="B68:G68"/>
    <mergeCell ref="B80:D80"/>
    <mergeCell ref="B83:G83"/>
    <mergeCell ref="B89:G89"/>
    <mergeCell ref="B98:G98"/>
    <mergeCell ref="B99:G99"/>
    <mergeCell ref="B100:G100"/>
    <mergeCell ref="B101:G101"/>
    <mergeCell ref="B103:G103"/>
    <mergeCell ref="C81:G81"/>
    <mergeCell ref="B110:G110"/>
    <mergeCell ref="B115:G115"/>
    <mergeCell ref="B121:D121"/>
    <mergeCell ref="E121:G121"/>
    <mergeCell ref="C122:D122"/>
    <mergeCell ref="F122:G122"/>
    <mergeCell ref="F128:G128"/>
    <mergeCell ref="C123:D123"/>
    <mergeCell ref="F123:G123"/>
    <mergeCell ref="C124:D124"/>
    <mergeCell ref="F124:G124"/>
    <mergeCell ref="C125:D125"/>
    <mergeCell ref="F125:G125"/>
    <mergeCell ref="C126:D126"/>
    <mergeCell ref="F126:G126"/>
    <mergeCell ref="C127:D127"/>
    <mergeCell ref="F127:G127"/>
    <mergeCell ref="C128:D128"/>
    <mergeCell ref="B137:B138"/>
    <mergeCell ref="E137:E138"/>
    <mergeCell ref="F137:G138"/>
    <mergeCell ref="C132:D132"/>
    <mergeCell ref="F132:G132"/>
    <mergeCell ref="C133:D133"/>
    <mergeCell ref="F133:G133"/>
    <mergeCell ref="C134:D134"/>
    <mergeCell ref="F134:G134"/>
    <mergeCell ref="C135:D135"/>
    <mergeCell ref="F135:G135"/>
    <mergeCell ref="C136:D136"/>
    <mergeCell ref="F136:G136"/>
    <mergeCell ref="C129:D129"/>
    <mergeCell ref="F129:G129"/>
    <mergeCell ref="C130:D130"/>
    <mergeCell ref="F130:G130"/>
    <mergeCell ref="C131:D131"/>
    <mergeCell ref="E131:G131"/>
    <mergeCell ref="B139:B140"/>
    <mergeCell ref="E139:E140"/>
    <mergeCell ref="F139:G140"/>
    <mergeCell ref="C141:D141"/>
    <mergeCell ref="F141:G141"/>
    <mergeCell ref="A23:G31"/>
    <mergeCell ref="B32:F32"/>
    <mergeCell ref="A10:G10"/>
    <mergeCell ref="A11:G11"/>
    <mergeCell ref="A13:G20"/>
    <mergeCell ref="A21:G21"/>
    <mergeCell ref="A22:G22"/>
  </mergeCells>
  <phoneticPr fontId="42"/>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2D050"/>
  </sheetPr>
  <dimension ref="B2:B23"/>
  <sheetViews>
    <sheetView workbookViewId="0"/>
  </sheetViews>
  <sheetFormatPr defaultRowHeight="13.5"/>
  <cols>
    <col min="1" max="1" width="9" style="98"/>
    <col min="2" max="2" width="108.5" style="98" customWidth="1"/>
    <col min="3" max="16384" width="9" style="98"/>
  </cols>
  <sheetData>
    <row r="2" spans="2:2" ht="24.75">
      <c r="B2" s="185" t="s">
        <v>654</v>
      </c>
    </row>
    <row r="3" spans="2:2" ht="18.75">
      <c r="B3" s="186" t="s">
        <v>655</v>
      </c>
    </row>
    <row r="4" spans="2:2" ht="18.75">
      <c r="B4" s="187"/>
    </row>
    <row r="13" spans="2:2" ht="37.5">
      <c r="B13" s="186" t="s">
        <v>656</v>
      </c>
    </row>
    <row r="14" spans="2:2" ht="18.75">
      <c r="B14" s="187"/>
    </row>
    <row r="23" spans="2:2" ht="18.75">
      <c r="B23" s="186" t="s">
        <v>657</v>
      </c>
    </row>
  </sheetData>
  <sheetProtection sheet="1" objects="1" scenarios="1" selectLockedCells="1" selectUnlockedCells="1"/>
  <phoneticPr fontId="42"/>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8" tint="0.39997558519241921"/>
  </sheetPr>
  <dimension ref="A1:A5"/>
  <sheetViews>
    <sheetView workbookViewId="0"/>
  </sheetViews>
  <sheetFormatPr defaultRowHeight="13.5"/>
  <sheetData>
    <row r="1" spans="1:1" ht="27">
      <c r="A1" s="183" t="s">
        <v>651</v>
      </c>
    </row>
    <row r="3" spans="1:1" ht="18.75">
      <c r="A3" s="184" t="s">
        <v>652</v>
      </c>
    </row>
    <row r="5" spans="1:1" ht="18.75">
      <c r="A5" s="184" t="s">
        <v>653</v>
      </c>
    </row>
  </sheetData>
  <phoneticPr fontId="42"/>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
  <sheetViews>
    <sheetView workbookViewId="0"/>
  </sheetViews>
  <sheetFormatPr defaultRowHeight="13.5"/>
  <sheetData/>
  <sheetProtection selectLockedCells="1" selectUnlockedCells="1"/>
  <phoneticPr fontId="7"/>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P74"/>
  <sheetViews>
    <sheetView topLeftCell="A12" workbookViewId="0">
      <selection activeCell="F22" sqref="F22:F28"/>
    </sheetView>
  </sheetViews>
  <sheetFormatPr defaultColWidth="9" defaultRowHeight="14.25"/>
  <cols>
    <col min="1" max="1" width="29.5" style="333" bestFit="1" customWidth="1"/>
    <col min="2" max="2" width="5.25" style="333" bestFit="1" customWidth="1"/>
    <col min="3" max="3" width="5.875" style="333" bestFit="1" customWidth="1"/>
    <col min="4" max="4" width="3.75" style="333" customWidth="1"/>
    <col min="5" max="5" width="35" style="333" bestFit="1" customWidth="1"/>
    <col min="6" max="6" width="5.25" style="333" bestFit="1" customWidth="1"/>
    <col min="7" max="7" width="5.875" style="333" bestFit="1" customWidth="1"/>
    <col min="8" max="8" width="3.75" style="333" customWidth="1"/>
    <col min="9" max="9" width="11.125" style="333" bestFit="1" customWidth="1"/>
    <col min="10" max="10" width="5.25" style="333" bestFit="1" customWidth="1"/>
    <col min="11" max="11" width="5.875" style="333" bestFit="1" customWidth="1"/>
    <col min="12" max="12" width="3.625" style="172" customWidth="1"/>
    <col min="13" max="13" width="2.875" style="172" bestFit="1" customWidth="1"/>
    <col min="14" max="14" width="31.5" style="172" bestFit="1" customWidth="1"/>
    <col min="15" max="15" width="27.25" style="172" bestFit="1" customWidth="1"/>
    <col min="16" max="16384" width="9" style="172"/>
  </cols>
  <sheetData>
    <row r="1" spans="1:16">
      <c r="A1" s="598" t="s">
        <v>95</v>
      </c>
      <c r="B1" s="598"/>
      <c r="C1" s="598"/>
      <c r="E1" s="598" t="s">
        <v>96</v>
      </c>
      <c r="F1" s="598"/>
      <c r="G1" s="598"/>
      <c r="I1" s="598" t="s">
        <v>1602</v>
      </c>
      <c r="J1" s="598"/>
      <c r="K1" s="598"/>
      <c r="M1" s="173"/>
      <c r="N1" s="173"/>
      <c r="O1" s="269"/>
      <c r="P1" s="173"/>
    </row>
    <row r="2" spans="1:16">
      <c r="A2" s="598" t="s">
        <v>90</v>
      </c>
      <c r="B2" s="334" t="s">
        <v>90</v>
      </c>
      <c r="C2" s="334" t="s">
        <v>97</v>
      </c>
      <c r="E2" s="598" t="s">
        <v>90</v>
      </c>
      <c r="F2" s="334" t="s">
        <v>90</v>
      </c>
      <c r="G2" s="334" t="s">
        <v>97</v>
      </c>
      <c r="I2" s="598" t="s">
        <v>90</v>
      </c>
      <c r="J2" s="334" t="s">
        <v>90</v>
      </c>
      <c r="K2" s="334" t="s">
        <v>97</v>
      </c>
      <c r="M2" s="173"/>
      <c r="N2" s="597"/>
      <c r="O2" s="597"/>
      <c r="P2" s="173"/>
    </row>
    <row r="3" spans="1:16">
      <c r="A3" s="598"/>
      <c r="B3" s="334" t="s">
        <v>803</v>
      </c>
      <c r="C3" s="334" t="s">
        <v>804</v>
      </c>
      <c r="E3" s="598"/>
      <c r="F3" s="334" t="s">
        <v>1603</v>
      </c>
      <c r="G3" s="334" t="s">
        <v>804</v>
      </c>
      <c r="I3" s="598"/>
      <c r="J3" s="334" t="s">
        <v>1604</v>
      </c>
      <c r="K3" s="334" t="s">
        <v>1605</v>
      </c>
      <c r="M3" s="173"/>
      <c r="N3" s="269"/>
      <c r="O3" s="269"/>
      <c r="P3" s="173"/>
    </row>
    <row r="4" spans="1:16" ht="13.5" customHeight="1">
      <c r="A4" s="333" t="s">
        <v>1606</v>
      </c>
      <c r="B4" s="335">
        <v>1</v>
      </c>
      <c r="C4" s="333">
        <v>2</v>
      </c>
      <c r="E4" s="333" t="s">
        <v>1607</v>
      </c>
      <c r="F4" s="335">
        <v>21</v>
      </c>
      <c r="G4" s="333">
        <v>2</v>
      </c>
      <c r="I4" s="333" t="s">
        <v>1608</v>
      </c>
      <c r="J4" s="335">
        <v>11</v>
      </c>
      <c r="K4" s="333">
        <v>2</v>
      </c>
      <c r="M4" s="270"/>
      <c r="N4" s="173"/>
      <c r="O4" s="173"/>
      <c r="P4" s="173"/>
    </row>
    <row r="5" spans="1:16">
      <c r="A5" s="333" t="s">
        <v>1609</v>
      </c>
      <c r="B5" s="335">
        <v>2</v>
      </c>
      <c r="C5" s="333">
        <v>2</v>
      </c>
      <c r="E5" s="333" t="s">
        <v>1610</v>
      </c>
      <c r="F5" s="335">
        <v>22</v>
      </c>
      <c r="G5" s="333">
        <v>2</v>
      </c>
      <c r="I5" s="333" t="s">
        <v>641</v>
      </c>
      <c r="J5" s="335">
        <v>12</v>
      </c>
      <c r="K5" s="333">
        <v>2</v>
      </c>
      <c r="M5" s="270"/>
      <c r="N5" s="173"/>
      <c r="O5" s="173"/>
      <c r="P5" s="173"/>
    </row>
    <row r="6" spans="1:16">
      <c r="A6" s="333" t="s">
        <v>1611</v>
      </c>
      <c r="B6" s="335">
        <v>3</v>
      </c>
      <c r="C6" s="333">
        <v>2</v>
      </c>
      <c r="E6" s="333" t="s">
        <v>1612</v>
      </c>
      <c r="F6" s="335">
        <v>23</v>
      </c>
      <c r="G6" s="333">
        <v>2</v>
      </c>
      <c r="I6" s="333" t="s">
        <v>1613</v>
      </c>
      <c r="J6" s="335">
        <v>30</v>
      </c>
      <c r="K6" s="333">
        <v>2</v>
      </c>
      <c r="M6" s="270"/>
      <c r="N6" s="173"/>
      <c r="O6" s="173"/>
      <c r="P6" s="173"/>
    </row>
    <row r="7" spans="1:16">
      <c r="A7" s="333" t="s">
        <v>1614</v>
      </c>
      <c r="B7" s="335">
        <v>4</v>
      </c>
      <c r="C7" s="333">
        <v>2</v>
      </c>
      <c r="E7" s="333" t="s">
        <v>1615</v>
      </c>
      <c r="F7" s="335">
        <v>24</v>
      </c>
      <c r="G7" s="333">
        <v>2</v>
      </c>
      <c r="I7" s="333" t="s">
        <v>642</v>
      </c>
      <c r="J7" s="335">
        <v>31</v>
      </c>
      <c r="K7" s="333">
        <v>2</v>
      </c>
      <c r="M7" s="270"/>
      <c r="N7" s="173"/>
      <c r="O7" s="173"/>
      <c r="P7" s="173"/>
    </row>
    <row r="8" spans="1:16">
      <c r="A8" s="333" t="s">
        <v>1616</v>
      </c>
      <c r="B8" s="335">
        <v>5</v>
      </c>
      <c r="C8" s="333">
        <v>2</v>
      </c>
      <c r="E8" s="333" t="s">
        <v>1617</v>
      </c>
      <c r="F8" s="335">
        <v>25</v>
      </c>
      <c r="G8" s="333">
        <v>2</v>
      </c>
      <c r="M8" s="270"/>
      <c r="N8" s="173"/>
      <c r="O8" s="173"/>
      <c r="P8" s="173"/>
    </row>
    <row r="9" spans="1:16">
      <c r="A9" s="333" t="s">
        <v>1618</v>
      </c>
      <c r="B9" s="335">
        <v>6</v>
      </c>
      <c r="C9" s="333">
        <v>2</v>
      </c>
      <c r="E9" s="333" t="s">
        <v>1619</v>
      </c>
      <c r="F9" s="335">
        <v>26</v>
      </c>
      <c r="G9" s="333">
        <v>2</v>
      </c>
      <c r="M9" s="270"/>
      <c r="N9" s="173"/>
      <c r="O9" s="173"/>
      <c r="P9" s="173"/>
    </row>
    <row r="10" spans="1:16">
      <c r="A10" s="333" t="s">
        <v>1620</v>
      </c>
      <c r="B10" s="335">
        <v>7</v>
      </c>
      <c r="C10" s="333">
        <v>2</v>
      </c>
      <c r="E10" s="333" t="s">
        <v>1621</v>
      </c>
      <c r="F10" s="335">
        <v>27</v>
      </c>
      <c r="G10" s="333">
        <v>2</v>
      </c>
      <c r="M10" s="270"/>
      <c r="N10" s="173"/>
      <c r="O10" s="173"/>
      <c r="P10" s="173"/>
    </row>
    <row r="11" spans="1:16">
      <c r="A11" s="333" t="s">
        <v>1622</v>
      </c>
      <c r="B11" s="335">
        <v>8</v>
      </c>
      <c r="C11" s="333">
        <v>2</v>
      </c>
      <c r="E11" s="333" t="s">
        <v>1623</v>
      </c>
      <c r="F11" s="335">
        <v>28</v>
      </c>
      <c r="G11" s="333">
        <v>2</v>
      </c>
      <c r="M11" s="270"/>
      <c r="N11" s="173"/>
      <c r="O11" s="173"/>
      <c r="P11" s="173"/>
    </row>
    <row r="12" spans="1:16">
      <c r="A12" s="333" t="s">
        <v>1624</v>
      </c>
      <c r="B12" s="335">
        <v>9</v>
      </c>
      <c r="C12" s="333">
        <v>2</v>
      </c>
      <c r="E12" s="333" t="s">
        <v>1625</v>
      </c>
      <c r="F12" s="335">
        <v>32</v>
      </c>
      <c r="G12" s="333">
        <v>0</v>
      </c>
      <c r="M12" s="270"/>
      <c r="N12" s="173"/>
      <c r="O12" s="173"/>
      <c r="P12" s="173"/>
    </row>
    <row r="13" spans="1:16">
      <c r="A13" s="333" t="s">
        <v>1626</v>
      </c>
      <c r="B13" s="335">
        <v>13</v>
      </c>
      <c r="C13" s="333">
        <v>0</v>
      </c>
      <c r="E13" s="333" t="s">
        <v>1627</v>
      </c>
      <c r="F13" s="335">
        <v>33</v>
      </c>
      <c r="G13" s="333">
        <v>0</v>
      </c>
      <c r="M13" s="270"/>
      <c r="N13" s="173"/>
      <c r="O13" s="173"/>
      <c r="P13" s="173"/>
    </row>
    <row r="14" spans="1:16">
      <c r="A14" s="333" t="s">
        <v>1628</v>
      </c>
      <c r="B14" s="335">
        <v>14</v>
      </c>
      <c r="C14" s="333">
        <v>0</v>
      </c>
      <c r="E14" s="333" t="s">
        <v>1629</v>
      </c>
      <c r="F14" s="335">
        <v>34</v>
      </c>
      <c r="G14" s="333">
        <v>0</v>
      </c>
      <c r="M14" s="270"/>
      <c r="N14" s="173"/>
      <c r="O14" s="173"/>
      <c r="P14" s="173"/>
    </row>
    <row r="15" spans="1:16">
      <c r="A15" s="333" t="s">
        <v>1630</v>
      </c>
      <c r="B15" s="335">
        <v>15</v>
      </c>
      <c r="C15" s="333">
        <v>0</v>
      </c>
      <c r="E15" s="333" t="s">
        <v>1631</v>
      </c>
      <c r="F15" s="335">
        <v>35</v>
      </c>
      <c r="G15" s="333">
        <v>0</v>
      </c>
      <c r="M15" s="270"/>
      <c r="N15" s="173"/>
      <c r="O15" s="173"/>
      <c r="P15" s="173"/>
    </row>
    <row r="16" spans="1:16">
      <c r="A16" s="333" t="s">
        <v>1632</v>
      </c>
      <c r="B16" s="335">
        <v>16</v>
      </c>
      <c r="C16" s="333">
        <v>0</v>
      </c>
      <c r="E16" s="333" t="s">
        <v>1633</v>
      </c>
      <c r="F16" s="335">
        <v>36</v>
      </c>
      <c r="G16" s="333">
        <v>0</v>
      </c>
      <c r="M16" s="270"/>
      <c r="N16" s="173"/>
      <c r="O16" s="173"/>
      <c r="P16" s="173"/>
    </row>
    <row r="17" spans="1:16">
      <c r="A17" s="333" t="s">
        <v>1634</v>
      </c>
      <c r="B17" s="335">
        <v>17</v>
      </c>
      <c r="C17" s="333">
        <v>0</v>
      </c>
      <c r="E17" s="333" t="s">
        <v>1635</v>
      </c>
      <c r="F17" s="335">
        <v>37</v>
      </c>
      <c r="G17" s="333">
        <v>0</v>
      </c>
      <c r="M17" s="270"/>
      <c r="N17" s="173"/>
      <c r="O17" s="173"/>
      <c r="P17" s="173"/>
    </row>
    <row r="18" spans="1:16">
      <c r="A18" s="333" t="s">
        <v>1636</v>
      </c>
      <c r="B18" s="335">
        <v>18</v>
      </c>
      <c r="C18" s="333">
        <v>0</v>
      </c>
      <c r="E18" s="333" t="s">
        <v>1637</v>
      </c>
      <c r="F18" s="335">
        <v>38</v>
      </c>
      <c r="G18" s="333">
        <v>0</v>
      </c>
      <c r="M18" s="270"/>
      <c r="N18" s="173"/>
      <c r="O18" s="173"/>
      <c r="P18" s="173"/>
    </row>
    <row r="19" spans="1:16">
      <c r="A19" s="333" t="s">
        <v>1638</v>
      </c>
      <c r="B19" s="335">
        <v>19</v>
      </c>
      <c r="C19" s="333">
        <v>0</v>
      </c>
      <c r="E19" s="333" t="s">
        <v>1639</v>
      </c>
      <c r="F19" s="335">
        <v>39</v>
      </c>
      <c r="G19" s="333">
        <v>0</v>
      </c>
      <c r="M19" s="270"/>
      <c r="N19" s="173"/>
      <c r="O19" s="173"/>
      <c r="P19" s="173"/>
    </row>
    <row r="20" spans="1:16">
      <c r="A20" s="333" t="s">
        <v>1640</v>
      </c>
      <c r="B20" s="335">
        <v>20</v>
      </c>
      <c r="C20" s="333">
        <v>0</v>
      </c>
      <c r="E20" s="333" t="s">
        <v>1641</v>
      </c>
      <c r="F20" s="335">
        <v>55</v>
      </c>
      <c r="G20" s="333">
        <v>2</v>
      </c>
      <c r="M20" s="270"/>
      <c r="N20" s="173"/>
      <c r="O20" s="173"/>
      <c r="P20" s="173"/>
    </row>
    <row r="21" spans="1:16">
      <c r="A21" s="333" t="s">
        <v>1642</v>
      </c>
      <c r="B21" s="335">
        <v>40</v>
      </c>
      <c r="C21" s="333">
        <v>2</v>
      </c>
      <c r="E21" s="333" t="s">
        <v>1643</v>
      </c>
      <c r="F21" s="335">
        <v>56</v>
      </c>
      <c r="G21" s="333">
        <v>2</v>
      </c>
      <c r="M21" s="270"/>
      <c r="N21" s="173"/>
      <c r="O21" s="173"/>
      <c r="P21" s="173"/>
    </row>
    <row r="22" spans="1:16">
      <c r="A22" s="333" t="s">
        <v>1644</v>
      </c>
      <c r="B22" s="335">
        <v>41</v>
      </c>
      <c r="C22" s="333">
        <v>2</v>
      </c>
      <c r="E22" s="333" t="s">
        <v>1645</v>
      </c>
      <c r="F22" s="335">
        <v>57</v>
      </c>
      <c r="G22" s="333">
        <v>2</v>
      </c>
      <c r="M22" s="270"/>
      <c r="N22" s="173"/>
      <c r="O22" s="173"/>
      <c r="P22" s="173"/>
    </row>
    <row r="23" spans="1:16">
      <c r="A23" s="333" t="s">
        <v>1646</v>
      </c>
      <c r="B23" s="335">
        <v>42</v>
      </c>
      <c r="C23" s="333">
        <v>2</v>
      </c>
      <c r="E23" s="333" t="s">
        <v>1647</v>
      </c>
      <c r="F23" s="335">
        <v>58</v>
      </c>
      <c r="G23" s="333">
        <v>2</v>
      </c>
      <c r="M23" s="270"/>
      <c r="N23" s="173"/>
      <c r="O23" s="173"/>
      <c r="P23" s="173"/>
    </row>
    <row r="24" spans="1:16">
      <c r="A24" s="333" t="s">
        <v>1648</v>
      </c>
      <c r="B24" s="335">
        <v>43</v>
      </c>
      <c r="C24" s="333">
        <v>2</v>
      </c>
      <c r="E24" s="333" t="s">
        <v>1649</v>
      </c>
      <c r="F24" s="335">
        <v>59</v>
      </c>
      <c r="G24" s="333">
        <v>2</v>
      </c>
      <c r="M24" s="270"/>
      <c r="N24" s="173"/>
      <c r="O24" s="173"/>
      <c r="P24" s="173"/>
    </row>
    <row r="25" spans="1:16">
      <c r="A25" s="333" t="s">
        <v>1650</v>
      </c>
      <c r="B25" s="335">
        <v>44</v>
      </c>
      <c r="C25" s="333">
        <v>2</v>
      </c>
      <c r="E25" t="s">
        <v>1653</v>
      </c>
      <c r="F25" s="335">
        <v>60</v>
      </c>
      <c r="G25">
        <v>2</v>
      </c>
      <c r="M25" s="270"/>
      <c r="N25" s="173"/>
      <c r="O25" s="173"/>
      <c r="P25" s="173"/>
    </row>
    <row r="26" spans="1:16">
      <c r="A26" s="333" t="s">
        <v>1652</v>
      </c>
      <c r="B26" s="335">
        <v>45</v>
      </c>
      <c r="C26" s="333">
        <v>2</v>
      </c>
      <c r="E26" s="333" t="s">
        <v>1651</v>
      </c>
      <c r="F26" s="335">
        <v>61</v>
      </c>
      <c r="G26" s="333">
        <v>2</v>
      </c>
      <c r="M26" s="270"/>
      <c r="N26" s="173"/>
      <c r="O26" s="173"/>
      <c r="P26" s="173"/>
    </row>
    <row r="27" spans="1:16">
      <c r="A27" s="333" t="s">
        <v>1654</v>
      </c>
      <c r="B27" s="335">
        <v>46</v>
      </c>
      <c r="C27" s="333">
        <v>2</v>
      </c>
      <c r="E27" s="333" t="s">
        <v>1655</v>
      </c>
      <c r="F27" s="335">
        <v>62</v>
      </c>
      <c r="G27" s="333">
        <v>0</v>
      </c>
      <c r="M27" s="270"/>
      <c r="N27" s="173"/>
      <c r="O27" s="173"/>
      <c r="P27" s="173"/>
    </row>
    <row r="28" spans="1:16">
      <c r="A28" s="333" t="s">
        <v>1657</v>
      </c>
      <c r="B28" s="335">
        <v>47</v>
      </c>
      <c r="C28" s="333">
        <v>0</v>
      </c>
      <c r="E28" s="333" t="s">
        <v>1656</v>
      </c>
      <c r="F28" s="335">
        <v>63</v>
      </c>
      <c r="G28" s="333">
        <v>0</v>
      </c>
      <c r="M28" s="270"/>
      <c r="N28" s="173"/>
      <c r="O28" s="173"/>
      <c r="P28" s="173"/>
    </row>
    <row r="29" spans="1:16">
      <c r="A29" s="333" t="s">
        <v>1659</v>
      </c>
      <c r="B29" s="335">
        <v>48</v>
      </c>
      <c r="C29" s="333">
        <v>0</v>
      </c>
      <c r="E29" s="333" t="s">
        <v>1658</v>
      </c>
      <c r="F29" s="335">
        <v>64</v>
      </c>
      <c r="G29" s="333">
        <v>0</v>
      </c>
      <c r="M29" s="270"/>
      <c r="N29" s="173"/>
      <c r="O29" s="173"/>
      <c r="P29" s="173"/>
    </row>
    <row r="30" spans="1:16">
      <c r="A30" s="333" t="s">
        <v>1665</v>
      </c>
      <c r="B30" s="335">
        <v>49</v>
      </c>
      <c r="C30" s="333">
        <v>0</v>
      </c>
      <c r="E30" s="333" t="s">
        <v>1660</v>
      </c>
      <c r="F30" s="335">
        <v>65</v>
      </c>
      <c r="G30" s="333">
        <v>0</v>
      </c>
      <c r="M30" s="271"/>
      <c r="N30" s="272"/>
      <c r="O30" s="272"/>
      <c r="P30" s="173"/>
    </row>
    <row r="31" spans="1:16">
      <c r="A31" s="333" t="s">
        <v>1661</v>
      </c>
      <c r="B31" s="335">
        <v>50</v>
      </c>
      <c r="C31" s="333">
        <v>0</v>
      </c>
      <c r="E31" s="333" t="s">
        <v>1662</v>
      </c>
      <c r="F31" s="335">
        <v>66</v>
      </c>
      <c r="G31" s="333">
        <v>0</v>
      </c>
      <c r="M31" s="596"/>
      <c r="N31" s="173"/>
      <c r="O31" s="173"/>
      <c r="P31" s="173"/>
    </row>
    <row r="32" spans="1:16">
      <c r="A32" s="333" t="s">
        <v>1663</v>
      </c>
      <c r="B32" s="335">
        <v>51</v>
      </c>
      <c r="C32" s="333">
        <v>0</v>
      </c>
      <c r="E32" s="333" t="s">
        <v>1664</v>
      </c>
      <c r="F32" s="335">
        <v>67</v>
      </c>
      <c r="G32" s="333">
        <v>0</v>
      </c>
      <c r="M32" s="596"/>
      <c r="N32" s="173"/>
      <c r="O32" s="173"/>
      <c r="P32" s="173"/>
    </row>
    <row r="33" spans="1:16">
      <c r="A33" s="333" t="s">
        <v>1666</v>
      </c>
      <c r="B33" s="335">
        <v>52</v>
      </c>
      <c r="C33" s="333">
        <v>0</v>
      </c>
      <c r="M33" s="596"/>
      <c r="N33" s="173"/>
      <c r="O33" s="173"/>
      <c r="P33" s="173"/>
    </row>
    <row r="34" spans="1:16">
      <c r="A34" s="333" t="s">
        <v>1668</v>
      </c>
      <c r="B34" s="335">
        <v>53</v>
      </c>
      <c r="C34" s="333">
        <v>0</v>
      </c>
      <c r="M34" s="596"/>
      <c r="N34" s="173"/>
      <c r="O34" s="173"/>
      <c r="P34" s="173"/>
    </row>
    <row r="35" spans="1:16">
      <c r="A35" s="333" t="s">
        <v>1667</v>
      </c>
      <c r="B35" s="335">
        <v>54</v>
      </c>
      <c r="C35" s="333">
        <v>0</v>
      </c>
      <c r="M35" s="596"/>
      <c r="N35" s="173"/>
      <c r="O35" s="173"/>
      <c r="P35" s="173"/>
    </row>
    <row r="36" spans="1:16">
      <c r="M36" s="596"/>
      <c r="N36" s="173"/>
      <c r="O36" s="173"/>
      <c r="P36" s="173"/>
    </row>
    <row r="37" spans="1:16">
      <c r="M37" s="596"/>
      <c r="N37" s="173"/>
      <c r="O37" s="173"/>
      <c r="P37" s="173"/>
    </row>
    <row r="38" spans="1:16">
      <c r="M38" s="596"/>
      <c r="N38" s="173"/>
      <c r="O38" s="173"/>
      <c r="P38" s="173"/>
    </row>
    <row r="39" spans="1:16">
      <c r="M39" s="596"/>
      <c r="N39" s="173"/>
      <c r="O39" s="173"/>
      <c r="P39" s="173"/>
    </row>
    <row r="40" spans="1:16">
      <c r="M40" s="596"/>
      <c r="N40" s="173"/>
      <c r="O40" s="173"/>
      <c r="P40" s="173"/>
    </row>
    <row r="41" spans="1:16">
      <c r="M41" s="596"/>
      <c r="N41" s="173"/>
      <c r="O41" s="173"/>
      <c r="P41" s="173"/>
    </row>
    <row r="42" spans="1:16">
      <c r="M42" s="596"/>
      <c r="N42" s="173"/>
      <c r="O42" s="173"/>
      <c r="P42" s="173"/>
    </row>
    <row r="43" spans="1:16">
      <c r="M43" s="596"/>
      <c r="N43" s="173"/>
      <c r="O43" s="173"/>
      <c r="P43" s="173"/>
    </row>
    <row r="44" spans="1:16">
      <c r="M44" s="596"/>
      <c r="N44" s="173"/>
      <c r="O44" s="173"/>
      <c r="P44" s="173"/>
    </row>
    <row r="45" spans="1:16">
      <c r="M45" s="596"/>
      <c r="N45" s="173"/>
      <c r="O45" s="173"/>
      <c r="P45" s="173"/>
    </row>
    <row r="46" spans="1:16">
      <c r="M46" s="596"/>
      <c r="N46" s="174"/>
      <c r="O46" s="173"/>
      <c r="P46" s="173"/>
    </row>
    <row r="47" spans="1:16">
      <c r="M47" s="596"/>
      <c r="N47" s="173"/>
      <c r="O47" s="173"/>
      <c r="P47" s="173"/>
    </row>
    <row r="48" spans="1:16">
      <c r="M48" s="596"/>
      <c r="N48" s="173"/>
      <c r="O48" s="173"/>
      <c r="P48" s="173"/>
    </row>
    <row r="49" spans="13:16">
      <c r="M49" s="596"/>
      <c r="N49" s="173"/>
      <c r="O49" s="173"/>
      <c r="P49" s="173"/>
    </row>
    <row r="50" spans="13:16">
      <c r="M50" s="596"/>
      <c r="N50" s="173"/>
      <c r="O50" s="173"/>
      <c r="P50" s="173"/>
    </row>
    <row r="51" spans="13:16">
      <c r="M51" s="596"/>
      <c r="N51" s="173"/>
      <c r="O51" s="173"/>
      <c r="P51" s="173"/>
    </row>
    <row r="52" spans="13:16">
      <c r="M52" s="173"/>
      <c r="N52" s="173"/>
      <c r="O52" s="173"/>
      <c r="P52" s="173"/>
    </row>
    <row r="53" spans="13:16">
      <c r="M53" s="173"/>
      <c r="N53" s="173"/>
      <c r="O53" s="173"/>
      <c r="P53" s="173"/>
    </row>
    <row r="54" spans="13:16">
      <c r="M54" s="173"/>
      <c r="N54" s="173"/>
      <c r="O54" s="173"/>
      <c r="P54" s="173"/>
    </row>
    <row r="55" spans="13:16">
      <c r="M55" s="173"/>
      <c r="N55" s="173"/>
      <c r="O55" s="173"/>
      <c r="P55" s="173"/>
    </row>
    <row r="56" spans="13:16">
      <c r="M56" s="173"/>
      <c r="N56" s="173"/>
      <c r="O56" s="173"/>
      <c r="P56" s="173"/>
    </row>
    <row r="57" spans="13:16">
      <c r="M57" s="173"/>
      <c r="N57" s="173"/>
      <c r="O57" s="173"/>
      <c r="P57" s="173"/>
    </row>
    <row r="58" spans="13:16">
      <c r="M58" s="173"/>
      <c r="N58" s="173"/>
      <c r="O58" s="173"/>
      <c r="P58" s="173"/>
    </row>
    <row r="59" spans="13:16">
      <c r="M59" s="173"/>
      <c r="N59" s="173"/>
      <c r="O59" s="173"/>
      <c r="P59" s="173"/>
    </row>
    <row r="60" spans="13:16">
      <c r="M60" s="173"/>
      <c r="N60" s="173"/>
      <c r="O60" s="173"/>
      <c r="P60" s="173"/>
    </row>
    <row r="61" spans="13:16">
      <c r="M61" s="173"/>
      <c r="N61" s="173"/>
      <c r="O61" s="173"/>
      <c r="P61" s="173"/>
    </row>
    <row r="62" spans="13:16">
      <c r="M62" s="173"/>
      <c r="N62" s="173"/>
      <c r="O62" s="173"/>
      <c r="P62" s="173"/>
    </row>
    <row r="63" spans="13:16">
      <c r="M63" s="173"/>
      <c r="N63" s="173"/>
      <c r="O63" s="173"/>
      <c r="P63" s="173"/>
    </row>
    <row r="64" spans="13:16">
      <c r="M64" s="173"/>
      <c r="N64" s="173"/>
      <c r="O64" s="173"/>
      <c r="P64" s="173"/>
    </row>
    <row r="65" spans="13:16">
      <c r="M65" s="173"/>
      <c r="N65" s="173"/>
      <c r="O65" s="173"/>
      <c r="P65" s="173"/>
    </row>
    <row r="66" spans="13:16">
      <c r="M66" s="173"/>
      <c r="N66" s="173"/>
      <c r="O66" s="173"/>
      <c r="P66" s="173"/>
    </row>
    <row r="67" spans="13:16">
      <c r="M67" s="173"/>
      <c r="N67" s="173"/>
      <c r="O67" s="173"/>
      <c r="P67" s="173"/>
    </row>
    <row r="68" spans="13:16">
      <c r="M68" s="173"/>
      <c r="N68" s="173"/>
      <c r="O68" s="173"/>
      <c r="P68" s="173"/>
    </row>
    <row r="69" spans="13:16">
      <c r="M69" s="173"/>
      <c r="N69" s="173"/>
      <c r="O69" s="173"/>
      <c r="P69" s="173"/>
    </row>
    <row r="70" spans="13:16">
      <c r="M70" s="173"/>
      <c r="N70" s="173"/>
      <c r="O70" s="173"/>
      <c r="P70" s="173"/>
    </row>
    <row r="71" spans="13:16">
      <c r="M71" s="173"/>
      <c r="N71" s="173"/>
      <c r="O71" s="173"/>
      <c r="P71" s="173"/>
    </row>
    <row r="72" spans="13:16">
      <c r="M72" s="173"/>
      <c r="N72" s="173"/>
      <c r="O72" s="173"/>
      <c r="P72" s="173"/>
    </row>
    <row r="73" spans="13:16">
      <c r="M73" s="173"/>
      <c r="N73" s="173"/>
      <c r="O73" s="173"/>
      <c r="P73" s="173"/>
    </row>
    <row r="74" spans="13:16">
      <c r="M74" s="173"/>
      <c r="N74" s="173"/>
      <c r="O74" s="173"/>
      <c r="P74" s="173"/>
    </row>
  </sheetData>
  <sheetProtection selectLockedCells="1" selectUnlockedCells="1"/>
  <mergeCells count="8">
    <mergeCell ref="M31:M51"/>
    <mergeCell ref="N2:O2"/>
    <mergeCell ref="A1:C1"/>
    <mergeCell ref="E1:G1"/>
    <mergeCell ref="I1:K1"/>
    <mergeCell ref="A2:A3"/>
    <mergeCell ref="E2:E3"/>
    <mergeCell ref="I2:I3"/>
  </mergeCells>
  <phoneticPr fontId="42"/>
  <pageMargins left="0.7" right="0.7" top="0.75" bottom="0.75" header="0.3" footer="0.3"/>
  <pageSetup paperSize="9" orientation="portrait"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K92"/>
  <sheetViews>
    <sheetView workbookViewId="0">
      <selection activeCell="A2" sqref="A2"/>
    </sheetView>
  </sheetViews>
  <sheetFormatPr defaultRowHeight="13.5"/>
  <cols>
    <col min="1" max="1" width="10.5" bestFit="1" customWidth="1"/>
    <col min="7" max="7" width="15.375" bestFit="1" customWidth="1"/>
    <col min="9" max="9" width="16.25" bestFit="1" customWidth="1"/>
    <col min="17" max="36" width="8.75" customWidth="1"/>
  </cols>
  <sheetData>
    <row r="1" spans="1:36">
      <c r="A1" t="s">
        <v>3</v>
      </c>
      <c r="B1" t="s">
        <v>4</v>
      </c>
      <c r="C1" t="s">
        <v>5</v>
      </c>
      <c r="D1" t="s">
        <v>6</v>
      </c>
      <c r="E1" t="s">
        <v>7</v>
      </c>
      <c r="F1" t="s">
        <v>8</v>
      </c>
      <c r="G1" t="s">
        <v>9</v>
      </c>
      <c r="H1" t="s">
        <v>10</v>
      </c>
      <c r="I1" t="s">
        <v>808</v>
      </c>
      <c r="J1" t="s">
        <v>809</v>
      </c>
      <c r="K1" t="s">
        <v>11</v>
      </c>
      <c r="L1" t="s">
        <v>12</v>
      </c>
      <c r="M1" t="s">
        <v>13</v>
      </c>
      <c r="N1" t="s">
        <v>14</v>
      </c>
      <c r="O1" t="s">
        <v>15</v>
      </c>
      <c r="P1" s="6" t="s">
        <v>16</v>
      </c>
      <c r="Q1" s="6" t="s">
        <v>17</v>
      </c>
      <c r="R1" s="6" t="s">
        <v>18</v>
      </c>
      <c r="S1" s="6" t="s">
        <v>19</v>
      </c>
      <c r="T1" s="6" t="s">
        <v>20</v>
      </c>
      <c r="U1" s="6" t="s">
        <v>21</v>
      </c>
      <c r="V1" t="s">
        <v>22</v>
      </c>
      <c r="W1" t="s">
        <v>23</v>
      </c>
      <c r="X1" t="s">
        <v>24</v>
      </c>
      <c r="Y1" t="s">
        <v>25</v>
      </c>
      <c r="Z1" t="s">
        <v>26</v>
      </c>
      <c r="AA1" t="s">
        <v>27</v>
      </c>
      <c r="AB1" t="s">
        <v>28</v>
      </c>
      <c r="AC1" t="s">
        <v>29</v>
      </c>
      <c r="AD1" t="s">
        <v>30</v>
      </c>
      <c r="AE1" t="s">
        <v>31</v>
      </c>
      <c r="AF1" t="s">
        <v>32</v>
      </c>
      <c r="AG1" t="s">
        <v>33</v>
      </c>
      <c r="AH1" t="s">
        <v>34</v>
      </c>
      <c r="AI1" t="s">
        <v>35</v>
      </c>
      <c r="AJ1" t="s">
        <v>36</v>
      </c>
    </row>
    <row r="2" spans="1:36">
      <c r="A2" t="str">
        <f>IF(E2="","",②選手情報入力!B11)</f>
        <v/>
      </c>
      <c r="B2" t="str">
        <f>IF(E2="","",①団体情報入力!$C$5)</f>
        <v/>
      </c>
      <c r="E2" t="str">
        <f>IF(②選手情報入力!C11="","",②選手情報入力!C11)</f>
        <v/>
      </c>
      <c r="F2" t="str">
        <f>IF(E2="","",②選手情報入力!D11)</f>
        <v/>
      </c>
      <c r="G2" t="str">
        <f>IF(E2="","",ASC(②選手情報入力!E11))</f>
        <v/>
      </c>
      <c r="H2" t="str">
        <f>IF(E2="","",F2)</f>
        <v/>
      </c>
      <c r="I2" t="str">
        <f>IF(E2="","",②選手情報入力!F11&amp;" "&amp;②選手情報入力!G11)</f>
        <v/>
      </c>
      <c r="J2" t="str">
        <f>IF(E2="","","JPN")</f>
        <v/>
      </c>
      <c r="K2" t="str">
        <f>IF(E2="","",IF(②選手情報入力!I11="男",1,2))</f>
        <v/>
      </c>
      <c r="L2" t="str">
        <f>IF(E2="","",IF(②選手情報入力!J11="","",②選手情報入力!J11))</f>
        <v/>
      </c>
      <c r="M2" t="str">
        <f>IF(E2="","",LEFT(②選手情報入力!K11,4))</f>
        <v/>
      </c>
      <c r="N2" t="str">
        <f>IF(E2="","",RIGHT(②選手情報入力!K11,4))</f>
        <v/>
      </c>
      <c r="O2" t="str">
        <f>IF(E2="","","愛知")</f>
        <v/>
      </c>
      <c r="Q2" t="str">
        <f>IF(E2="","",IF(②選手情報入力!L11="","",IF(K2=1,VLOOKUP(②選手情報入力!L11,種目情報!$A$4:$B$34,2,FALSE),VLOOKUP(②選手情報入力!L11,種目情報!$E$4:$F$36,2,FALSE))))</f>
        <v/>
      </c>
      <c r="R2" t="str">
        <f>IF(E2="","",IF(②選手情報入力!M11="","",②選手情報入力!M11))</f>
        <v/>
      </c>
      <c r="S2" s="29"/>
      <c r="T2" t="str">
        <f>IF(E2="","",IF(②選手情報入力!L11="","",IF(K2=1,VLOOKUP(②選手情報入力!L11,種目情報!$A$4:$C$25,3,FALSE),VLOOKUP(②選手情報入力!L11,種目情報!$E$4:$G$29,3,FALSE))))</f>
        <v/>
      </c>
      <c r="U2" t="str">
        <f>IF(E2="","",IF(②選手情報入力!O11="","",IF(K2=1,VLOOKUP(②選手情報入力!O11,種目情報!$A$4:$B$25,2,FALSE),VLOOKUP(②選手情報入力!O11,種目情報!$E$4:$F$29,2,FALSE))))</f>
        <v/>
      </c>
      <c r="V2" t="str">
        <f>IF(E2="","",IF(②選手情報入力!P11="","",②選手情報入力!P11))</f>
        <v/>
      </c>
      <c r="W2" s="29" t="str">
        <f>IF(E2="","",IF(②選手情報入力!N11="","",1))</f>
        <v/>
      </c>
      <c r="X2" t="str">
        <f>IF(E2="","",IF(②選手情報入力!O11="","",IF(K2=1,VLOOKUP(②選手情報入力!O11,種目情報!$A$4:$C$25,3,FALSE),VLOOKUP(②選手情報入力!O11,種目情報!$E$4:$G$29,3,FALSE))))</f>
        <v/>
      </c>
      <c r="Y2" t="str">
        <f>IF(E2="","",IF(②選手情報入力!R11="","",IF(K2=1,VLOOKUP(②選手情報入力!R11,種目情報!$A$4:$B$25,2,FALSE),VLOOKUP(②選手情報入力!R11,種目情報!$E$4:$F$29,2,FALSE))))</f>
        <v/>
      </c>
      <c r="Z2" t="str">
        <f>IF(E2="","",IF(②選手情報入力!S11="","",②選手情報入力!S11))</f>
        <v/>
      </c>
      <c r="AA2" s="29" t="str">
        <f>IF(E2="","",IF(②選手情報入力!Q11="","",1))</f>
        <v/>
      </c>
      <c r="AB2" t="str">
        <f>IF(E2="","",IF(②選手情報入力!R11="","",IF(K2=1,VLOOKUP(②選手情報入力!R11,種目情報!$A$4:$C$25,3,FALSE),VLOOKUP(②選手情報入力!R11,種目情報!$E$4:$G$29,3,FALSE))))</f>
        <v/>
      </c>
      <c r="AC2" t="str">
        <f>IF(E2="","",IF(②選手情報入力!T11="","",IF(K2=1,種目情報!$J$4,種目情報!$J$6)))</f>
        <v/>
      </c>
      <c r="AD2" t="str">
        <f>IF(E2="","",IF(②選手情報入力!T11="","",IF(K2=1,IF(②選手情報入力!$U$6="","",②選手情報入力!$U$6),IF(②選手情報入力!$U$7="","",②選手情報入力!$U$7))))</f>
        <v/>
      </c>
      <c r="AE2" t="str">
        <f>IF(E2="","",IF(②選手情報入力!T11="","",IF(K2=1,IF(②選手情報入力!$T$6="",0,1),IF(②選手情報入力!$T$7="",0,1))))</f>
        <v/>
      </c>
      <c r="AF2" t="str">
        <f>IF(E2="","",IF(②選手情報入力!T11="","",2))</f>
        <v/>
      </c>
      <c r="AG2" t="str">
        <f>IF(E2="","",IF(②選手情報入力!V11="","",IF(K2=1,種目情報!$J$5,種目情報!$J$7)))</f>
        <v/>
      </c>
      <c r="AH2" t="str">
        <f>IF(E2="","",IF(②選手情報入力!V11="","",IF(K2=1,IF(②選手情報入力!$W$6="","",②選手情報入力!$W$6),IF(②選手情報入力!$W$7="","",②選手情報入力!$W$7))))</f>
        <v/>
      </c>
      <c r="AI2" t="str">
        <f>IF(E2="","",IF(②選手情報入力!V11="","",IF(K2=1,IF(②選手情報入力!$V$6="",0,1),IF(②選手情報入力!$V$7="",0,1))))</f>
        <v/>
      </c>
      <c r="AJ2" t="str">
        <f>IF(E2="","",IF(②選手情報入力!V11="","",2))</f>
        <v/>
      </c>
    </row>
    <row r="3" spans="1:36">
      <c r="A3" t="str">
        <f>IF(E3="","",②選手情報入力!B12)</f>
        <v/>
      </c>
      <c r="B3" t="str">
        <f>IF(E3="","",①団体情報入力!$C$5)</f>
        <v/>
      </c>
      <c r="E3" t="str">
        <f>IF(②選手情報入力!C12="","",②選手情報入力!C12)</f>
        <v/>
      </c>
      <c r="F3" t="str">
        <f>IF(E3="","",②選手情報入力!D12)</f>
        <v/>
      </c>
      <c r="G3" t="str">
        <f>IF(E3="","",ASC(②選手情報入力!E12))</f>
        <v/>
      </c>
      <c r="H3" t="str">
        <f t="shared" ref="H3:H66" si="0">IF(E3="","",F3)</f>
        <v/>
      </c>
      <c r="I3" t="str">
        <f>IF(E3="","",②選手情報入力!F12&amp;" "&amp;②選手情報入力!G12)</f>
        <v/>
      </c>
      <c r="J3" t="str">
        <f t="shared" ref="J3:J66" si="1">IF(E3="","","JPN")</f>
        <v/>
      </c>
      <c r="K3" t="str">
        <f>IF(E3="","",IF(②選手情報入力!I12="男",1,2))</f>
        <v/>
      </c>
      <c r="L3" t="str">
        <f>IF(E3="","",IF(②選手情報入力!J12="","",②選手情報入力!J12))</f>
        <v/>
      </c>
      <c r="M3" t="str">
        <f>IF(E3="","",LEFT(②選手情報入力!K12,4))</f>
        <v/>
      </c>
      <c r="N3" t="str">
        <f>IF(E3="","",RIGHT(②選手情報入力!K12,4))</f>
        <v/>
      </c>
      <c r="O3" t="str">
        <f t="shared" ref="O3:O66" si="2">IF(E3="","","愛知")</f>
        <v/>
      </c>
      <c r="Q3" t="str">
        <f>IF(E3="","",IF(②選手情報入力!L12="","",IF(K3=1,VLOOKUP(②選手情報入力!L12,種目情報!$A$4:$B$34,2,FALSE),VLOOKUP(②選手情報入力!L12,種目情報!$E$4:$F$36,2,FALSE))))</f>
        <v/>
      </c>
      <c r="R3" t="str">
        <f>IF(E3="","",IF(②選手情報入力!M12="","",②選手情報入力!M12))</f>
        <v/>
      </c>
      <c r="S3" s="29"/>
      <c r="T3" t="str">
        <f>IF(E3="","",IF(②選手情報入力!L12="","",IF(K3=1,VLOOKUP(②選手情報入力!L12,種目情報!$A$4:$C$25,3,FALSE),VLOOKUP(②選手情報入力!L12,種目情報!$E$4:$G$29,3,FALSE))))</f>
        <v/>
      </c>
      <c r="U3" t="str">
        <f>IF(E3="","",IF(②選手情報入力!O12="","",IF(K3=1,VLOOKUP(②選手情報入力!O12,種目情報!$A$4:$B$25,2,FALSE),VLOOKUP(②選手情報入力!O12,種目情報!$E$4:$F$29,2,FALSE))))</f>
        <v/>
      </c>
      <c r="V3" t="str">
        <f>IF(E3="","",IF(②選手情報入力!P12="","",②選手情報入力!P12))</f>
        <v/>
      </c>
      <c r="W3" s="29" t="str">
        <f>IF(E3="","",IF(②選手情報入力!N12="","",1))</f>
        <v/>
      </c>
      <c r="X3" t="str">
        <f>IF(E3="","",IF(②選手情報入力!O12="","",IF(K3=1,VLOOKUP(②選手情報入力!O12,種目情報!$A$4:$C$25,3,FALSE),VLOOKUP(②選手情報入力!O12,種目情報!$E$4:$G$29,3,FALSE))))</f>
        <v/>
      </c>
      <c r="Y3" t="str">
        <f>IF(E3="","",IF(②選手情報入力!R12="","",IF(K3=1,VLOOKUP(②選手情報入力!R12,種目情報!$A$4:$B$25,2,FALSE),VLOOKUP(②選手情報入力!R12,種目情報!$E$4:$F$29,2,FALSE))))</f>
        <v/>
      </c>
      <c r="Z3" t="str">
        <f>IF(E3="","",IF(②選手情報入力!S12="","",②選手情報入力!S12))</f>
        <v/>
      </c>
      <c r="AA3" s="29" t="str">
        <f>IF(E3="","",IF(②選手情報入力!Q12="","",1))</f>
        <v/>
      </c>
      <c r="AB3" t="str">
        <f>IF(E3="","",IF(②選手情報入力!R12="","",IF(K3=1,VLOOKUP(②選手情報入力!R12,種目情報!$A$4:$C$25,3,FALSE),VLOOKUP(②選手情報入力!R12,種目情報!$E$4:$G$29,3,FALSE))))</f>
        <v/>
      </c>
      <c r="AC3" t="str">
        <f>IF(E3="","",IF(②選手情報入力!T12="","",IF(K3=1,種目情報!$J$4,種目情報!$J$6)))</f>
        <v/>
      </c>
      <c r="AD3" t="str">
        <f>IF(E3="","",IF(②選手情報入力!T12="","",IF(K3=1,IF(②選手情報入力!$U$6="","",②選手情報入力!$U$6),IF(②選手情報入力!$U$7="","",②選手情報入力!$U$7))))</f>
        <v/>
      </c>
      <c r="AE3" t="str">
        <f>IF(E3="","",IF(②選手情報入力!T12="","",IF(K3=1,IF(②選手情報入力!$T$6="",0,1),IF(②選手情報入力!$T$7="",0,1))))</f>
        <v/>
      </c>
      <c r="AF3" t="str">
        <f>IF(E3="","",IF(②選手情報入力!T12="","",2))</f>
        <v/>
      </c>
      <c r="AG3" t="str">
        <f>IF(E3="","",IF(②選手情報入力!V12="","",IF(K3=1,種目情報!$J$5,種目情報!$J$7)))</f>
        <v/>
      </c>
      <c r="AH3" t="str">
        <f>IF(E3="","",IF(②選手情報入力!V12="","",IF(K3=1,IF(②選手情報入力!$W$6="","",②選手情報入力!$W$6),IF(②選手情報入力!$W$7="","",②選手情報入力!$W$7))))</f>
        <v/>
      </c>
      <c r="AI3" t="str">
        <f>IF(E3="","",IF(②選手情報入力!V12="","",IF(K3=1,IF(②選手情報入力!$V$6="",0,1),IF(②選手情報入力!$V$7="",0,1))))</f>
        <v/>
      </c>
      <c r="AJ3" t="str">
        <f>IF(E3="","",IF(②選手情報入力!V12="","",2))</f>
        <v/>
      </c>
    </row>
    <row r="4" spans="1:36">
      <c r="A4" t="str">
        <f>IF(E4="","",②選手情報入力!B13)</f>
        <v/>
      </c>
      <c r="B4" t="str">
        <f>IF(E4="","",①団体情報入力!$C$5)</f>
        <v/>
      </c>
      <c r="E4" t="str">
        <f>IF(②選手情報入力!C13="","",②選手情報入力!C13)</f>
        <v/>
      </c>
      <c r="F4" t="str">
        <f>IF(E4="","",②選手情報入力!D13)</f>
        <v/>
      </c>
      <c r="G4" t="str">
        <f>IF(E4="","",ASC(②選手情報入力!E13))</f>
        <v/>
      </c>
      <c r="H4" t="str">
        <f t="shared" si="0"/>
        <v/>
      </c>
      <c r="I4" t="str">
        <f>IF(E4="","",②選手情報入力!F13&amp;" "&amp;②選手情報入力!G13)</f>
        <v/>
      </c>
      <c r="J4" t="str">
        <f t="shared" si="1"/>
        <v/>
      </c>
      <c r="K4" t="str">
        <f>IF(E4="","",IF(②選手情報入力!I13="男",1,2))</f>
        <v/>
      </c>
      <c r="L4" t="str">
        <f>IF(E4="","",IF(②選手情報入力!J13="","",②選手情報入力!J13))</f>
        <v/>
      </c>
      <c r="M4" t="str">
        <f>IF(E4="","",LEFT(②選手情報入力!K13,4))</f>
        <v/>
      </c>
      <c r="N4" t="str">
        <f>IF(E4="","",RIGHT(②選手情報入力!K13,4))</f>
        <v/>
      </c>
      <c r="O4" t="str">
        <f t="shared" si="2"/>
        <v/>
      </c>
      <c r="Q4" t="str">
        <f>IF(E4="","",IF(②選手情報入力!L13="","",IF(K4=1,VLOOKUP(②選手情報入力!L13,種目情報!$A$4:$B$34,2,FALSE),VLOOKUP(②選手情報入力!L13,種目情報!$E$4:$F$36,2,FALSE))))</f>
        <v/>
      </c>
      <c r="R4" t="str">
        <f>IF(E4="","",IF(②選手情報入力!M13="","",②選手情報入力!M13))</f>
        <v/>
      </c>
      <c r="S4" s="29"/>
      <c r="T4" t="str">
        <f>IF(E4="","",IF(②選手情報入力!L13="","",IF(K4=1,VLOOKUP(②選手情報入力!L13,種目情報!$A$4:$C$25,3,FALSE),VLOOKUP(②選手情報入力!L13,種目情報!$E$4:$G$29,3,FALSE))))</f>
        <v/>
      </c>
      <c r="U4" t="str">
        <f>IF(E4="","",IF(②選手情報入力!O13="","",IF(K4=1,VLOOKUP(②選手情報入力!O13,種目情報!$A$4:$B$25,2,FALSE),VLOOKUP(②選手情報入力!O13,種目情報!$E$4:$F$29,2,FALSE))))</f>
        <v/>
      </c>
      <c r="V4" t="str">
        <f>IF(E4="","",IF(②選手情報入力!P13="","",②選手情報入力!P13))</f>
        <v/>
      </c>
      <c r="W4" s="29" t="str">
        <f>IF(E4="","",IF(②選手情報入力!N13="","",1))</f>
        <v/>
      </c>
      <c r="X4" t="str">
        <f>IF(E4="","",IF(②選手情報入力!O13="","",IF(K4=1,VLOOKUP(②選手情報入力!O13,種目情報!$A$4:$C$25,3,FALSE),VLOOKUP(②選手情報入力!O13,種目情報!$E$4:$G$29,3,FALSE))))</f>
        <v/>
      </c>
      <c r="Y4" t="str">
        <f>IF(E4="","",IF(②選手情報入力!R13="","",IF(K4=1,VLOOKUP(②選手情報入力!R13,種目情報!$A$4:$B$25,2,FALSE),VLOOKUP(②選手情報入力!R13,種目情報!$E$4:$F$29,2,FALSE))))</f>
        <v/>
      </c>
      <c r="Z4" t="str">
        <f>IF(E4="","",IF(②選手情報入力!S13="","",②選手情報入力!S13))</f>
        <v/>
      </c>
      <c r="AA4" s="29" t="str">
        <f>IF(E4="","",IF(②選手情報入力!Q13="","",1))</f>
        <v/>
      </c>
      <c r="AB4" t="str">
        <f>IF(E4="","",IF(②選手情報入力!R13="","",IF(K4=1,VLOOKUP(②選手情報入力!R13,種目情報!$A$4:$C$25,3,FALSE),VLOOKUP(②選手情報入力!R13,種目情報!$E$4:$G$29,3,FALSE))))</f>
        <v/>
      </c>
      <c r="AC4" t="str">
        <f>IF(E4="","",IF(②選手情報入力!T13="","",IF(K4=1,種目情報!$J$4,種目情報!$J$6)))</f>
        <v/>
      </c>
      <c r="AD4" t="str">
        <f>IF(E4="","",IF(②選手情報入力!T13="","",IF(K4=1,IF(②選手情報入力!$U$6="","",②選手情報入力!$U$6),IF(②選手情報入力!$U$7="","",②選手情報入力!$U$7))))</f>
        <v/>
      </c>
      <c r="AE4" t="str">
        <f>IF(E4="","",IF(②選手情報入力!T13="","",IF(K4=1,IF(②選手情報入力!$T$6="",0,1),IF(②選手情報入力!$T$7="",0,1))))</f>
        <v/>
      </c>
      <c r="AF4" t="str">
        <f>IF(E4="","",IF(②選手情報入力!T13="","",2))</f>
        <v/>
      </c>
      <c r="AG4" t="str">
        <f>IF(E4="","",IF(②選手情報入力!V13="","",IF(K4=1,種目情報!$J$5,種目情報!$J$7)))</f>
        <v/>
      </c>
      <c r="AH4" t="str">
        <f>IF(E4="","",IF(②選手情報入力!V13="","",IF(K4=1,IF(②選手情報入力!$W$6="","",②選手情報入力!$W$6),IF(②選手情報入力!$W$7="","",②選手情報入力!$W$7))))</f>
        <v/>
      </c>
      <c r="AI4" t="str">
        <f>IF(E4="","",IF(②選手情報入力!V13="","",IF(K4=1,IF(②選手情報入力!$V$6="",0,1),IF(②選手情報入力!$V$7="",0,1))))</f>
        <v/>
      </c>
      <c r="AJ4" t="str">
        <f>IF(E4="","",IF(②選手情報入力!V13="","",2))</f>
        <v/>
      </c>
    </row>
    <row r="5" spans="1:36">
      <c r="A5" t="str">
        <f>IF(E5="","",②選手情報入力!B14)</f>
        <v/>
      </c>
      <c r="B5" t="str">
        <f>IF(E5="","",①団体情報入力!$C$5)</f>
        <v/>
      </c>
      <c r="E5" t="str">
        <f>IF(②選手情報入力!C14="","",②選手情報入力!C14)</f>
        <v/>
      </c>
      <c r="F5" t="str">
        <f>IF(E5="","",②選手情報入力!D14)</f>
        <v/>
      </c>
      <c r="G5" t="str">
        <f>IF(E5="","",ASC(②選手情報入力!E14))</f>
        <v/>
      </c>
      <c r="H5" t="str">
        <f t="shared" si="0"/>
        <v/>
      </c>
      <c r="I5" t="str">
        <f>IF(E5="","",②選手情報入力!F14&amp;" "&amp;②選手情報入力!G14)</f>
        <v/>
      </c>
      <c r="J5" t="str">
        <f t="shared" si="1"/>
        <v/>
      </c>
      <c r="K5" t="str">
        <f>IF(E5="","",IF(②選手情報入力!I14="男",1,2))</f>
        <v/>
      </c>
      <c r="L5" t="str">
        <f>IF(E5="","",IF(②選手情報入力!J14="","",②選手情報入力!J14))</f>
        <v/>
      </c>
      <c r="M5" t="str">
        <f>IF(E5="","",LEFT(②選手情報入力!K14,4))</f>
        <v/>
      </c>
      <c r="N5" t="str">
        <f>IF(E5="","",RIGHT(②選手情報入力!K14,4))</f>
        <v/>
      </c>
      <c r="O5" t="str">
        <f t="shared" si="2"/>
        <v/>
      </c>
      <c r="Q5" t="str">
        <f>IF(E5="","",IF(②選手情報入力!L14="","",IF(K5=1,VLOOKUP(②選手情報入力!L14,種目情報!$A$4:$B$34,2,FALSE),VLOOKUP(②選手情報入力!L14,種目情報!$E$4:$F$36,2,FALSE))))</f>
        <v/>
      </c>
      <c r="R5" t="str">
        <f>IF(E5="","",IF(②選手情報入力!M14="","",②選手情報入力!M14))</f>
        <v/>
      </c>
      <c r="S5" s="29"/>
      <c r="T5" t="str">
        <f>IF(E5="","",IF(②選手情報入力!L14="","",IF(K5=1,VLOOKUP(②選手情報入力!L14,種目情報!$A$4:$C$25,3,FALSE),VLOOKUP(②選手情報入力!L14,種目情報!$E$4:$G$29,3,FALSE))))</f>
        <v/>
      </c>
      <c r="U5" t="str">
        <f>IF(E5="","",IF(②選手情報入力!O14="","",IF(K5=1,VLOOKUP(②選手情報入力!O14,種目情報!$A$4:$B$25,2,FALSE),VLOOKUP(②選手情報入力!O14,種目情報!$E$4:$F$29,2,FALSE))))</f>
        <v/>
      </c>
      <c r="V5" t="str">
        <f>IF(E5="","",IF(②選手情報入力!P14="","",②選手情報入力!P14))</f>
        <v/>
      </c>
      <c r="W5" s="29" t="str">
        <f>IF(E5="","",IF(②選手情報入力!N14="","",1))</f>
        <v/>
      </c>
      <c r="X5" t="str">
        <f>IF(E5="","",IF(②選手情報入力!O14="","",IF(K5=1,VLOOKUP(②選手情報入力!O14,種目情報!$A$4:$C$25,3,FALSE),VLOOKUP(②選手情報入力!O14,種目情報!$E$4:$G$29,3,FALSE))))</f>
        <v/>
      </c>
      <c r="Y5" t="str">
        <f>IF(E5="","",IF(②選手情報入力!R14="","",IF(K5=1,VLOOKUP(②選手情報入力!R14,種目情報!$A$4:$B$25,2,FALSE),VLOOKUP(②選手情報入力!R14,種目情報!$E$4:$F$29,2,FALSE))))</f>
        <v/>
      </c>
      <c r="Z5" t="str">
        <f>IF(E5="","",IF(②選手情報入力!S14="","",②選手情報入力!S14))</f>
        <v/>
      </c>
      <c r="AA5" s="29" t="str">
        <f>IF(E5="","",IF(②選手情報入力!Q14="","",1))</f>
        <v/>
      </c>
      <c r="AB5" t="str">
        <f>IF(E5="","",IF(②選手情報入力!R14="","",IF(K5=1,VLOOKUP(②選手情報入力!R14,種目情報!$A$4:$C$25,3,FALSE),VLOOKUP(②選手情報入力!R14,種目情報!$E$4:$G$29,3,FALSE))))</f>
        <v/>
      </c>
      <c r="AC5" t="str">
        <f>IF(E5="","",IF(②選手情報入力!T14="","",IF(K5=1,種目情報!$J$4,種目情報!$J$6)))</f>
        <v/>
      </c>
      <c r="AD5" t="str">
        <f>IF(E5="","",IF(②選手情報入力!T14="","",IF(K5=1,IF(②選手情報入力!$U$6="","",②選手情報入力!$U$6),IF(②選手情報入力!$U$7="","",②選手情報入力!$U$7))))</f>
        <v/>
      </c>
      <c r="AE5" t="str">
        <f>IF(E5="","",IF(②選手情報入力!T14="","",IF(K5=1,IF(②選手情報入力!$T$6="",0,1),IF(②選手情報入力!$T$7="",0,1))))</f>
        <v/>
      </c>
      <c r="AF5" t="str">
        <f>IF(E5="","",IF(②選手情報入力!T14="","",2))</f>
        <v/>
      </c>
      <c r="AG5" t="str">
        <f>IF(E5="","",IF(②選手情報入力!V14="","",IF(K5=1,種目情報!$J$5,種目情報!$J$7)))</f>
        <v/>
      </c>
      <c r="AH5" t="str">
        <f>IF(E5="","",IF(②選手情報入力!V14="","",IF(K5=1,IF(②選手情報入力!$W$6="","",②選手情報入力!$W$6),IF(②選手情報入力!$W$7="","",②選手情報入力!$W$7))))</f>
        <v/>
      </c>
      <c r="AI5" t="str">
        <f>IF(E5="","",IF(②選手情報入力!V14="","",IF(K5=1,IF(②選手情報入力!$V$6="",0,1),IF(②選手情報入力!$V$7="",0,1))))</f>
        <v/>
      </c>
      <c r="AJ5" t="str">
        <f>IF(E5="","",IF(②選手情報入力!V14="","",2))</f>
        <v/>
      </c>
    </row>
    <row r="6" spans="1:36">
      <c r="A6" t="str">
        <f>IF(E6="","",②選手情報入力!B15)</f>
        <v/>
      </c>
      <c r="B6" t="str">
        <f>IF(E6="","",①団体情報入力!$C$5)</f>
        <v/>
      </c>
      <c r="E6" t="str">
        <f>IF(②選手情報入力!C15="","",②選手情報入力!C15)</f>
        <v/>
      </c>
      <c r="F6" t="str">
        <f>IF(E6="","",②選手情報入力!D15)</f>
        <v/>
      </c>
      <c r="G6" t="str">
        <f>IF(E6="","",ASC(②選手情報入力!E15))</f>
        <v/>
      </c>
      <c r="H6" t="str">
        <f t="shared" si="0"/>
        <v/>
      </c>
      <c r="I6" t="str">
        <f>IF(E6="","",②選手情報入力!F15&amp;" "&amp;②選手情報入力!G15)</f>
        <v/>
      </c>
      <c r="J6" t="str">
        <f t="shared" si="1"/>
        <v/>
      </c>
      <c r="K6" t="str">
        <f>IF(E6="","",IF(②選手情報入力!I15="男",1,2))</f>
        <v/>
      </c>
      <c r="L6" t="str">
        <f>IF(E6="","",IF(②選手情報入力!J15="","",②選手情報入力!J15))</f>
        <v/>
      </c>
      <c r="M6" t="str">
        <f>IF(E6="","",LEFT(②選手情報入力!K15,4))</f>
        <v/>
      </c>
      <c r="N6" t="str">
        <f>IF(E6="","",RIGHT(②選手情報入力!K15,4))</f>
        <v/>
      </c>
      <c r="O6" t="str">
        <f t="shared" si="2"/>
        <v/>
      </c>
      <c r="Q6" t="str">
        <f>IF(E6="","",IF(②選手情報入力!L15="","",IF(K6=1,VLOOKUP(②選手情報入力!L15,種目情報!$A$4:$B$34,2,FALSE),VLOOKUP(②選手情報入力!L15,種目情報!$E$4:$F$36,2,FALSE))))</f>
        <v/>
      </c>
      <c r="R6" t="str">
        <f>IF(E6="","",IF(②選手情報入力!M15="","",②選手情報入力!M15))</f>
        <v/>
      </c>
      <c r="S6" s="29"/>
      <c r="T6" t="str">
        <f>IF(E6="","",IF(②選手情報入力!L15="","",IF(K6=1,VLOOKUP(②選手情報入力!L15,種目情報!$A$4:$C$25,3,FALSE),VLOOKUP(②選手情報入力!L15,種目情報!$E$4:$G$29,3,FALSE))))</f>
        <v/>
      </c>
      <c r="U6" t="str">
        <f>IF(E6="","",IF(②選手情報入力!O15="","",IF(K6=1,VLOOKUP(②選手情報入力!O15,種目情報!$A$4:$B$25,2,FALSE),VLOOKUP(②選手情報入力!O15,種目情報!$E$4:$F$29,2,FALSE))))</f>
        <v/>
      </c>
      <c r="V6" t="str">
        <f>IF(E6="","",IF(②選手情報入力!P15="","",②選手情報入力!P15))</f>
        <v/>
      </c>
      <c r="W6" s="29" t="str">
        <f>IF(E6="","",IF(②選手情報入力!N15="","",1))</f>
        <v/>
      </c>
      <c r="X6" t="str">
        <f>IF(E6="","",IF(②選手情報入力!O15="","",IF(K6=1,VLOOKUP(②選手情報入力!O15,種目情報!$A$4:$C$25,3,FALSE),VLOOKUP(②選手情報入力!O15,種目情報!$E$4:$G$29,3,FALSE))))</f>
        <v/>
      </c>
      <c r="Y6" t="str">
        <f>IF(E6="","",IF(②選手情報入力!R15="","",IF(K6=1,VLOOKUP(②選手情報入力!R15,種目情報!$A$4:$B$25,2,FALSE),VLOOKUP(②選手情報入力!R15,種目情報!$E$4:$F$29,2,FALSE))))</f>
        <v/>
      </c>
      <c r="Z6" t="str">
        <f>IF(E6="","",IF(②選手情報入力!S15="","",②選手情報入力!S15))</f>
        <v/>
      </c>
      <c r="AA6" s="29" t="str">
        <f>IF(E6="","",IF(②選手情報入力!Q15="","",1))</f>
        <v/>
      </c>
      <c r="AB6" t="str">
        <f>IF(E6="","",IF(②選手情報入力!R15="","",IF(K6=1,VLOOKUP(②選手情報入力!R15,種目情報!$A$4:$C$25,3,FALSE),VLOOKUP(②選手情報入力!R15,種目情報!$E$4:$G$29,3,FALSE))))</f>
        <v/>
      </c>
      <c r="AC6" t="str">
        <f>IF(E6="","",IF(②選手情報入力!T15="","",IF(K6=1,種目情報!$J$4,種目情報!$J$6)))</f>
        <v/>
      </c>
      <c r="AD6" t="str">
        <f>IF(E6="","",IF(②選手情報入力!T15="","",IF(K6=1,IF(②選手情報入力!$U$6="","",②選手情報入力!$U$6),IF(②選手情報入力!$U$7="","",②選手情報入力!$U$7))))</f>
        <v/>
      </c>
      <c r="AE6" t="str">
        <f>IF(E6="","",IF(②選手情報入力!T15="","",IF(K6=1,IF(②選手情報入力!$T$6="",0,1),IF(②選手情報入力!$T$7="",0,1))))</f>
        <v/>
      </c>
      <c r="AF6" t="str">
        <f>IF(E6="","",IF(②選手情報入力!T15="","",2))</f>
        <v/>
      </c>
      <c r="AG6" t="str">
        <f>IF(E6="","",IF(②選手情報入力!V15="","",IF(K6=1,種目情報!$J$5,種目情報!$J$7)))</f>
        <v/>
      </c>
      <c r="AH6" t="str">
        <f>IF(E6="","",IF(②選手情報入力!V15="","",IF(K6=1,IF(②選手情報入力!$W$6="","",②選手情報入力!$W$6),IF(②選手情報入力!$W$7="","",②選手情報入力!$W$7))))</f>
        <v/>
      </c>
      <c r="AI6" t="str">
        <f>IF(E6="","",IF(②選手情報入力!V15="","",IF(K6=1,IF(②選手情報入力!$V$6="",0,1),IF(②選手情報入力!$V$7="",0,1))))</f>
        <v/>
      </c>
      <c r="AJ6" t="str">
        <f>IF(E6="","",IF(②選手情報入力!V15="","",2))</f>
        <v/>
      </c>
    </row>
    <row r="7" spans="1:36">
      <c r="A7" t="str">
        <f>IF(E7="","",②選手情報入力!B16)</f>
        <v/>
      </c>
      <c r="B7" t="str">
        <f>IF(E7="","",①団体情報入力!$C$5)</f>
        <v/>
      </c>
      <c r="E7" t="str">
        <f>IF(②選手情報入力!C16="","",②選手情報入力!C16)</f>
        <v/>
      </c>
      <c r="F7" t="str">
        <f>IF(E7="","",②選手情報入力!D16)</f>
        <v/>
      </c>
      <c r="G7" t="str">
        <f>IF(E7="","",ASC(②選手情報入力!E16))</f>
        <v/>
      </c>
      <c r="H7" t="str">
        <f t="shared" si="0"/>
        <v/>
      </c>
      <c r="I7" t="str">
        <f>IF(E7="","",②選手情報入力!F16&amp;" "&amp;②選手情報入力!G16)</f>
        <v/>
      </c>
      <c r="J7" t="str">
        <f t="shared" si="1"/>
        <v/>
      </c>
      <c r="K7" t="str">
        <f>IF(E7="","",IF(②選手情報入力!I16="男",1,2))</f>
        <v/>
      </c>
      <c r="L7" t="str">
        <f>IF(E7="","",IF(②選手情報入力!J16="","",②選手情報入力!J16))</f>
        <v/>
      </c>
      <c r="M7" t="str">
        <f>IF(E7="","",LEFT(②選手情報入力!K16,4))</f>
        <v/>
      </c>
      <c r="N7" t="str">
        <f>IF(E7="","",RIGHT(②選手情報入力!K16,4))</f>
        <v/>
      </c>
      <c r="O7" t="str">
        <f t="shared" si="2"/>
        <v/>
      </c>
      <c r="Q7" t="str">
        <f>IF(E7="","",IF(②選手情報入力!L16="","",IF(K7=1,VLOOKUP(②選手情報入力!L16,種目情報!$A$4:$B$34,2,FALSE),VLOOKUP(②選手情報入力!L16,種目情報!$E$4:$F$36,2,FALSE))))</f>
        <v/>
      </c>
      <c r="R7" t="str">
        <f>IF(E7="","",IF(②選手情報入力!M16="","",②選手情報入力!M16))</f>
        <v/>
      </c>
      <c r="S7" s="29"/>
      <c r="T7" t="str">
        <f>IF(E7="","",IF(②選手情報入力!L16="","",IF(K7=1,VLOOKUP(②選手情報入力!L16,種目情報!$A$4:$C$25,3,FALSE),VLOOKUP(②選手情報入力!L16,種目情報!$E$4:$G$29,3,FALSE))))</f>
        <v/>
      </c>
      <c r="U7" t="str">
        <f>IF(E7="","",IF(②選手情報入力!O16="","",IF(K7=1,VLOOKUP(②選手情報入力!O16,種目情報!$A$4:$B$25,2,FALSE),VLOOKUP(②選手情報入力!O16,種目情報!$E$4:$F$29,2,FALSE))))</f>
        <v/>
      </c>
      <c r="V7" t="str">
        <f>IF(E7="","",IF(②選手情報入力!P16="","",②選手情報入力!P16))</f>
        <v/>
      </c>
      <c r="W7" s="29" t="str">
        <f>IF(E7="","",IF(②選手情報入力!N16="","",1))</f>
        <v/>
      </c>
      <c r="X7" t="str">
        <f>IF(E7="","",IF(②選手情報入力!O16="","",IF(K7=1,VLOOKUP(②選手情報入力!O16,種目情報!$A$4:$C$25,3,FALSE),VLOOKUP(②選手情報入力!O16,種目情報!$E$4:$G$29,3,FALSE))))</f>
        <v/>
      </c>
      <c r="Y7" t="str">
        <f>IF(E7="","",IF(②選手情報入力!R16="","",IF(K7=1,VLOOKUP(②選手情報入力!R16,種目情報!$A$4:$B$25,2,FALSE),VLOOKUP(②選手情報入力!R16,種目情報!$E$4:$F$29,2,FALSE))))</f>
        <v/>
      </c>
      <c r="Z7" t="str">
        <f>IF(E7="","",IF(②選手情報入力!S16="","",②選手情報入力!S16))</f>
        <v/>
      </c>
      <c r="AA7" s="29" t="str">
        <f>IF(E7="","",IF(②選手情報入力!Q16="","",1))</f>
        <v/>
      </c>
      <c r="AB7" t="str">
        <f>IF(E7="","",IF(②選手情報入力!R16="","",IF(K7=1,VLOOKUP(②選手情報入力!R16,種目情報!$A$4:$C$25,3,FALSE),VLOOKUP(②選手情報入力!R16,種目情報!$E$4:$G$29,3,FALSE))))</f>
        <v/>
      </c>
      <c r="AC7" t="str">
        <f>IF(E7="","",IF(②選手情報入力!T16="","",IF(K7=1,種目情報!$J$4,種目情報!$J$6)))</f>
        <v/>
      </c>
      <c r="AD7" t="str">
        <f>IF(E7="","",IF(②選手情報入力!T16="","",IF(K7=1,IF(②選手情報入力!$U$6="","",②選手情報入力!$U$6),IF(②選手情報入力!$U$7="","",②選手情報入力!$U$7))))</f>
        <v/>
      </c>
      <c r="AE7" t="str">
        <f>IF(E7="","",IF(②選手情報入力!T16="","",IF(K7=1,IF(②選手情報入力!$T$6="",0,1),IF(②選手情報入力!$T$7="",0,1))))</f>
        <v/>
      </c>
      <c r="AF7" t="str">
        <f>IF(E7="","",IF(②選手情報入力!T16="","",2))</f>
        <v/>
      </c>
      <c r="AG7" t="str">
        <f>IF(E7="","",IF(②選手情報入力!V16="","",IF(K7=1,種目情報!$J$5,種目情報!$J$7)))</f>
        <v/>
      </c>
      <c r="AH7" t="str">
        <f>IF(E7="","",IF(②選手情報入力!V16="","",IF(K7=1,IF(②選手情報入力!$W$6="","",②選手情報入力!$W$6),IF(②選手情報入力!$W$7="","",②選手情報入力!$W$7))))</f>
        <v/>
      </c>
      <c r="AI7" t="str">
        <f>IF(E7="","",IF(②選手情報入力!V16="","",IF(K7=1,IF(②選手情報入力!$V$6="",0,1),IF(②選手情報入力!$V$7="",0,1))))</f>
        <v/>
      </c>
      <c r="AJ7" t="str">
        <f>IF(E7="","",IF(②選手情報入力!V16="","",2))</f>
        <v/>
      </c>
    </row>
    <row r="8" spans="1:36">
      <c r="A8" t="str">
        <f>IF(E8="","",②選手情報入力!B17)</f>
        <v/>
      </c>
      <c r="B8" t="str">
        <f>IF(E8="","",①団体情報入力!$C$5)</f>
        <v/>
      </c>
      <c r="E8" t="str">
        <f>IF(②選手情報入力!C17="","",②選手情報入力!C17)</f>
        <v/>
      </c>
      <c r="F8" t="str">
        <f>IF(E8="","",②選手情報入力!D17)</f>
        <v/>
      </c>
      <c r="G8" t="str">
        <f>IF(E8="","",ASC(②選手情報入力!E17))</f>
        <v/>
      </c>
      <c r="H8" t="str">
        <f t="shared" si="0"/>
        <v/>
      </c>
      <c r="I8" t="str">
        <f>IF(E8="","",②選手情報入力!F17&amp;" "&amp;②選手情報入力!G17)</f>
        <v/>
      </c>
      <c r="J8" t="str">
        <f t="shared" si="1"/>
        <v/>
      </c>
      <c r="K8" t="str">
        <f>IF(E8="","",IF(②選手情報入力!I17="男",1,2))</f>
        <v/>
      </c>
      <c r="L8" t="str">
        <f>IF(E8="","",IF(②選手情報入力!J17="","",②選手情報入力!J17))</f>
        <v/>
      </c>
      <c r="M8" t="str">
        <f>IF(E8="","",LEFT(②選手情報入力!K17,4))</f>
        <v/>
      </c>
      <c r="N8" t="str">
        <f>IF(E8="","",RIGHT(②選手情報入力!K17,4))</f>
        <v/>
      </c>
      <c r="O8" t="str">
        <f t="shared" si="2"/>
        <v/>
      </c>
      <c r="Q8" t="str">
        <f>IF(E8="","",IF(②選手情報入力!L17="","",IF(K8=1,VLOOKUP(②選手情報入力!L17,種目情報!$A$4:$B$34,2,FALSE),VLOOKUP(②選手情報入力!L17,種目情報!$E$4:$F$36,2,FALSE))))</f>
        <v/>
      </c>
      <c r="R8" t="str">
        <f>IF(E8="","",IF(②選手情報入力!M17="","",②選手情報入力!M17))</f>
        <v/>
      </c>
      <c r="S8" s="29"/>
      <c r="T8" t="str">
        <f>IF(E8="","",IF(②選手情報入力!L17="","",IF(K8=1,VLOOKUP(②選手情報入力!L17,種目情報!$A$4:$C$25,3,FALSE),VLOOKUP(②選手情報入力!L17,種目情報!$E$4:$G$29,3,FALSE))))</f>
        <v/>
      </c>
      <c r="U8" t="str">
        <f>IF(E8="","",IF(②選手情報入力!O17="","",IF(K8=1,VLOOKUP(②選手情報入力!O17,種目情報!$A$4:$B$25,2,FALSE),VLOOKUP(②選手情報入力!O17,種目情報!$E$4:$F$29,2,FALSE))))</f>
        <v/>
      </c>
      <c r="V8" t="str">
        <f>IF(E8="","",IF(②選手情報入力!P17="","",②選手情報入力!P17))</f>
        <v/>
      </c>
      <c r="W8" s="29" t="str">
        <f>IF(E8="","",IF(②選手情報入力!N17="","",1))</f>
        <v/>
      </c>
      <c r="X8" t="str">
        <f>IF(E8="","",IF(②選手情報入力!O17="","",IF(K8=1,VLOOKUP(②選手情報入力!O17,種目情報!$A$4:$C$25,3,FALSE),VLOOKUP(②選手情報入力!O17,種目情報!$E$4:$G$29,3,FALSE))))</f>
        <v/>
      </c>
      <c r="Y8" t="str">
        <f>IF(E8="","",IF(②選手情報入力!R17="","",IF(K8=1,VLOOKUP(②選手情報入力!R17,種目情報!$A$4:$B$25,2,FALSE),VLOOKUP(②選手情報入力!R17,種目情報!$E$4:$F$29,2,FALSE))))</f>
        <v/>
      </c>
      <c r="Z8" t="str">
        <f>IF(E8="","",IF(②選手情報入力!S17="","",②選手情報入力!S17))</f>
        <v/>
      </c>
      <c r="AA8" s="29" t="str">
        <f>IF(E8="","",IF(②選手情報入力!Q17="","",1))</f>
        <v/>
      </c>
      <c r="AB8" t="str">
        <f>IF(E8="","",IF(②選手情報入力!R17="","",IF(K8=1,VLOOKUP(②選手情報入力!R17,種目情報!$A$4:$C$25,3,FALSE),VLOOKUP(②選手情報入力!R17,種目情報!$E$4:$G$29,3,FALSE))))</f>
        <v/>
      </c>
      <c r="AC8" t="str">
        <f>IF(E8="","",IF(②選手情報入力!T17="","",IF(K8=1,種目情報!$J$4,種目情報!$J$6)))</f>
        <v/>
      </c>
      <c r="AD8" t="str">
        <f>IF(E8="","",IF(②選手情報入力!T17="","",IF(K8=1,IF(②選手情報入力!$U$6="","",②選手情報入力!$U$6),IF(②選手情報入力!$U$7="","",②選手情報入力!$U$7))))</f>
        <v/>
      </c>
      <c r="AE8" t="str">
        <f>IF(E8="","",IF(②選手情報入力!T17="","",IF(K8=1,IF(②選手情報入力!$T$6="",0,1),IF(②選手情報入力!$T$7="",0,1))))</f>
        <v/>
      </c>
      <c r="AF8" t="str">
        <f>IF(E8="","",IF(②選手情報入力!T17="","",2))</f>
        <v/>
      </c>
      <c r="AG8" t="str">
        <f>IF(E8="","",IF(②選手情報入力!V17="","",IF(K8=1,種目情報!$J$5,種目情報!$J$7)))</f>
        <v/>
      </c>
      <c r="AH8" t="str">
        <f>IF(E8="","",IF(②選手情報入力!V17="","",IF(K8=1,IF(②選手情報入力!$W$6="","",②選手情報入力!$W$6),IF(②選手情報入力!$W$7="","",②選手情報入力!$W$7))))</f>
        <v/>
      </c>
      <c r="AI8" t="str">
        <f>IF(E8="","",IF(②選手情報入力!V17="","",IF(K8=1,IF(②選手情報入力!$V$6="",0,1),IF(②選手情報入力!$V$7="",0,1))))</f>
        <v/>
      </c>
      <c r="AJ8" t="str">
        <f>IF(E8="","",IF(②選手情報入力!V17="","",2))</f>
        <v/>
      </c>
    </row>
    <row r="9" spans="1:36">
      <c r="A9" t="str">
        <f>IF(E9="","",②選手情報入力!B18)</f>
        <v/>
      </c>
      <c r="B9" t="str">
        <f>IF(E9="","",①団体情報入力!$C$5)</f>
        <v/>
      </c>
      <c r="E9" t="str">
        <f>IF(②選手情報入力!C18="","",②選手情報入力!C18)</f>
        <v/>
      </c>
      <c r="F9" t="str">
        <f>IF(E9="","",②選手情報入力!D18)</f>
        <v/>
      </c>
      <c r="G9" t="str">
        <f>IF(E9="","",ASC(②選手情報入力!E18))</f>
        <v/>
      </c>
      <c r="H9" t="str">
        <f t="shared" si="0"/>
        <v/>
      </c>
      <c r="I9" t="str">
        <f>IF(E9="","",②選手情報入力!F18&amp;" "&amp;②選手情報入力!G18)</f>
        <v/>
      </c>
      <c r="J9" t="str">
        <f t="shared" si="1"/>
        <v/>
      </c>
      <c r="K9" t="str">
        <f>IF(E9="","",IF(②選手情報入力!I18="男",1,2))</f>
        <v/>
      </c>
      <c r="L9" t="str">
        <f>IF(E9="","",IF(②選手情報入力!J18="","",②選手情報入力!J18))</f>
        <v/>
      </c>
      <c r="M9" t="str">
        <f>IF(E9="","",LEFT(②選手情報入力!K18,4))</f>
        <v/>
      </c>
      <c r="N9" t="str">
        <f>IF(E9="","",RIGHT(②選手情報入力!K18,4))</f>
        <v/>
      </c>
      <c r="O9" t="str">
        <f t="shared" si="2"/>
        <v/>
      </c>
      <c r="Q9" t="str">
        <f>IF(E9="","",IF(②選手情報入力!L18="","",IF(K9=1,VLOOKUP(②選手情報入力!L18,種目情報!$A$4:$B$34,2,FALSE),VLOOKUP(②選手情報入力!L18,種目情報!$E$4:$F$36,2,FALSE))))</f>
        <v/>
      </c>
      <c r="R9" t="str">
        <f>IF(E9="","",IF(②選手情報入力!M18="","",②選手情報入力!M18))</f>
        <v/>
      </c>
      <c r="S9" s="29"/>
      <c r="T9" t="str">
        <f>IF(E9="","",IF(②選手情報入力!L18="","",IF(K9=1,VLOOKUP(②選手情報入力!L18,種目情報!$A$4:$C$25,3,FALSE),VLOOKUP(②選手情報入力!L18,種目情報!$E$4:$G$29,3,FALSE))))</f>
        <v/>
      </c>
      <c r="U9" t="str">
        <f>IF(E9="","",IF(②選手情報入力!O18="","",IF(K9=1,VLOOKUP(②選手情報入力!O18,種目情報!$A$4:$B$25,2,FALSE),VLOOKUP(②選手情報入力!O18,種目情報!$E$4:$F$29,2,FALSE))))</f>
        <v/>
      </c>
      <c r="V9" t="str">
        <f>IF(E9="","",IF(②選手情報入力!P18="","",②選手情報入力!P18))</f>
        <v/>
      </c>
      <c r="W9" s="29" t="str">
        <f>IF(E9="","",IF(②選手情報入力!N18="","",1))</f>
        <v/>
      </c>
      <c r="X9" t="str">
        <f>IF(E9="","",IF(②選手情報入力!O18="","",IF(K9=1,VLOOKUP(②選手情報入力!O18,種目情報!$A$4:$C$25,3,FALSE),VLOOKUP(②選手情報入力!O18,種目情報!$E$4:$G$29,3,FALSE))))</f>
        <v/>
      </c>
      <c r="Y9" t="str">
        <f>IF(E9="","",IF(②選手情報入力!R18="","",IF(K9=1,VLOOKUP(②選手情報入力!R18,種目情報!$A$4:$B$25,2,FALSE),VLOOKUP(②選手情報入力!R18,種目情報!$E$4:$F$29,2,FALSE))))</f>
        <v/>
      </c>
      <c r="Z9" t="str">
        <f>IF(E9="","",IF(②選手情報入力!S18="","",②選手情報入力!S18))</f>
        <v/>
      </c>
      <c r="AA9" s="29" t="str">
        <f>IF(E9="","",IF(②選手情報入力!Q18="","",1))</f>
        <v/>
      </c>
      <c r="AB9" t="str">
        <f>IF(E9="","",IF(②選手情報入力!R18="","",IF(K9=1,VLOOKUP(②選手情報入力!R18,種目情報!$A$4:$C$25,3,FALSE),VLOOKUP(②選手情報入力!R18,種目情報!$E$4:$G$29,3,FALSE))))</f>
        <v/>
      </c>
      <c r="AC9" t="str">
        <f>IF(E9="","",IF(②選手情報入力!T18="","",IF(K9=1,種目情報!$J$4,種目情報!$J$6)))</f>
        <v/>
      </c>
      <c r="AD9" t="str">
        <f>IF(E9="","",IF(②選手情報入力!T18="","",IF(K9=1,IF(②選手情報入力!$U$6="","",②選手情報入力!$U$6),IF(②選手情報入力!$U$7="","",②選手情報入力!$U$7))))</f>
        <v/>
      </c>
      <c r="AE9" t="str">
        <f>IF(E9="","",IF(②選手情報入力!T18="","",IF(K9=1,IF(②選手情報入力!$T$6="",0,1),IF(②選手情報入力!$T$7="",0,1))))</f>
        <v/>
      </c>
      <c r="AF9" t="str">
        <f>IF(E9="","",IF(②選手情報入力!T18="","",2))</f>
        <v/>
      </c>
      <c r="AG9" t="str">
        <f>IF(E9="","",IF(②選手情報入力!V18="","",IF(K9=1,種目情報!$J$5,種目情報!$J$7)))</f>
        <v/>
      </c>
      <c r="AH9" t="str">
        <f>IF(E9="","",IF(②選手情報入力!V18="","",IF(K9=1,IF(②選手情報入力!$W$6="","",②選手情報入力!$W$6),IF(②選手情報入力!$W$7="","",②選手情報入力!$W$7))))</f>
        <v/>
      </c>
      <c r="AI9" t="str">
        <f>IF(E9="","",IF(②選手情報入力!V18="","",IF(K9=1,IF(②選手情報入力!$V$6="",0,1),IF(②選手情報入力!$V$7="",0,1))))</f>
        <v/>
      </c>
      <c r="AJ9" t="str">
        <f>IF(E9="","",IF(②選手情報入力!V18="","",2))</f>
        <v/>
      </c>
    </row>
    <row r="10" spans="1:36">
      <c r="A10" t="str">
        <f>IF(E10="","",②選手情報入力!B19)</f>
        <v/>
      </c>
      <c r="B10" t="str">
        <f>IF(E10="","",①団体情報入力!$C$5)</f>
        <v/>
      </c>
      <c r="E10" t="str">
        <f>IF(②選手情報入力!C19="","",②選手情報入力!C19)</f>
        <v/>
      </c>
      <c r="F10" t="str">
        <f>IF(E10="","",②選手情報入力!D19)</f>
        <v/>
      </c>
      <c r="G10" t="str">
        <f>IF(E10="","",ASC(②選手情報入力!E19))</f>
        <v/>
      </c>
      <c r="H10" t="str">
        <f t="shared" si="0"/>
        <v/>
      </c>
      <c r="I10" t="str">
        <f>IF(E10="","",②選手情報入力!F19&amp;" "&amp;②選手情報入力!G19)</f>
        <v/>
      </c>
      <c r="J10" t="str">
        <f t="shared" si="1"/>
        <v/>
      </c>
      <c r="K10" t="str">
        <f>IF(E10="","",IF(②選手情報入力!I19="男",1,2))</f>
        <v/>
      </c>
      <c r="L10" t="str">
        <f>IF(E10="","",IF(②選手情報入力!J19="","",②選手情報入力!J19))</f>
        <v/>
      </c>
      <c r="M10" t="str">
        <f>IF(E10="","",LEFT(②選手情報入力!K19,4))</f>
        <v/>
      </c>
      <c r="N10" t="str">
        <f>IF(E10="","",RIGHT(②選手情報入力!K19,4))</f>
        <v/>
      </c>
      <c r="O10" t="str">
        <f t="shared" si="2"/>
        <v/>
      </c>
      <c r="Q10" t="str">
        <f>IF(E10="","",IF(②選手情報入力!L19="","",IF(K10=1,VLOOKUP(②選手情報入力!L19,種目情報!$A$4:$B$34,2,FALSE),VLOOKUP(②選手情報入力!L19,種目情報!$E$4:$F$36,2,FALSE))))</f>
        <v/>
      </c>
      <c r="R10" t="str">
        <f>IF(E10="","",IF(②選手情報入力!M19="","",②選手情報入力!M19))</f>
        <v/>
      </c>
      <c r="S10" s="29"/>
      <c r="T10" t="str">
        <f>IF(E10="","",IF(②選手情報入力!L19="","",IF(K10=1,VLOOKUP(②選手情報入力!L19,種目情報!$A$4:$C$25,3,FALSE),VLOOKUP(②選手情報入力!L19,種目情報!$E$4:$G$29,3,FALSE))))</f>
        <v/>
      </c>
      <c r="U10" t="str">
        <f>IF(E10="","",IF(②選手情報入力!O19="","",IF(K10=1,VLOOKUP(②選手情報入力!O19,種目情報!$A$4:$B$25,2,FALSE),VLOOKUP(②選手情報入力!O19,種目情報!$E$4:$F$29,2,FALSE))))</f>
        <v/>
      </c>
      <c r="V10" t="str">
        <f>IF(E10="","",IF(②選手情報入力!P19="","",②選手情報入力!P19))</f>
        <v/>
      </c>
      <c r="W10" s="29" t="str">
        <f>IF(E10="","",IF(②選手情報入力!N19="","",1))</f>
        <v/>
      </c>
      <c r="X10" t="str">
        <f>IF(E10="","",IF(②選手情報入力!O19="","",IF(K10=1,VLOOKUP(②選手情報入力!O19,種目情報!$A$4:$C$25,3,FALSE),VLOOKUP(②選手情報入力!O19,種目情報!$E$4:$G$29,3,FALSE))))</f>
        <v/>
      </c>
      <c r="Y10" t="str">
        <f>IF(E10="","",IF(②選手情報入力!R19="","",IF(K10=1,VLOOKUP(②選手情報入力!R19,種目情報!$A$4:$B$25,2,FALSE),VLOOKUP(②選手情報入力!R19,種目情報!$E$4:$F$29,2,FALSE))))</f>
        <v/>
      </c>
      <c r="Z10" t="str">
        <f>IF(E10="","",IF(②選手情報入力!S19="","",②選手情報入力!S19))</f>
        <v/>
      </c>
      <c r="AA10" s="29" t="str">
        <f>IF(E10="","",IF(②選手情報入力!Q19="","",1))</f>
        <v/>
      </c>
      <c r="AB10" t="str">
        <f>IF(E10="","",IF(②選手情報入力!R19="","",IF(K10=1,VLOOKUP(②選手情報入力!R19,種目情報!$A$4:$C$25,3,FALSE),VLOOKUP(②選手情報入力!R19,種目情報!$E$4:$G$29,3,FALSE))))</f>
        <v/>
      </c>
      <c r="AC10" t="str">
        <f>IF(E10="","",IF(②選手情報入力!T19="","",IF(K10=1,種目情報!$J$4,種目情報!$J$6)))</f>
        <v/>
      </c>
      <c r="AD10" t="str">
        <f>IF(E10="","",IF(②選手情報入力!T19="","",IF(K10=1,IF(②選手情報入力!$U$6="","",②選手情報入力!$U$6),IF(②選手情報入力!$U$7="","",②選手情報入力!$U$7))))</f>
        <v/>
      </c>
      <c r="AE10" t="str">
        <f>IF(E10="","",IF(②選手情報入力!T19="","",IF(K10=1,IF(②選手情報入力!$T$6="",0,1),IF(②選手情報入力!$T$7="",0,1))))</f>
        <v/>
      </c>
      <c r="AF10" t="str">
        <f>IF(E10="","",IF(②選手情報入力!T19="","",2))</f>
        <v/>
      </c>
      <c r="AG10" t="str">
        <f>IF(E10="","",IF(②選手情報入力!V19="","",IF(K10=1,種目情報!$J$5,種目情報!$J$7)))</f>
        <v/>
      </c>
      <c r="AH10" t="str">
        <f>IF(E10="","",IF(②選手情報入力!V19="","",IF(K10=1,IF(②選手情報入力!$W$6="","",②選手情報入力!$W$6),IF(②選手情報入力!$W$7="","",②選手情報入力!$W$7))))</f>
        <v/>
      </c>
      <c r="AI10" t="str">
        <f>IF(E10="","",IF(②選手情報入力!V19="","",IF(K10=1,IF(②選手情報入力!$V$6="",0,1),IF(②選手情報入力!$V$7="",0,1))))</f>
        <v/>
      </c>
      <c r="AJ10" t="str">
        <f>IF(E10="","",IF(②選手情報入力!V19="","",2))</f>
        <v/>
      </c>
    </row>
    <row r="11" spans="1:36">
      <c r="A11" t="str">
        <f>IF(E11="","",②選手情報入力!B20)</f>
        <v/>
      </c>
      <c r="B11" t="str">
        <f>IF(E11="","",①団体情報入力!$C$5)</f>
        <v/>
      </c>
      <c r="E11" t="str">
        <f>IF(②選手情報入力!C20="","",②選手情報入力!C20)</f>
        <v/>
      </c>
      <c r="F11" t="str">
        <f>IF(E11="","",②選手情報入力!D20)</f>
        <v/>
      </c>
      <c r="G11" t="str">
        <f>IF(E11="","",ASC(②選手情報入力!E20))</f>
        <v/>
      </c>
      <c r="H11" t="str">
        <f t="shared" si="0"/>
        <v/>
      </c>
      <c r="I11" t="str">
        <f>IF(E11="","",②選手情報入力!F20&amp;" "&amp;②選手情報入力!G20)</f>
        <v/>
      </c>
      <c r="J11" t="str">
        <f t="shared" si="1"/>
        <v/>
      </c>
      <c r="K11" t="str">
        <f>IF(E11="","",IF(②選手情報入力!I20="男",1,2))</f>
        <v/>
      </c>
      <c r="L11" t="str">
        <f>IF(E11="","",IF(②選手情報入力!J20="","",②選手情報入力!J20))</f>
        <v/>
      </c>
      <c r="M11" t="str">
        <f>IF(E11="","",LEFT(②選手情報入力!K20,4))</f>
        <v/>
      </c>
      <c r="N11" t="str">
        <f>IF(E11="","",RIGHT(②選手情報入力!K20,4))</f>
        <v/>
      </c>
      <c r="O11" t="str">
        <f t="shared" si="2"/>
        <v/>
      </c>
      <c r="Q11" t="str">
        <f>IF(E11="","",IF(②選手情報入力!L20="","",IF(K11=1,VLOOKUP(②選手情報入力!L20,種目情報!$A$4:$B$34,2,FALSE),VLOOKUP(②選手情報入力!L20,種目情報!$E$4:$F$36,2,FALSE))))</f>
        <v/>
      </c>
      <c r="R11" t="str">
        <f>IF(E11="","",IF(②選手情報入力!M20="","",②選手情報入力!M20))</f>
        <v/>
      </c>
      <c r="S11" s="29"/>
      <c r="T11" t="str">
        <f>IF(E11="","",IF(②選手情報入力!L20="","",IF(K11=1,VLOOKUP(②選手情報入力!L20,種目情報!$A$4:$C$25,3,FALSE),VLOOKUP(②選手情報入力!L20,種目情報!$E$4:$G$29,3,FALSE))))</f>
        <v/>
      </c>
      <c r="U11" t="str">
        <f>IF(E11="","",IF(②選手情報入力!O20="","",IF(K11=1,VLOOKUP(②選手情報入力!O20,種目情報!$A$4:$B$25,2,FALSE),VLOOKUP(②選手情報入力!O20,種目情報!$E$4:$F$29,2,FALSE))))</f>
        <v/>
      </c>
      <c r="V11" t="str">
        <f>IF(E11="","",IF(②選手情報入力!P20="","",②選手情報入力!P20))</f>
        <v/>
      </c>
      <c r="W11" s="29" t="str">
        <f>IF(E11="","",IF(②選手情報入力!N20="","",1))</f>
        <v/>
      </c>
      <c r="X11" t="str">
        <f>IF(E11="","",IF(②選手情報入力!O20="","",IF(K11=1,VLOOKUP(②選手情報入力!O20,種目情報!$A$4:$C$25,3,FALSE),VLOOKUP(②選手情報入力!O20,種目情報!$E$4:$G$29,3,FALSE))))</f>
        <v/>
      </c>
      <c r="Y11" t="str">
        <f>IF(E11="","",IF(②選手情報入力!R20="","",IF(K11=1,VLOOKUP(②選手情報入力!R20,種目情報!$A$4:$B$25,2,FALSE),VLOOKUP(②選手情報入力!R20,種目情報!$E$4:$F$29,2,FALSE))))</f>
        <v/>
      </c>
      <c r="Z11" t="str">
        <f>IF(E11="","",IF(②選手情報入力!S20="","",②選手情報入力!S20))</f>
        <v/>
      </c>
      <c r="AA11" s="29" t="str">
        <f>IF(E11="","",IF(②選手情報入力!Q20="","",1))</f>
        <v/>
      </c>
      <c r="AB11" t="str">
        <f>IF(E11="","",IF(②選手情報入力!R20="","",IF(K11=1,VLOOKUP(②選手情報入力!R20,種目情報!$A$4:$C$25,3,FALSE),VLOOKUP(②選手情報入力!R20,種目情報!$E$4:$G$29,3,FALSE))))</f>
        <v/>
      </c>
      <c r="AC11" t="str">
        <f>IF(E11="","",IF(②選手情報入力!T20="","",IF(K11=1,種目情報!$J$4,種目情報!$J$6)))</f>
        <v/>
      </c>
      <c r="AD11" t="str">
        <f>IF(E11="","",IF(②選手情報入力!T20="","",IF(K11=1,IF(②選手情報入力!$U$6="","",②選手情報入力!$U$6),IF(②選手情報入力!$U$7="","",②選手情報入力!$U$7))))</f>
        <v/>
      </c>
      <c r="AE11" t="str">
        <f>IF(E11="","",IF(②選手情報入力!T20="","",IF(K11=1,IF(②選手情報入力!$T$6="",0,1),IF(②選手情報入力!$T$7="",0,1))))</f>
        <v/>
      </c>
      <c r="AF11" t="str">
        <f>IF(E11="","",IF(②選手情報入力!T20="","",2))</f>
        <v/>
      </c>
      <c r="AG11" t="str">
        <f>IF(E11="","",IF(②選手情報入力!V20="","",IF(K11=1,種目情報!$J$5,種目情報!$J$7)))</f>
        <v/>
      </c>
      <c r="AH11" t="str">
        <f>IF(E11="","",IF(②選手情報入力!V20="","",IF(K11=1,IF(②選手情報入力!$W$6="","",②選手情報入力!$W$6),IF(②選手情報入力!$W$7="","",②選手情報入力!$W$7))))</f>
        <v/>
      </c>
      <c r="AI11" t="str">
        <f>IF(E11="","",IF(②選手情報入力!V20="","",IF(K11=1,IF(②選手情報入力!$V$6="",0,1),IF(②選手情報入力!$V$7="",0,1))))</f>
        <v/>
      </c>
      <c r="AJ11" t="str">
        <f>IF(E11="","",IF(②選手情報入力!V20="","",2))</f>
        <v/>
      </c>
    </row>
    <row r="12" spans="1:36">
      <c r="A12" t="str">
        <f>IF(E12="","",②選手情報入力!B21)</f>
        <v/>
      </c>
      <c r="B12" t="str">
        <f>IF(E12="","",①団体情報入力!$C$5)</f>
        <v/>
      </c>
      <c r="E12" t="str">
        <f>IF(②選手情報入力!C21="","",②選手情報入力!C21)</f>
        <v/>
      </c>
      <c r="F12" t="str">
        <f>IF(E12="","",②選手情報入力!D21)</f>
        <v/>
      </c>
      <c r="G12" t="str">
        <f>IF(E12="","",ASC(②選手情報入力!E21))</f>
        <v/>
      </c>
      <c r="H12" t="str">
        <f t="shared" si="0"/>
        <v/>
      </c>
      <c r="I12" t="str">
        <f>IF(E12="","",②選手情報入力!F21&amp;" "&amp;②選手情報入力!G21)</f>
        <v/>
      </c>
      <c r="J12" t="str">
        <f t="shared" si="1"/>
        <v/>
      </c>
      <c r="K12" t="str">
        <f>IF(E12="","",IF(②選手情報入力!I21="男",1,2))</f>
        <v/>
      </c>
      <c r="L12" t="str">
        <f>IF(E12="","",IF(②選手情報入力!J21="","",②選手情報入力!J21))</f>
        <v/>
      </c>
      <c r="M12" t="str">
        <f>IF(E12="","",LEFT(②選手情報入力!K21,4))</f>
        <v/>
      </c>
      <c r="N12" t="str">
        <f>IF(E12="","",RIGHT(②選手情報入力!K21,4))</f>
        <v/>
      </c>
      <c r="O12" t="str">
        <f t="shared" si="2"/>
        <v/>
      </c>
      <c r="Q12" t="str">
        <f>IF(E12="","",IF(②選手情報入力!L21="","",IF(K12=1,VLOOKUP(②選手情報入力!L21,種目情報!$A$4:$B$34,2,FALSE),VLOOKUP(②選手情報入力!L21,種目情報!$E$4:$F$36,2,FALSE))))</f>
        <v/>
      </c>
      <c r="R12" t="str">
        <f>IF(E12="","",IF(②選手情報入力!M21="","",②選手情報入力!M21))</f>
        <v/>
      </c>
      <c r="S12" s="29"/>
      <c r="T12" t="str">
        <f>IF(E12="","",IF(②選手情報入力!L21="","",IF(K12=1,VLOOKUP(②選手情報入力!L21,種目情報!$A$4:$C$25,3,FALSE),VLOOKUP(②選手情報入力!L21,種目情報!$E$4:$G$29,3,FALSE))))</f>
        <v/>
      </c>
      <c r="U12" t="str">
        <f>IF(E12="","",IF(②選手情報入力!O21="","",IF(K12=1,VLOOKUP(②選手情報入力!O21,種目情報!$A$4:$B$25,2,FALSE),VLOOKUP(②選手情報入力!O21,種目情報!$E$4:$F$29,2,FALSE))))</f>
        <v/>
      </c>
      <c r="V12" t="str">
        <f>IF(E12="","",IF(②選手情報入力!P21="","",②選手情報入力!P21))</f>
        <v/>
      </c>
      <c r="W12" s="29" t="str">
        <f>IF(E12="","",IF(②選手情報入力!N21="","",1))</f>
        <v/>
      </c>
      <c r="X12" t="str">
        <f>IF(E12="","",IF(②選手情報入力!O21="","",IF(K12=1,VLOOKUP(②選手情報入力!O21,種目情報!$A$4:$C$25,3,FALSE),VLOOKUP(②選手情報入力!O21,種目情報!$E$4:$G$29,3,FALSE))))</f>
        <v/>
      </c>
      <c r="Y12" t="str">
        <f>IF(E12="","",IF(②選手情報入力!R21="","",IF(K12=1,VLOOKUP(②選手情報入力!R21,種目情報!$A$4:$B$25,2,FALSE),VLOOKUP(②選手情報入力!R21,種目情報!$E$4:$F$29,2,FALSE))))</f>
        <v/>
      </c>
      <c r="Z12" t="str">
        <f>IF(E12="","",IF(②選手情報入力!S21="","",②選手情報入力!S21))</f>
        <v/>
      </c>
      <c r="AA12" s="29" t="str">
        <f>IF(E12="","",IF(②選手情報入力!Q21="","",1))</f>
        <v/>
      </c>
      <c r="AB12" t="str">
        <f>IF(E12="","",IF(②選手情報入力!R21="","",IF(K12=1,VLOOKUP(②選手情報入力!R21,種目情報!$A$4:$C$25,3,FALSE),VLOOKUP(②選手情報入力!R21,種目情報!$E$4:$G$29,3,FALSE))))</f>
        <v/>
      </c>
      <c r="AC12" t="str">
        <f>IF(E12="","",IF(②選手情報入力!T21="","",IF(K12=1,種目情報!$J$4,種目情報!$J$6)))</f>
        <v/>
      </c>
      <c r="AD12" t="str">
        <f>IF(E12="","",IF(②選手情報入力!T21="","",IF(K12=1,IF(②選手情報入力!$U$6="","",②選手情報入力!$U$6),IF(②選手情報入力!$U$7="","",②選手情報入力!$U$7))))</f>
        <v/>
      </c>
      <c r="AE12" t="str">
        <f>IF(E12="","",IF(②選手情報入力!T21="","",IF(K12=1,IF(②選手情報入力!$T$6="",0,1),IF(②選手情報入力!$T$7="",0,1))))</f>
        <v/>
      </c>
      <c r="AF12" t="str">
        <f>IF(E12="","",IF(②選手情報入力!T21="","",2))</f>
        <v/>
      </c>
      <c r="AG12" t="str">
        <f>IF(E12="","",IF(②選手情報入力!V21="","",IF(K12=1,種目情報!$J$5,種目情報!$J$7)))</f>
        <v/>
      </c>
      <c r="AH12" t="str">
        <f>IF(E12="","",IF(②選手情報入力!V21="","",IF(K12=1,IF(②選手情報入力!$W$6="","",②選手情報入力!$W$6),IF(②選手情報入力!$W$7="","",②選手情報入力!$W$7))))</f>
        <v/>
      </c>
      <c r="AI12" t="str">
        <f>IF(E12="","",IF(②選手情報入力!V21="","",IF(K12=1,IF(②選手情報入力!$V$6="",0,1),IF(②選手情報入力!$V$7="",0,1))))</f>
        <v/>
      </c>
      <c r="AJ12" t="str">
        <f>IF(E12="","",IF(②選手情報入力!V21="","",2))</f>
        <v/>
      </c>
    </row>
    <row r="13" spans="1:36">
      <c r="A13" t="str">
        <f>IF(E13="","",②選手情報入力!B22)</f>
        <v/>
      </c>
      <c r="B13" t="str">
        <f>IF(E13="","",①団体情報入力!$C$5)</f>
        <v/>
      </c>
      <c r="E13" t="str">
        <f>IF(②選手情報入力!C22="","",②選手情報入力!C22)</f>
        <v/>
      </c>
      <c r="F13" t="str">
        <f>IF(E13="","",②選手情報入力!D22)</f>
        <v/>
      </c>
      <c r="G13" t="str">
        <f>IF(E13="","",ASC(②選手情報入力!E22))</f>
        <v/>
      </c>
      <c r="H13" t="str">
        <f t="shared" si="0"/>
        <v/>
      </c>
      <c r="I13" t="str">
        <f>IF(E13="","",②選手情報入力!F22&amp;" "&amp;②選手情報入力!G22)</f>
        <v/>
      </c>
      <c r="J13" t="str">
        <f t="shared" si="1"/>
        <v/>
      </c>
      <c r="K13" t="str">
        <f>IF(E13="","",IF(②選手情報入力!I22="男",1,2))</f>
        <v/>
      </c>
      <c r="L13" t="str">
        <f>IF(E13="","",IF(②選手情報入力!J22="","",②選手情報入力!J22))</f>
        <v/>
      </c>
      <c r="M13" t="str">
        <f>IF(E13="","",LEFT(②選手情報入力!K22,4))</f>
        <v/>
      </c>
      <c r="N13" t="str">
        <f>IF(E13="","",RIGHT(②選手情報入力!K22,4))</f>
        <v/>
      </c>
      <c r="O13" t="str">
        <f t="shared" si="2"/>
        <v/>
      </c>
      <c r="Q13" t="str">
        <f>IF(E13="","",IF(②選手情報入力!L22="","",IF(K13=1,VLOOKUP(②選手情報入力!L22,種目情報!$A$4:$B$34,2,FALSE),VLOOKUP(②選手情報入力!L22,種目情報!$E$4:$F$36,2,FALSE))))</f>
        <v/>
      </c>
      <c r="R13" t="str">
        <f>IF(E13="","",IF(②選手情報入力!M22="","",②選手情報入力!M22))</f>
        <v/>
      </c>
      <c r="S13" s="29"/>
      <c r="T13" t="str">
        <f>IF(E13="","",IF(②選手情報入力!L22="","",IF(K13=1,VLOOKUP(②選手情報入力!L22,種目情報!$A$4:$C$25,3,FALSE),VLOOKUP(②選手情報入力!L22,種目情報!$E$4:$G$29,3,FALSE))))</f>
        <v/>
      </c>
      <c r="U13" t="str">
        <f>IF(E13="","",IF(②選手情報入力!O22="","",IF(K13=1,VLOOKUP(②選手情報入力!O22,種目情報!$A$4:$B$25,2,FALSE),VLOOKUP(②選手情報入力!O22,種目情報!$E$4:$F$29,2,FALSE))))</f>
        <v/>
      </c>
      <c r="V13" t="str">
        <f>IF(E13="","",IF(②選手情報入力!P22="","",②選手情報入力!P22))</f>
        <v/>
      </c>
      <c r="W13" s="29" t="str">
        <f>IF(E13="","",IF(②選手情報入力!N22="","",1))</f>
        <v/>
      </c>
      <c r="X13" t="str">
        <f>IF(E13="","",IF(②選手情報入力!O22="","",IF(K13=1,VLOOKUP(②選手情報入力!O22,種目情報!$A$4:$C$25,3,FALSE),VLOOKUP(②選手情報入力!O22,種目情報!$E$4:$G$29,3,FALSE))))</f>
        <v/>
      </c>
      <c r="Y13" t="str">
        <f>IF(E13="","",IF(②選手情報入力!R22="","",IF(K13=1,VLOOKUP(②選手情報入力!R22,種目情報!$A$4:$B$25,2,FALSE),VLOOKUP(②選手情報入力!R22,種目情報!$E$4:$F$29,2,FALSE))))</f>
        <v/>
      </c>
      <c r="Z13" t="str">
        <f>IF(E13="","",IF(②選手情報入力!S22="","",②選手情報入力!S22))</f>
        <v/>
      </c>
      <c r="AA13" s="29" t="str">
        <f>IF(E13="","",IF(②選手情報入力!Q22="","",1))</f>
        <v/>
      </c>
      <c r="AB13" t="str">
        <f>IF(E13="","",IF(②選手情報入力!R22="","",IF(K13=1,VLOOKUP(②選手情報入力!R22,種目情報!$A$4:$C$25,3,FALSE),VLOOKUP(②選手情報入力!R22,種目情報!$E$4:$G$29,3,FALSE))))</f>
        <v/>
      </c>
      <c r="AC13" t="str">
        <f>IF(E13="","",IF(②選手情報入力!T22="","",IF(K13=1,種目情報!$J$4,種目情報!$J$6)))</f>
        <v/>
      </c>
      <c r="AD13" t="str">
        <f>IF(E13="","",IF(②選手情報入力!T22="","",IF(K13=1,IF(②選手情報入力!$U$6="","",②選手情報入力!$U$6),IF(②選手情報入力!$U$7="","",②選手情報入力!$U$7))))</f>
        <v/>
      </c>
      <c r="AE13" t="str">
        <f>IF(E13="","",IF(②選手情報入力!T22="","",IF(K13=1,IF(②選手情報入力!$T$6="",0,1),IF(②選手情報入力!$T$7="",0,1))))</f>
        <v/>
      </c>
      <c r="AF13" t="str">
        <f>IF(E13="","",IF(②選手情報入力!T22="","",2))</f>
        <v/>
      </c>
      <c r="AG13" t="str">
        <f>IF(E13="","",IF(②選手情報入力!V22="","",IF(K13=1,種目情報!$J$5,種目情報!$J$7)))</f>
        <v/>
      </c>
      <c r="AH13" t="str">
        <f>IF(E13="","",IF(②選手情報入力!V22="","",IF(K13=1,IF(②選手情報入力!$W$6="","",②選手情報入力!$W$6),IF(②選手情報入力!$W$7="","",②選手情報入力!$W$7))))</f>
        <v/>
      </c>
      <c r="AI13" t="str">
        <f>IF(E13="","",IF(②選手情報入力!V22="","",IF(K13=1,IF(②選手情報入力!$V$6="",0,1),IF(②選手情報入力!$V$7="",0,1))))</f>
        <v/>
      </c>
      <c r="AJ13" t="str">
        <f>IF(E13="","",IF(②選手情報入力!V22="","",2))</f>
        <v/>
      </c>
    </row>
    <row r="14" spans="1:36">
      <c r="A14" t="str">
        <f>IF(E14="","",②選手情報入力!B23)</f>
        <v/>
      </c>
      <c r="B14" t="str">
        <f>IF(E14="","",①団体情報入力!$C$5)</f>
        <v/>
      </c>
      <c r="E14" t="str">
        <f>IF(②選手情報入力!C23="","",②選手情報入力!C23)</f>
        <v/>
      </c>
      <c r="F14" t="str">
        <f>IF(E14="","",②選手情報入力!D23)</f>
        <v/>
      </c>
      <c r="G14" t="str">
        <f>IF(E14="","",ASC(②選手情報入力!E23))</f>
        <v/>
      </c>
      <c r="H14" t="str">
        <f t="shared" si="0"/>
        <v/>
      </c>
      <c r="I14" t="str">
        <f>IF(E14="","",②選手情報入力!F23&amp;" "&amp;②選手情報入力!G23)</f>
        <v/>
      </c>
      <c r="J14" t="str">
        <f t="shared" si="1"/>
        <v/>
      </c>
      <c r="K14" t="str">
        <f>IF(E14="","",IF(②選手情報入力!I23="男",1,2))</f>
        <v/>
      </c>
      <c r="L14" t="str">
        <f>IF(E14="","",IF(②選手情報入力!J23="","",②選手情報入力!J23))</f>
        <v/>
      </c>
      <c r="M14" t="str">
        <f>IF(E14="","",LEFT(②選手情報入力!K23,4))</f>
        <v/>
      </c>
      <c r="N14" t="str">
        <f>IF(E14="","",RIGHT(②選手情報入力!K23,4))</f>
        <v/>
      </c>
      <c r="O14" t="str">
        <f t="shared" si="2"/>
        <v/>
      </c>
      <c r="Q14" t="str">
        <f>IF(E14="","",IF(②選手情報入力!L23="","",IF(K14=1,VLOOKUP(②選手情報入力!L23,種目情報!$A$4:$B$34,2,FALSE),VLOOKUP(②選手情報入力!L23,種目情報!$E$4:$F$36,2,FALSE))))</f>
        <v/>
      </c>
      <c r="R14" t="str">
        <f>IF(E14="","",IF(②選手情報入力!M23="","",②選手情報入力!M23))</f>
        <v/>
      </c>
      <c r="S14" s="29"/>
      <c r="T14" t="str">
        <f>IF(E14="","",IF(②選手情報入力!L23="","",IF(K14=1,VLOOKUP(②選手情報入力!L23,種目情報!$A$4:$C$25,3,FALSE),VLOOKUP(②選手情報入力!L23,種目情報!$E$4:$G$29,3,FALSE))))</f>
        <v/>
      </c>
      <c r="U14" t="str">
        <f>IF(E14="","",IF(②選手情報入力!O23="","",IF(K14=1,VLOOKUP(②選手情報入力!O23,種目情報!$A$4:$B$25,2,FALSE),VLOOKUP(②選手情報入力!O23,種目情報!$E$4:$F$29,2,FALSE))))</f>
        <v/>
      </c>
      <c r="V14" t="str">
        <f>IF(E14="","",IF(②選手情報入力!P23="","",②選手情報入力!P23))</f>
        <v/>
      </c>
      <c r="W14" s="29" t="str">
        <f>IF(E14="","",IF(②選手情報入力!N23="","",1))</f>
        <v/>
      </c>
      <c r="X14" t="str">
        <f>IF(E14="","",IF(②選手情報入力!O23="","",IF(K14=1,VLOOKUP(②選手情報入力!O23,種目情報!$A$4:$C$25,3,FALSE),VLOOKUP(②選手情報入力!O23,種目情報!$E$4:$G$29,3,FALSE))))</f>
        <v/>
      </c>
      <c r="Y14" t="str">
        <f>IF(E14="","",IF(②選手情報入力!R23="","",IF(K14=1,VLOOKUP(②選手情報入力!R23,種目情報!$A$4:$B$25,2,FALSE),VLOOKUP(②選手情報入力!R23,種目情報!$E$4:$F$29,2,FALSE))))</f>
        <v/>
      </c>
      <c r="Z14" t="str">
        <f>IF(E14="","",IF(②選手情報入力!S23="","",②選手情報入力!S23))</f>
        <v/>
      </c>
      <c r="AA14" s="29" t="str">
        <f>IF(E14="","",IF(②選手情報入力!Q23="","",1))</f>
        <v/>
      </c>
      <c r="AB14" t="str">
        <f>IF(E14="","",IF(②選手情報入力!R23="","",IF(K14=1,VLOOKUP(②選手情報入力!R23,種目情報!$A$4:$C$25,3,FALSE),VLOOKUP(②選手情報入力!R23,種目情報!$E$4:$G$29,3,FALSE))))</f>
        <v/>
      </c>
      <c r="AC14" t="str">
        <f>IF(E14="","",IF(②選手情報入力!T23="","",IF(K14=1,種目情報!$J$4,種目情報!$J$6)))</f>
        <v/>
      </c>
      <c r="AD14" t="str">
        <f>IF(E14="","",IF(②選手情報入力!T23="","",IF(K14=1,IF(②選手情報入力!$U$6="","",②選手情報入力!$U$6),IF(②選手情報入力!$U$7="","",②選手情報入力!$U$7))))</f>
        <v/>
      </c>
      <c r="AE14" t="str">
        <f>IF(E14="","",IF(②選手情報入力!T23="","",IF(K14=1,IF(②選手情報入力!$T$6="",0,1),IF(②選手情報入力!$T$7="",0,1))))</f>
        <v/>
      </c>
      <c r="AF14" t="str">
        <f>IF(E14="","",IF(②選手情報入力!T23="","",2))</f>
        <v/>
      </c>
      <c r="AG14" t="str">
        <f>IF(E14="","",IF(②選手情報入力!V23="","",IF(K14=1,種目情報!$J$5,種目情報!$J$7)))</f>
        <v/>
      </c>
      <c r="AH14" t="str">
        <f>IF(E14="","",IF(②選手情報入力!V23="","",IF(K14=1,IF(②選手情報入力!$W$6="","",②選手情報入力!$W$6),IF(②選手情報入力!$W$7="","",②選手情報入力!$W$7))))</f>
        <v/>
      </c>
      <c r="AI14" t="str">
        <f>IF(E14="","",IF(②選手情報入力!V23="","",IF(K14=1,IF(②選手情報入力!$V$6="",0,1),IF(②選手情報入力!$V$7="",0,1))))</f>
        <v/>
      </c>
      <c r="AJ14" t="str">
        <f>IF(E14="","",IF(②選手情報入力!V23="","",2))</f>
        <v/>
      </c>
    </row>
    <row r="15" spans="1:36">
      <c r="A15" t="str">
        <f>IF(E15="","",②選手情報入力!B24)</f>
        <v/>
      </c>
      <c r="B15" t="str">
        <f>IF(E15="","",①団体情報入力!$C$5)</f>
        <v/>
      </c>
      <c r="E15" t="str">
        <f>IF(②選手情報入力!C24="","",②選手情報入力!C24)</f>
        <v/>
      </c>
      <c r="F15" t="str">
        <f>IF(E15="","",②選手情報入力!D24)</f>
        <v/>
      </c>
      <c r="G15" t="str">
        <f>IF(E15="","",ASC(②選手情報入力!E24))</f>
        <v/>
      </c>
      <c r="H15" t="str">
        <f t="shared" si="0"/>
        <v/>
      </c>
      <c r="I15" t="str">
        <f>IF(E15="","",②選手情報入力!F24&amp;" "&amp;②選手情報入力!G24)</f>
        <v/>
      </c>
      <c r="J15" t="str">
        <f t="shared" si="1"/>
        <v/>
      </c>
      <c r="K15" t="str">
        <f>IF(E15="","",IF(②選手情報入力!I24="男",1,2))</f>
        <v/>
      </c>
      <c r="L15" t="str">
        <f>IF(E15="","",IF(②選手情報入力!J24="","",②選手情報入力!J24))</f>
        <v/>
      </c>
      <c r="M15" t="str">
        <f>IF(E15="","",LEFT(②選手情報入力!K24,4))</f>
        <v/>
      </c>
      <c r="N15" t="str">
        <f>IF(E15="","",RIGHT(②選手情報入力!K24,4))</f>
        <v/>
      </c>
      <c r="O15" t="str">
        <f t="shared" si="2"/>
        <v/>
      </c>
      <c r="Q15" t="str">
        <f>IF(E15="","",IF(②選手情報入力!L24="","",IF(K15=1,VLOOKUP(②選手情報入力!L24,種目情報!$A$4:$B$34,2,FALSE),VLOOKUP(②選手情報入力!L24,種目情報!$E$4:$F$36,2,FALSE))))</f>
        <v/>
      </c>
      <c r="R15" t="str">
        <f>IF(E15="","",IF(②選手情報入力!M24="","",②選手情報入力!M24))</f>
        <v/>
      </c>
      <c r="S15" s="29"/>
      <c r="T15" t="str">
        <f>IF(E15="","",IF(②選手情報入力!L24="","",IF(K15=1,VLOOKUP(②選手情報入力!L24,種目情報!$A$4:$C$25,3,FALSE),VLOOKUP(②選手情報入力!L24,種目情報!$E$4:$G$29,3,FALSE))))</f>
        <v/>
      </c>
      <c r="U15" t="str">
        <f>IF(E15="","",IF(②選手情報入力!O24="","",IF(K15=1,VLOOKUP(②選手情報入力!O24,種目情報!$A$4:$B$25,2,FALSE),VLOOKUP(②選手情報入力!O24,種目情報!$E$4:$F$29,2,FALSE))))</f>
        <v/>
      </c>
      <c r="V15" t="str">
        <f>IF(E15="","",IF(②選手情報入力!P24="","",②選手情報入力!P24))</f>
        <v/>
      </c>
      <c r="W15" s="29" t="str">
        <f>IF(E15="","",IF(②選手情報入力!N24="","",1))</f>
        <v/>
      </c>
      <c r="X15" t="str">
        <f>IF(E15="","",IF(②選手情報入力!O24="","",IF(K15=1,VLOOKUP(②選手情報入力!O24,種目情報!$A$4:$C$25,3,FALSE),VLOOKUP(②選手情報入力!O24,種目情報!$E$4:$G$29,3,FALSE))))</f>
        <v/>
      </c>
      <c r="Y15" t="str">
        <f>IF(E15="","",IF(②選手情報入力!R24="","",IF(K15=1,VLOOKUP(②選手情報入力!R24,種目情報!$A$4:$B$25,2,FALSE),VLOOKUP(②選手情報入力!R24,種目情報!$E$4:$F$29,2,FALSE))))</f>
        <v/>
      </c>
      <c r="Z15" t="str">
        <f>IF(E15="","",IF(②選手情報入力!S24="","",②選手情報入力!S24))</f>
        <v/>
      </c>
      <c r="AA15" s="29" t="str">
        <f>IF(E15="","",IF(②選手情報入力!Q24="","",1))</f>
        <v/>
      </c>
      <c r="AB15" t="str">
        <f>IF(E15="","",IF(②選手情報入力!R24="","",IF(K15=1,VLOOKUP(②選手情報入力!R24,種目情報!$A$4:$C$25,3,FALSE),VLOOKUP(②選手情報入力!R24,種目情報!$E$4:$G$29,3,FALSE))))</f>
        <v/>
      </c>
      <c r="AC15" t="str">
        <f>IF(E15="","",IF(②選手情報入力!T24="","",IF(K15=1,種目情報!$J$4,種目情報!$J$6)))</f>
        <v/>
      </c>
      <c r="AD15" t="str">
        <f>IF(E15="","",IF(②選手情報入力!T24="","",IF(K15=1,IF(②選手情報入力!$U$6="","",②選手情報入力!$U$6),IF(②選手情報入力!$U$7="","",②選手情報入力!$U$7))))</f>
        <v/>
      </c>
      <c r="AE15" t="str">
        <f>IF(E15="","",IF(②選手情報入力!T24="","",IF(K15=1,IF(②選手情報入力!$T$6="",0,1),IF(②選手情報入力!$T$7="",0,1))))</f>
        <v/>
      </c>
      <c r="AF15" t="str">
        <f>IF(E15="","",IF(②選手情報入力!T24="","",2))</f>
        <v/>
      </c>
      <c r="AG15" t="str">
        <f>IF(E15="","",IF(②選手情報入力!V24="","",IF(K15=1,種目情報!$J$5,種目情報!$J$7)))</f>
        <v/>
      </c>
      <c r="AH15" t="str">
        <f>IF(E15="","",IF(②選手情報入力!V24="","",IF(K15=1,IF(②選手情報入力!$W$6="","",②選手情報入力!$W$6),IF(②選手情報入力!$W$7="","",②選手情報入力!$W$7))))</f>
        <v/>
      </c>
      <c r="AI15" t="str">
        <f>IF(E15="","",IF(②選手情報入力!V24="","",IF(K15=1,IF(②選手情報入力!$V$6="",0,1),IF(②選手情報入力!$V$7="",0,1))))</f>
        <v/>
      </c>
      <c r="AJ15" t="str">
        <f>IF(E15="","",IF(②選手情報入力!V24="","",2))</f>
        <v/>
      </c>
    </row>
    <row r="16" spans="1:36">
      <c r="A16" t="str">
        <f>IF(E16="","",②選手情報入力!B25)</f>
        <v/>
      </c>
      <c r="B16" t="str">
        <f>IF(E16="","",①団体情報入力!$C$5)</f>
        <v/>
      </c>
      <c r="E16" t="str">
        <f>IF(②選手情報入力!C25="","",②選手情報入力!C25)</f>
        <v/>
      </c>
      <c r="F16" t="str">
        <f>IF(E16="","",②選手情報入力!D25)</f>
        <v/>
      </c>
      <c r="G16" t="str">
        <f>IF(E16="","",ASC(②選手情報入力!E25))</f>
        <v/>
      </c>
      <c r="H16" t="str">
        <f t="shared" si="0"/>
        <v/>
      </c>
      <c r="I16" t="str">
        <f>IF(E16="","",②選手情報入力!F25&amp;" "&amp;②選手情報入力!G25)</f>
        <v/>
      </c>
      <c r="J16" t="str">
        <f t="shared" si="1"/>
        <v/>
      </c>
      <c r="K16" t="str">
        <f>IF(E16="","",IF(②選手情報入力!I25="男",1,2))</f>
        <v/>
      </c>
      <c r="L16" t="str">
        <f>IF(E16="","",IF(②選手情報入力!J25="","",②選手情報入力!J25))</f>
        <v/>
      </c>
      <c r="M16" t="str">
        <f>IF(E16="","",LEFT(②選手情報入力!K25,4))</f>
        <v/>
      </c>
      <c r="N16" t="str">
        <f>IF(E16="","",RIGHT(②選手情報入力!K25,4))</f>
        <v/>
      </c>
      <c r="O16" t="str">
        <f t="shared" si="2"/>
        <v/>
      </c>
      <c r="Q16" t="str">
        <f>IF(E16="","",IF(②選手情報入力!L25="","",IF(K16=1,VLOOKUP(②選手情報入力!L25,種目情報!$A$4:$B$34,2,FALSE),VLOOKUP(②選手情報入力!L25,種目情報!$E$4:$F$36,2,FALSE))))</f>
        <v/>
      </c>
      <c r="R16" t="str">
        <f>IF(E16="","",IF(②選手情報入力!M25="","",②選手情報入力!M25))</f>
        <v/>
      </c>
      <c r="S16" s="29"/>
      <c r="T16" t="str">
        <f>IF(E16="","",IF(②選手情報入力!L25="","",IF(K16=1,VLOOKUP(②選手情報入力!L25,種目情報!$A$4:$C$25,3,FALSE),VLOOKUP(②選手情報入力!L25,種目情報!$E$4:$G$29,3,FALSE))))</f>
        <v/>
      </c>
      <c r="U16" t="str">
        <f>IF(E16="","",IF(②選手情報入力!O25="","",IF(K16=1,VLOOKUP(②選手情報入力!O25,種目情報!$A$4:$B$25,2,FALSE),VLOOKUP(②選手情報入力!O25,種目情報!$E$4:$F$29,2,FALSE))))</f>
        <v/>
      </c>
      <c r="V16" t="str">
        <f>IF(E16="","",IF(②選手情報入力!P25="","",②選手情報入力!P25))</f>
        <v/>
      </c>
      <c r="W16" s="29" t="str">
        <f>IF(E16="","",IF(②選手情報入力!N25="","",1))</f>
        <v/>
      </c>
      <c r="X16" t="str">
        <f>IF(E16="","",IF(②選手情報入力!O25="","",IF(K16=1,VLOOKUP(②選手情報入力!O25,種目情報!$A$4:$C$25,3,FALSE),VLOOKUP(②選手情報入力!O25,種目情報!$E$4:$G$29,3,FALSE))))</f>
        <v/>
      </c>
      <c r="Y16" t="str">
        <f>IF(E16="","",IF(②選手情報入力!R25="","",IF(K16=1,VLOOKUP(②選手情報入力!R25,種目情報!$A$4:$B$25,2,FALSE),VLOOKUP(②選手情報入力!R25,種目情報!$E$4:$F$29,2,FALSE))))</f>
        <v/>
      </c>
      <c r="Z16" t="str">
        <f>IF(E16="","",IF(②選手情報入力!S25="","",②選手情報入力!S25))</f>
        <v/>
      </c>
      <c r="AA16" s="29" t="str">
        <f>IF(E16="","",IF(②選手情報入力!Q25="","",1))</f>
        <v/>
      </c>
      <c r="AB16" t="str">
        <f>IF(E16="","",IF(②選手情報入力!R25="","",IF(K16=1,VLOOKUP(②選手情報入力!R25,種目情報!$A$4:$C$25,3,FALSE),VLOOKUP(②選手情報入力!R25,種目情報!$E$4:$G$29,3,FALSE))))</f>
        <v/>
      </c>
      <c r="AC16" t="str">
        <f>IF(E16="","",IF(②選手情報入力!T25="","",IF(K16=1,種目情報!$J$4,種目情報!$J$6)))</f>
        <v/>
      </c>
      <c r="AD16" t="str">
        <f>IF(E16="","",IF(②選手情報入力!T25="","",IF(K16=1,IF(②選手情報入力!$U$6="","",②選手情報入力!$U$6),IF(②選手情報入力!$U$7="","",②選手情報入力!$U$7))))</f>
        <v/>
      </c>
      <c r="AE16" t="str">
        <f>IF(E16="","",IF(②選手情報入力!T25="","",IF(K16=1,IF(②選手情報入力!$T$6="",0,1),IF(②選手情報入力!$T$7="",0,1))))</f>
        <v/>
      </c>
      <c r="AF16" t="str">
        <f>IF(E16="","",IF(②選手情報入力!T25="","",2))</f>
        <v/>
      </c>
      <c r="AG16" t="str">
        <f>IF(E16="","",IF(②選手情報入力!V25="","",IF(K16=1,種目情報!$J$5,種目情報!$J$7)))</f>
        <v/>
      </c>
      <c r="AH16" t="str">
        <f>IF(E16="","",IF(②選手情報入力!V25="","",IF(K16=1,IF(②選手情報入力!$W$6="","",②選手情報入力!$W$6),IF(②選手情報入力!$W$7="","",②選手情報入力!$W$7))))</f>
        <v/>
      </c>
      <c r="AI16" t="str">
        <f>IF(E16="","",IF(②選手情報入力!V25="","",IF(K16=1,IF(②選手情報入力!$V$6="",0,1),IF(②選手情報入力!$V$7="",0,1))))</f>
        <v/>
      </c>
      <c r="AJ16" t="str">
        <f>IF(E16="","",IF(②選手情報入力!V25="","",2))</f>
        <v/>
      </c>
    </row>
    <row r="17" spans="1:36">
      <c r="A17" t="str">
        <f>IF(E17="","",②選手情報入力!B26)</f>
        <v/>
      </c>
      <c r="B17" t="str">
        <f>IF(E17="","",①団体情報入力!$C$5)</f>
        <v/>
      </c>
      <c r="E17" t="str">
        <f>IF(②選手情報入力!C26="","",②選手情報入力!C26)</f>
        <v/>
      </c>
      <c r="F17" t="str">
        <f>IF(E17="","",②選手情報入力!D26)</f>
        <v/>
      </c>
      <c r="G17" t="str">
        <f>IF(E17="","",ASC(②選手情報入力!E26))</f>
        <v/>
      </c>
      <c r="H17" t="str">
        <f t="shared" si="0"/>
        <v/>
      </c>
      <c r="I17" t="str">
        <f>IF(E17="","",②選手情報入力!F26&amp;" "&amp;②選手情報入力!G26)</f>
        <v/>
      </c>
      <c r="J17" t="str">
        <f t="shared" si="1"/>
        <v/>
      </c>
      <c r="K17" t="str">
        <f>IF(E17="","",IF(②選手情報入力!I26="男",1,2))</f>
        <v/>
      </c>
      <c r="L17" t="str">
        <f>IF(E17="","",IF(②選手情報入力!J26="","",②選手情報入力!J26))</f>
        <v/>
      </c>
      <c r="M17" t="str">
        <f>IF(E17="","",LEFT(②選手情報入力!K26,4))</f>
        <v/>
      </c>
      <c r="N17" t="str">
        <f>IF(E17="","",RIGHT(②選手情報入力!K26,4))</f>
        <v/>
      </c>
      <c r="O17" t="str">
        <f t="shared" si="2"/>
        <v/>
      </c>
      <c r="Q17" t="str">
        <f>IF(E17="","",IF(②選手情報入力!L26="","",IF(K17=1,VLOOKUP(②選手情報入力!L26,種目情報!$A$4:$B$34,2,FALSE),VLOOKUP(②選手情報入力!L26,種目情報!$E$4:$F$36,2,FALSE))))</f>
        <v/>
      </c>
      <c r="R17" t="str">
        <f>IF(E17="","",IF(②選手情報入力!M26="","",②選手情報入力!M26))</f>
        <v/>
      </c>
      <c r="S17" s="29"/>
      <c r="T17" t="str">
        <f>IF(E17="","",IF(②選手情報入力!L26="","",IF(K17=1,VLOOKUP(②選手情報入力!L26,種目情報!$A$4:$C$25,3,FALSE),VLOOKUP(②選手情報入力!L26,種目情報!$E$4:$G$29,3,FALSE))))</f>
        <v/>
      </c>
      <c r="U17" t="str">
        <f>IF(E17="","",IF(②選手情報入力!O26="","",IF(K17=1,VLOOKUP(②選手情報入力!O26,種目情報!$A$4:$B$25,2,FALSE),VLOOKUP(②選手情報入力!O26,種目情報!$E$4:$F$29,2,FALSE))))</f>
        <v/>
      </c>
      <c r="V17" t="str">
        <f>IF(E17="","",IF(②選手情報入力!P26="","",②選手情報入力!P26))</f>
        <v/>
      </c>
      <c r="W17" s="29" t="str">
        <f>IF(E17="","",IF(②選手情報入力!N26="","",1))</f>
        <v/>
      </c>
      <c r="X17" t="str">
        <f>IF(E17="","",IF(②選手情報入力!O26="","",IF(K17=1,VLOOKUP(②選手情報入力!O26,種目情報!$A$4:$C$25,3,FALSE),VLOOKUP(②選手情報入力!O26,種目情報!$E$4:$G$29,3,FALSE))))</f>
        <v/>
      </c>
      <c r="Y17" t="str">
        <f>IF(E17="","",IF(②選手情報入力!R26="","",IF(K17=1,VLOOKUP(②選手情報入力!R26,種目情報!$A$4:$B$25,2,FALSE),VLOOKUP(②選手情報入力!R26,種目情報!$E$4:$F$29,2,FALSE))))</f>
        <v/>
      </c>
      <c r="Z17" t="str">
        <f>IF(E17="","",IF(②選手情報入力!S26="","",②選手情報入力!S26))</f>
        <v/>
      </c>
      <c r="AA17" s="29" t="str">
        <f>IF(E17="","",IF(②選手情報入力!Q26="","",1))</f>
        <v/>
      </c>
      <c r="AB17" t="str">
        <f>IF(E17="","",IF(②選手情報入力!R26="","",IF(K17=1,VLOOKUP(②選手情報入力!R26,種目情報!$A$4:$C$25,3,FALSE),VLOOKUP(②選手情報入力!R26,種目情報!$E$4:$G$29,3,FALSE))))</f>
        <v/>
      </c>
      <c r="AC17" t="str">
        <f>IF(E17="","",IF(②選手情報入力!T26="","",IF(K17=1,種目情報!$J$4,種目情報!$J$6)))</f>
        <v/>
      </c>
      <c r="AD17" t="str">
        <f>IF(E17="","",IF(②選手情報入力!T26="","",IF(K17=1,IF(②選手情報入力!$U$6="","",②選手情報入力!$U$6),IF(②選手情報入力!$U$7="","",②選手情報入力!$U$7))))</f>
        <v/>
      </c>
      <c r="AE17" t="str">
        <f>IF(E17="","",IF(②選手情報入力!T26="","",IF(K17=1,IF(②選手情報入力!$T$6="",0,1),IF(②選手情報入力!$T$7="",0,1))))</f>
        <v/>
      </c>
      <c r="AF17" t="str">
        <f>IF(E17="","",IF(②選手情報入力!T26="","",2))</f>
        <v/>
      </c>
      <c r="AG17" t="str">
        <f>IF(E17="","",IF(②選手情報入力!V26="","",IF(K17=1,種目情報!$J$5,種目情報!$J$7)))</f>
        <v/>
      </c>
      <c r="AH17" t="str">
        <f>IF(E17="","",IF(②選手情報入力!V26="","",IF(K17=1,IF(②選手情報入力!$W$6="","",②選手情報入力!$W$6),IF(②選手情報入力!$W$7="","",②選手情報入力!$W$7))))</f>
        <v/>
      </c>
      <c r="AI17" t="str">
        <f>IF(E17="","",IF(②選手情報入力!V26="","",IF(K17=1,IF(②選手情報入力!$V$6="",0,1),IF(②選手情報入力!$V$7="",0,1))))</f>
        <v/>
      </c>
      <c r="AJ17" t="str">
        <f>IF(E17="","",IF(②選手情報入力!V26="","",2))</f>
        <v/>
      </c>
    </row>
    <row r="18" spans="1:36">
      <c r="A18" t="str">
        <f>IF(E18="","",②選手情報入力!B27)</f>
        <v/>
      </c>
      <c r="B18" t="str">
        <f>IF(E18="","",①団体情報入力!$C$5)</f>
        <v/>
      </c>
      <c r="E18" t="str">
        <f>IF(②選手情報入力!C27="","",②選手情報入力!C27)</f>
        <v/>
      </c>
      <c r="F18" t="str">
        <f>IF(E18="","",②選手情報入力!D27)</f>
        <v/>
      </c>
      <c r="G18" t="str">
        <f>IF(E18="","",ASC(②選手情報入力!E27))</f>
        <v/>
      </c>
      <c r="H18" t="str">
        <f t="shared" si="0"/>
        <v/>
      </c>
      <c r="I18" t="str">
        <f>IF(E18="","",②選手情報入力!F27&amp;" "&amp;②選手情報入力!G27)</f>
        <v/>
      </c>
      <c r="J18" t="str">
        <f t="shared" si="1"/>
        <v/>
      </c>
      <c r="K18" t="str">
        <f>IF(E18="","",IF(②選手情報入力!I27="男",1,2))</f>
        <v/>
      </c>
      <c r="L18" t="str">
        <f>IF(E18="","",IF(②選手情報入力!J27="","",②選手情報入力!J27))</f>
        <v/>
      </c>
      <c r="M18" t="str">
        <f>IF(E18="","",LEFT(②選手情報入力!K27,4))</f>
        <v/>
      </c>
      <c r="N18" t="str">
        <f>IF(E18="","",RIGHT(②選手情報入力!K27,4))</f>
        <v/>
      </c>
      <c r="O18" t="str">
        <f t="shared" si="2"/>
        <v/>
      </c>
      <c r="Q18" t="str">
        <f>IF(E18="","",IF(②選手情報入力!L27="","",IF(K18=1,VLOOKUP(②選手情報入力!L27,種目情報!$A$4:$B$34,2,FALSE),VLOOKUP(②選手情報入力!L27,種目情報!$E$4:$F$36,2,FALSE))))</f>
        <v/>
      </c>
      <c r="R18" t="str">
        <f>IF(E18="","",IF(②選手情報入力!M27="","",②選手情報入力!M27))</f>
        <v/>
      </c>
      <c r="S18" s="29"/>
      <c r="T18" t="str">
        <f>IF(E18="","",IF(②選手情報入力!L27="","",IF(K18=1,VLOOKUP(②選手情報入力!L27,種目情報!$A$4:$C$25,3,FALSE),VLOOKUP(②選手情報入力!L27,種目情報!$E$4:$G$29,3,FALSE))))</f>
        <v/>
      </c>
      <c r="U18" t="str">
        <f>IF(E18="","",IF(②選手情報入力!O27="","",IF(K18=1,VLOOKUP(②選手情報入力!O27,種目情報!$A$4:$B$25,2,FALSE),VLOOKUP(②選手情報入力!O27,種目情報!$E$4:$F$29,2,FALSE))))</f>
        <v/>
      </c>
      <c r="V18" t="str">
        <f>IF(E18="","",IF(②選手情報入力!P27="","",②選手情報入力!P27))</f>
        <v/>
      </c>
      <c r="W18" s="29" t="str">
        <f>IF(E18="","",IF(②選手情報入力!N27="","",1))</f>
        <v/>
      </c>
      <c r="X18" t="str">
        <f>IF(E18="","",IF(②選手情報入力!O27="","",IF(K18=1,VLOOKUP(②選手情報入力!O27,種目情報!$A$4:$C$25,3,FALSE),VLOOKUP(②選手情報入力!O27,種目情報!$E$4:$G$29,3,FALSE))))</f>
        <v/>
      </c>
      <c r="Y18" t="str">
        <f>IF(E18="","",IF(②選手情報入力!R27="","",IF(K18=1,VLOOKUP(②選手情報入力!R27,種目情報!$A$4:$B$25,2,FALSE),VLOOKUP(②選手情報入力!R27,種目情報!$E$4:$F$29,2,FALSE))))</f>
        <v/>
      </c>
      <c r="Z18" t="str">
        <f>IF(E18="","",IF(②選手情報入力!S27="","",②選手情報入力!S27))</f>
        <v/>
      </c>
      <c r="AA18" s="29" t="str">
        <f>IF(E18="","",IF(②選手情報入力!Q27="","",1))</f>
        <v/>
      </c>
      <c r="AB18" t="str">
        <f>IF(E18="","",IF(②選手情報入力!R27="","",IF(K18=1,VLOOKUP(②選手情報入力!R27,種目情報!$A$4:$C$25,3,FALSE),VLOOKUP(②選手情報入力!R27,種目情報!$E$4:$G$29,3,FALSE))))</f>
        <v/>
      </c>
      <c r="AC18" t="str">
        <f>IF(E18="","",IF(②選手情報入力!T27="","",IF(K18=1,種目情報!$J$4,種目情報!$J$6)))</f>
        <v/>
      </c>
      <c r="AD18" t="str">
        <f>IF(E18="","",IF(②選手情報入力!T27="","",IF(K18=1,IF(②選手情報入力!$U$6="","",②選手情報入力!$U$6),IF(②選手情報入力!$U$7="","",②選手情報入力!$U$7))))</f>
        <v/>
      </c>
      <c r="AE18" t="str">
        <f>IF(E18="","",IF(②選手情報入力!T27="","",IF(K18=1,IF(②選手情報入力!$T$6="",0,1),IF(②選手情報入力!$T$7="",0,1))))</f>
        <v/>
      </c>
      <c r="AF18" t="str">
        <f>IF(E18="","",IF(②選手情報入力!T27="","",2))</f>
        <v/>
      </c>
      <c r="AG18" t="str">
        <f>IF(E18="","",IF(②選手情報入力!V27="","",IF(K18=1,種目情報!$J$5,種目情報!$J$7)))</f>
        <v/>
      </c>
      <c r="AH18" t="str">
        <f>IF(E18="","",IF(②選手情報入力!V27="","",IF(K18=1,IF(②選手情報入力!$W$6="","",②選手情報入力!$W$6),IF(②選手情報入力!$W$7="","",②選手情報入力!$W$7))))</f>
        <v/>
      </c>
      <c r="AI18" t="str">
        <f>IF(E18="","",IF(②選手情報入力!V27="","",IF(K18=1,IF(②選手情報入力!$V$6="",0,1),IF(②選手情報入力!$V$7="",0,1))))</f>
        <v/>
      </c>
      <c r="AJ18" t="str">
        <f>IF(E18="","",IF(②選手情報入力!V27="","",2))</f>
        <v/>
      </c>
    </row>
    <row r="19" spans="1:36">
      <c r="A19" t="str">
        <f>IF(E19="","",②選手情報入力!B28)</f>
        <v/>
      </c>
      <c r="B19" t="str">
        <f>IF(E19="","",①団体情報入力!$C$5)</f>
        <v/>
      </c>
      <c r="E19" t="str">
        <f>IF(②選手情報入力!C28="","",②選手情報入力!C28)</f>
        <v/>
      </c>
      <c r="F19" t="str">
        <f>IF(E19="","",②選手情報入力!D28)</f>
        <v/>
      </c>
      <c r="G19" t="str">
        <f>IF(E19="","",ASC(②選手情報入力!E28))</f>
        <v/>
      </c>
      <c r="H19" t="str">
        <f t="shared" si="0"/>
        <v/>
      </c>
      <c r="I19" t="str">
        <f>IF(E19="","",②選手情報入力!F28&amp;" "&amp;②選手情報入力!G28)</f>
        <v/>
      </c>
      <c r="J19" t="str">
        <f t="shared" si="1"/>
        <v/>
      </c>
      <c r="K19" t="str">
        <f>IF(E19="","",IF(②選手情報入力!I28="男",1,2))</f>
        <v/>
      </c>
      <c r="L19" t="str">
        <f>IF(E19="","",IF(②選手情報入力!J28="","",②選手情報入力!J28))</f>
        <v/>
      </c>
      <c r="M19" t="str">
        <f>IF(E19="","",LEFT(②選手情報入力!K28,4))</f>
        <v/>
      </c>
      <c r="N19" t="str">
        <f>IF(E19="","",RIGHT(②選手情報入力!K28,4))</f>
        <v/>
      </c>
      <c r="O19" t="str">
        <f t="shared" si="2"/>
        <v/>
      </c>
      <c r="Q19" t="str">
        <f>IF(E19="","",IF(②選手情報入力!L28="","",IF(K19=1,VLOOKUP(②選手情報入力!L28,種目情報!$A$4:$B$34,2,FALSE),VLOOKUP(②選手情報入力!L28,種目情報!$E$4:$F$36,2,FALSE))))</f>
        <v/>
      </c>
      <c r="R19" t="str">
        <f>IF(E19="","",IF(②選手情報入力!M28="","",②選手情報入力!M28))</f>
        <v/>
      </c>
      <c r="S19" s="29"/>
      <c r="T19" t="str">
        <f>IF(E19="","",IF(②選手情報入力!L28="","",IF(K19=1,VLOOKUP(②選手情報入力!L28,種目情報!$A$4:$C$25,3,FALSE),VLOOKUP(②選手情報入力!L28,種目情報!$E$4:$G$29,3,FALSE))))</f>
        <v/>
      </c>
      <c r="U19" t="str">
        <f>IF(E19="","",IF(②選手情報入力!O28="","",IF(K19=1,VLOOKUP(②選手情報入力!O28,種目情報!$A$4:$B$25,2,FALSE),VLOOKUP(②選手情報入力!O28,種目情報!$E$4:$F$29,2,FALSE))))</f>
        <v/>
      </c>
      <c r="V19" t="str">
        <f>IF(E19="","",IF(②選手情報入力!P28="","",②選手情報入力!P28))</f>
        <v/>
      </c>
      <c r="W19" s="29" t="str">
        <f>IF(E19="","",IF(②選手情報入力!N28="","",1))</f>
        <v/>
      </c>
      <c r="X19" t="str">
        <f>IF(E19="","",IF(②選手情報入力!O28="","",IF(K19=1,VLOOKUP(②選手情報入力!O28,種目情報!$A$4:$C$25,3,FALSE),VLOOKUP(②選手情報入力!O28,種目情報!$E$4:$G$29,3,FALSE))))</f>
        <v/>
      </c>
      <c r="Y19" t="str">
        <f>IF(E19="","",IF(②選手情報入力!R28="","",IF(K19=1,VLOOKUP(②選手情報入力!R28,種目情報!$A$4:$B$25,2,FALSE),VLOOKUP(②選手情報入力!R28,種目情報!$E$4:$F$29,2,FALSE))))</f>
        <v/>
      </c>
      <c r="Z19" t="str">
        <f>IF(E19="","",IF(②選手情報入力!S28="","",②選手情報入力!S28))</f>
        <v/>
      </c>
      <c r="AA19" s="29" t="str">
        <f>IF(E19="","",IF(②選手情報入力!Q28="","",1))</f>
        <v/>
      </c>
      <c r="AB19" t="str">
        <f>IF(E19="","",IF(②選手情報入力!R28="","",IF(K19=1,VLOOKUP(②選手情報入力!R28,種目情報!$A$4:$C$25,3,FALSE),VLOOKUP(②選手情報入力!R28,種目情報!$E$4:$G$29,3,FALSE))))</f>
        <v/>
      </c>
      <c r="AC19" t="str">
        <f>IF(E19="","",IF(②選手情報入力!T28="","",IF(K19=1,種目情報!$J$4,種目情報!$J$6)))</f>
        <v/>
      </c>
      <c r="AD19" t="str">
        <f>IF(E19="","",IF(②選手情報入力!T28="","",IF(K19=1,IF(②選手情報入力!$U$6="","",②選手情報入力!$U$6),IF(②選手情報入力!$U$7="","",②選手情報入力!$U$7))))</f>
        <v/>
      </c>
      <c r="AE19" t="str">
        <f>IF(E19="","",IF(②選手情報入力!T28="","",IF(K19=1,IF(②選手情報入力!$T$6="",0,1),IF(②選手情報入力!$T$7="",0,1))))</f>
        <v/>
      </c>
      <c r="AF19" t="str">
        <f>IF(E19="","",IF(②選手情報入力!T28="","",2))</f>
        <v/>
      </c>
      <c r="AG19" t="str">
        <f>IF(E19="","",IF(②選手情報入力!V28="","",IF(K19=1,種目情報!$J$5,種目情報!$J$7)))</f>
        <v/>
      </c>
      <c r="AH19" t="str">
        <f>IF(E19="","",IF(②選手情報入力!V28="","",IF(K19=1,IF(②選手情報入力!$W$6="","",②選手情報入力!$W$6),IF(②選手情報入力!$W$7="","",②選手情報入力!$W$7))))</f>
        <v/>
      </c>
      <c r="AI19" t="str">
        <f>IF(E19="","",IF(②選手情報入力!V28="","",IF(K19=1,IF(②選手情報入力!$V$6="",0,1),IF(②選手情報入力!$V$7="",0,1))))</f>
        <v/>
      </c>
      <c r="AJ19" t="str">
        <f>IF(E19="","",IF(②選手情報入力!V28="","",2))</f>
        <v/>
      </c>
    </row>
    <row r="20" spans="1:36">
      <c r="A20" t="str">
        <f>IF(E20="","",②選手情報入力!B29)</f>
        <v/>
      </c>
      <c r="B20" t="str">
        <f>IF(E20="","",①団体情報入力!$C$5)</f>
        <v/>
      </c>
      <c r="E20" t="str">
        <f>IF(②選手情報入力!C29="","",②選手情報入力!C29)</f>
        <v/>
      </c>
      <c r="F20" t="str">
        <f>IF(E20="","",②選手情報入力!D29)</f>
        <v/>
      </c>
      <c r="G20" t="str">
        <f>IF(E20="","",ASC(②選手情報入力!E29))</f>
        <v/>
      </c>
      <c r="H20" t="str">
        <f t="shared" si="0"/>
        <v/>
      </c>
      <c r="I20" t="str">
        <f>IF(E20="","",②選手情報入力!F29&amp;" "&amp;②選手情報入力!G29)</f>
        <v/>
      </c>
      <c r="J20" t="str">
        <f t="shared" si="1"/>
        <v/>
      </c>
      <c r="K20" t="str">
        <f>IF(E20="","",IF(②選手情報入力!I29="男",1,2))</f>
        <v/>
      </c>
      <c r="L20" t="str">
        <f>IF(E20="","",IF(②選手情報入力!J29="","",②選手情報入力!J29))</f>
        <v/>
      </c>
      <c r="M20" t="str">
        <f>IF(E20="","",LEFT(②選手情報入力!K29,4))</f>
        <v/>
      </c>
      <c r="N20" t="str">
        <f>IF(E20="","",RIGHT(②選手情報入力!K29,4))</f>
        <v/>
      </c>
      <c r="O20" t="str">
        <f t="shared" si="2"/>
        <v/>
      </c>
      <c r="Q20" t="str">
        <f>IF(E20="","",IF(②選手情報入力!L29="","",IF(K20=1,VLOOKUP(②選手情報入力!L29,種目情報!$A$4:$B$34,2,FALSE),VLOOKUP(②選手情報入力!L29,種目情報!$E$4:$F$36,2,FALSE))))</f>
        <v/>
      </c>
      <c r="R20" t="str">
        <f>IF(E20="","",IF(②選手情報入力!M29="","",②選手情報入力!M29))</f>
        <v/>
      </c>
      <c r="S20" s="29"/>
      <c r="T20" t="str">
        <f>IF(E20="","",IF(②選手情報入力!L29="","",IF(K20=1,VLOOKUP(②選手情報入力!L29,種目情報!$A$4:$C$25,3,FALSE),VLOOKUP(②選手情報入力!L29,種目情報!$E$4:$G$29,3,FALSE))))</f>
        <v/>
      </c>
      <c r="U20" t="str">
        <f>IF(E20="","",IF(②選手情報入力!O29="","",IF(K20=1,VLOOKUP(②選手情報入力!O29,種目情報!$A$4:$B$25,2,FALSE),VLOOKUP(②選手情報入力!O29,種目情報!$E$4:$F$29,2,FALSE))))</f>
        <v/>
      </c>
      <c r="V20" t="str">
        <f>IF(E20="","",IF(②選手情報入力!P29="","",②選手情報入力!P29))</f>
        <v/>
      </c>
      <c r="W20" s="29" t="str">
        <f>IF(E20="","",IF(②選手情報入力!N29="","",1))</f>
        <v/>
      </c>
      <c r="X20" t="str">
        <f>IF(E20="","",IF(②選手情報入力!O29="","",IF(K20=1,VLOOKUP(②選手情報入力!O29,種目情報!$A$4:$C$25,3,FALSE),VLOOKUP(②選手情報入力!O29,種目情報!$E$4:$G$29,3,FALSE))))</f>
        <v/>
      </c>
      <c r="Y20" t="str">
        <f>IF(E20="","",IF(②選手情報入力!R29="","",IF(K20=1,VLOOKUP(②選手情報入力!R29,種目情報!$A$4:$B$25,2,FALSE),VLOOKUP(②選手情報入力!R29,種目情報!$E$4:$F$29,2,FALSE))))</f>
        <v/>
      </c>
      <c r="Z20" t="str">
        <f>IF(E20="","",IF(②選手情報入力!S29="","",②選手情報入力!S29))</f>
        <v/>
      </c>
      <c r="AA20" s="29" t="str">
        <f>IF(E20="","",IF(②選手情報入力!Q29="","",1))</f>
        <v/>
      </c>
      <c r="AB20" t="str">
        <f>IF(E20="","",IF(②選手情報入力!R29="","",IF(K20=1,VLOOKUP(②選手情報入力!R29,種目情報!$A$4:$C$25,3,FALSE),VLOOKUP(②選手情報入力!R29,種目情報!$E$4:$G$29,3,FALSE))))</f>
        <v/>
      </c>
      <c r="AC20" t="str">
        <f>IF(E20="","",IF(②選手情報入力!T29="","",IF(K20=1,種目情報!$J$4,種目情報!$J$6)))</f>
        <v/>
      </c>
      <c r="AD20" t="str">
        <f>IF(E20="","",IF(②選手情報入力!T29="","",IF(K20=1,IF(②選手情報入力!$U$6="","",②選手情報入力!$U$6),IF(②選手情報入力!$U$7="","",②選手情報入力!$U$7))))</f>
        <v/>
      </c>
      <c r="AE20" t="str">
        <f>IF(E20="","",IF(②選手情報入力!T29="","",IF(K20=1,IF(②選手情報入力!$T$6="",0,1),IF(②選手情報入力!$T$7="",0,1))))</f>
        <v/>
      </c>
      <c r="AF20" t="str">
        <f>IF(E20="","",IF(②選手情報入力!T29="","",2))</f>
        <v/>
      </c>
      <c r="AG20" t="str">
        <f>IF(E20="","",IF(②選手情報入力!V29="","",IF(K20=1,種目情報!$J$5,種目情報!$J$7)))</f>
        <v/>
      </c>
      <c r="AH20" t="str">
        <f>IF(E20="","",IF(②選手情報入力!V29="","",IF(K20=1,IF(②選手情報入力!$W$6="","",②選手情報入力!$W$6),IF(②選手情報入力!$W$7="","",②選手情報入力!$W$7))))</f>
        <v/>
      </c>
      <c r="AI20" t="str">
        <f>IF(E20="","",IF(②選手情報入力!V29="","",IF(K20=1,IF(②選手情報入力!$V$6="",0,1),IF(②選手情報入力!$V$7="",0,1))))</f>
        <v/>
      </c>
      <c r="AJ20" t="str">
        <f>IF(E20="","",IF(②選手情報入力!V29="","",2))</f>
        <v/>
      </c>
    </row>
    <row r="21" spans="1:36">
      <c r="A21" t="str">
        <f>IF(E21="","",②選手情報入力!B30)</f>
        <v/>
      </c>
      <c r="B21" t="str">
        <f>IF(E21="","",①団体情報入力!$C$5)</f>
        <v/>
      </c>
      <c r="E21" t="str">
        <f>IF(②選手情報入力!C30="","",②選手情報入力!C30)</f>
        <v/>
      </c>
      <c r="F21" t="str">
        <f>IF(E21="","",②選手情報入力!D30)</f>
        <v/>
      </c>
      <c r="G21" t="str">
        <f>IF(E21="","",ASC(②選手情報入力!E30))</f>
        <v/>
      </c>
      <c r="H21" t="str">
        <f t="shared" si="0"/>
        <v/>
      </c>
      <c r="I21" t="str">
        <f>IF(E21="","",②選手情報入力!F30&amp;" "&amp;②選手情報入力!G30)</f>
        <v/>
      </c>
      <c r="J21" t="str">
        <f t="shared" si="1"/>
        <v/>
      </c>
      <c r="K21" t="str">
        <f>IF(E21="","",IF(②選手情報入力!I30="男",1,2))</f>
        <v/>
      </c>
      <c r="L21" t="str">
        <f>IF(E21="","",IF(②選手情報入力!J30="","",②選手情報入力!J30))</f>
        <v/>
      </c>
      <c r="M21" t="str">
        <f>IF(E21="","",LEFT(②選手情報入力!K30,4))</f>
        <v/>
      </c>
      <c r="N21" t="str">
        <f>IF(E21="","",RIGHT(②選手情報入力!K30,4))</f>
        <v/>
      </c>
      <c r="O21" t="str">
        <f t="shared" si="2"/>
        <v/>
      </c>
      <c r="Q21" t="str">
        <f>IF(E21="","",IF(②選手情報入力!L30="","",IF(K21=1,VLOOKUP(②選手情報入力!L30,種目情報!$A$4:$B$34,2,FALSE),VLOOKUP(②選手情報入力!L30,種目情報!$E$4:$F$36,2,FALSE))))</f>
        <v/>
      </c>
      <c r="R21" t="str">
        <f>IF(E21="","",IF(②選手情報入力!M30="","",②選手情報入力!M30))</f>
        <v/>
      </c>
      <c r="S21" s="29"/>
      <c r="T21" t="str">
        <f>IF(E21="","",IF(②選手情報入力!L30="","",IF(K21=1,VLOOKUP(②選手情報入力!L30,種目情報!$A$4:$C$25,3,FALSE),VLOOKUP(②選手情報入力!L30,種目情報!$E$4:$G$29,3,FALSE))))</f>
        <v/>
      </c>
      <c r="U21" t="str">
        <f>IF(E21="","",IF(②選手情報入力!O30="","",IF(K21=1,VLOOKUP(②選手情報入力!O30,種目情報!$A$4:$B$25,2,FALSE),VLOOKUP(②選手情報入力!O30,種目情報!$E$4:$F$29,2,FALSE))))</f>
        <v/>
      </c>
      <c r="V21" t="str">
        <f>IF(E21="","",IF(②選手情報入力!P30="","",②選手情報入力!P30))</f>
        <v/>
      </c>
      <c r="W21" s="29" t="str">
        <f>IF(E21="","",IF(②選手情報入力!N30="","",1))</f>
        <v/>
      </c>
      <c r="X21" t="str">
        <f>IF(E21="","",IF(②選手情報入力!O30="","",IF(K21=1,VLOOKUP(②選手情報入力!O30,種目情報!$A$4:$C$25,3,FALSE),VLOOKUP(②選手情報入力!O30,種目情報!$E$4:$G$29,3,FALSE))))</f>
        <v/>
      </c>
      <c r="Y21" t="str">
        <f>IF(E21="","",IF(②選手情報入力!R30="","",IF(K21=1,VLOOKUP(②選手情報入力!R30,種目情報!$A$4:$B$25,2,FALSE),VLOOKUP(②選手情報入力!R30,種目情報!$E$4:$F$29,2,FALSE))))</f>
        <v/>
      </c>
      <c r="Z21" t="str">
        <f>IF(E21="","",IF(②選手情報入力!S30="","",②選手情報入力!S30))</f>
        <v/>
      </c>
      <c r="AA21" s="29" t="str">
        <f>IF(E21="","",IF(②選手情報入力!Q30="","",1))</f>
        <v/>
      </c>
      <c r="AB21" t="str">
        <f>IF(E21="","",IF(②選手情報入力!R30="","",IF(K21=1,VLOOKUP(②選手情報入力!R30,種目情報!$A$4:$C$25,3,FALSE),VLOOKUP(②選手情報入力!R30,種目情報!$E$4:$G$29,3,FALSE))))</f>
        <v/>
      </c>
      <c r="AC21" t="str">
        <f>IF(E21="","",IF(②選手情報入力!T30="","",IF(K21=1,種目情報!$J$4,種目情報!$J$6)))</f>
        <v/>
      </c>
      <c r="AD21" t="str">
        <f>IF(E21="","",IF(②選手情報入力!T30="","",IF(K21=1,IF(②選手情報入力!$U$6="","",②選手情報入力!$U$6),IF(②選手情報入力!$U$7="","",②選手情報入力!$U$7))))</f>
        <v/>
      </c>
      <c r="AE21" t="str">
        <f>IF(E21="","",IF(②選手情報入力!T30="","",IF(K21=1,IF(②選手情報入力!$T$6="",0,1),IF(②選手情報入力!$T$7="",0,1))))</f>
        <v/>
      </c>
      <c r="AF21" t="str">
        <f>IF(E21="","",IF(②選手情報入力!T30="","",2))</f>
        <v/>
      </c>
      <c r="AG21" t="str">
        <f>IF(E21="","",IF(②選手情報入力!V30="","",IF(K21=1,種目情報!$J$5,種目情報!$J$7)))</f>
        <v/>
      </c>
      <c r="AH21" t="str">
        <f>IF(E21="","",IF(②選手情報入力!V30="","",IF(K21=1,IF(②選手情報入力!$W$6="","",②選手情報入力!$W$6),IF(②選手情報入力!$W$7="","",②選手情報入力!$W$7))))</f>
        <v/>
      </c>
      <c r="AI21" t="str">
        <f>IF(E21="","",IF(②選手情報入力!V30="","",IF(K21=1,IF(②選手情報入力!$V$6="",0,1),IF(②選手情報入力!$V$7="",0,1))))</f>
        <v/>
      </c>
      <c r="AJ21" t="str">
        <f>IF(E21="","",IF(②選手情報入力!V30="","",2))</f>
        <v/>
      </c>
    </row>
    <row r="22" spans="1:36">
      <c r="A22" t="str">
        <f>IF(E22="","",②選手情報入力!B31)</f>
        <v/>
      </c>
      <c r="B22" t="str">
        <f>IF(E22="","",①団体情報入力!$C$5)</f>
        <v/>
      </c>
      <c r="E22" t="str">
        <f>IF(②選手情報入力!C31="","",②選手情報入力!C31)</f>
        <v/>
      </c>
      <c r="F22" t="str">
        <f>IF(E22="","",②選手情報入力!D31)</f>
        <v/>
      </c>
      <c r="G22" t="str">
        <f>IF(E22="","",ASC(②選手情報入力!E31))</f>
        <v/>
      </c>
      <c r="H22" t="str">
        <f t="shared" si="0"/>
        <v/>
      </c>
      <c r="I22" t="str">
        <f>IF(E22="","",②選手情報入力!F31&amp;" "&amp;②選手情報入力!G31)</f>
        <v/>
      </c>
      <c r="J22" t="str">
        <f t="shared" si="1"/>
        <v/>
      </c>
      <c r="K22" t="str">
        <f>IF(E22="","",IF(②選手情報入力!I31="男",1,2))</f>
        <v/>
      </c>
      <c r="L22" t="str">
        <f>IF(E22="","",IF(②選手情報入力!J31="","",②選手情報入力!J31))</f>
        <v/>
      </c>
      <c r="M22" t="str">
        <f>IF(E22="","",LEFT(②選手情報入力!K31,4))</f>
        <v/>
      </c>
      <c r="N22" t="str">
        <f>IF(E22="","",RIGHT(②選手情報入力!K31,4))</f>
        <v/>
      </c>
      <c r="O22" t="str">
        <f t="shared" si="2"/>
        <v/>
      </c>
      <c r="Q22" t="str">
        <f>IF(E22="","",IF(②選手情報入力!L31="","",IF(K22=1,VLOOKUP(②選手情報入力!L31,種目情報!$A$4:$B$34,2,FALSE),VLOOKUP(②選手情報入力!L31,種目情報!$E$4:$F$36,2,FALSE))))</f>
        <v/>
      </c>
      <c r="R22" t="str">
        <f>IF(E22="","",IF(②選手情報入力!M31="","",②選手情報入力!M31))</f>
        <v/>
      </c>
      <c r="S22" s="29"/>
      <c r="T22" t="str">
        <f>IF(E22="","",IF(②選手情報入力!L31="","",IF(K22=1,VLOOKUP(②選手情報入力!L31,種目情報!$A$4:$C$25,3,FALSE),VLOOKUP(②選手情報入力!L31,種目情報!$E$4:$G$29,3,FALSE))))</f>
        <v/>
      </c>
      <c r="U22" t="str">
        <f>IF(E22="","",IF(②選手情報入力!O31="","",IF(K22=1,VLOOKUP(②選手情報入力!O31,種目情報!$A$4:$B$25,2,FALSE),VLOOKUP(②選手情報入力!O31,種目情報!$E$4:$F$29,2,FALSE))))</f>
        <v/>
      </c>
      <c r="V22" t="str">
        <f>IF(E22="","",IF(②選手情報入力!P31="","",②選手情報入力!P31))</f>
        <v/>
      </c>
      <c r="W22" s="29" t="str">
        <f>IF(E22="","",IF(②選手情報入力!N31="","",1))</f>
        <v/>
      </c>
      <c r="X22" t="str">
        <f>IF(E22="","",IF(②選手情報入力!O31="","",IF(K22=1,VLOOKUP(②選手情報入力!O31,種目情報!$A$4:$C$25,3,FALSE),VLOOKUP(②選手情報入力!O31,種目情報!$E$4:$G$29,3,FALSE))))</f>
        <v/>
      </c>
      <c r="Y22" t="str">
        <f>IF(E22="","",IF(②選手情報入力!R31="","",IF(K22=1,VLOOKUP(②選手情報入力!R31,種目情報!$A$4:$B$25,2,FALSE),VLOOKUP(②選手情報入力!R31,種目情報!$E$4:$F$29,2,FALSE))))</f>
        <v/>
      </c>
      <c r="Z22" t="str">
        <f>IF(E22="","",IF(②選手情報入力!S31="","",②選手情報入力!S31))</f>
        <v/>
      </c>
      <c r="AA22" s="29" t="str">
        <f>IF(E22="","",IF(②選手情報入力!Q31="","",1))</f>
        <v/>
      </c>
      <c r="AB22" t="str">
        <f>IF(E22="","",IF(②選手情報入力!R31="","",IF(K22=1,VLOOKUP(②選手情報入力!R31,種目情報!$A$4:$C$25,3,FALSE),VLOOKUP(②選手情報入力!R31,種目情報!$E$4:$G$29,3,FALSE))))</f>
        <v/>
      </c>
      <c r="AC22" t="str">
        <f>IF(E22="","",IF(②選手情報入力!T31="","",IF(K22=1,種目情報!$J$4,種目情報!$J$6)))</f>
        <v/>
      </c>
      <c r="AD22" t="str">
        <f>IF(E22="","",IF(②選手情報入力!T31="","",IF(K22=1,IF(②選手情報入力!$U$6="","",②選手情報入力!$U$6),IF(②選手情報入力!$U$7="","",②選手情報入力!$U$7))))</f>
        <v/>
      </c>
      <c r="AE22" t="str">
        <f>IF(E22="","",IF(②選手情報入力!T31="","",IF(K22=1,IF(②選手情報入力!$T$6="",0,1),IF(②選手情報入力!$T$7="",0,1))))</f>
        <v/>
      </c>
      <c r="AF22" t="str">
        <f>IF(E22="","",IF(②選手情報入力!T31="","",2))</f>
        <v/>
      </c>
      <c r="AG22" t="str">
        <f>IF(E22="","",IF(②選手情報入力!V31="","",IF(K22=1,種目情報!$J$5,種目情報!$J$7)))</f>
        <v/>
      </c>
      <c r="AH22" t="str">
        <f>IF(E22="","",IF(②選手情報入力!V31="","",IF(K22=1,IF(②選手情報入力!$W$6="","",②選手情報入力!$W$6),IF(②選手情報入力!$W$7="","",②選手情報入力!$W$7))))</f>
        <v/>
      </c>
      <c r="AI22" t="str">
        <f>IF(E22="","",IF(②選手情報入力!V31="","",IF(K22=1,IF(②選手情報入力!$V$6="",0,1),IF(②選手情報入力!$V$7="",0,1))))</f>
        <v/>
      </c>
      <c r="AJ22" t="str">
        <f>IF(E22="","",IF(②選手情報入力!V31="","",2))</f>
        <v/>
      </c>
    </row>
    <row r="23" spans="1:36">
      <c r="A23" t="str">
        <f>IF(E23="","",②選手情報入力!B32)</f>
        <v/>
      </c>
      <c r="B23" t="str">
        <f>IF(E23="","",①団体情報入力!$C$5)</f>
        <v/>
      </c>
      <c r="E23" t="str">
        <f>IF(②選手情報入力!C32="","",②選手情報入力!C32)</f>
        <v/>
      </c>
      <c r="F23" t="str">
        <f>IF(E23="","",②選手情報入力!D32)</f>
        <v/>
      </c>
      <c r="G23" t="str">
        <f>IF(E23="","",ASC(②選手情報入力!E32))</f>
        <v/>
      </c>
      <c r="H23" t="str">
        <f t="shared" si="0"/>
        <v/>
      </c>
      <c r="I23" t="str">
        <f>IF(E23="","",②選手情報入力!F32&amp;" "&amp;②選手情報入力!G32)</f>
        <v/>
      </c>
      <c r="J23" t="str">
        <f t="shared" si="1"/>
        <v/>
      </c>
      <c r="K23" t="str">
        <f>IF(E23="","",IF(②選手情報入力!I32="男",1,2))</f>
        <v/>
      </c>
      <c r="L23" t="str">
        <f>IF(E23="","",IF(②選手情報入力!J32="","",②選手情報入力!J32))</f>
        <v/>
      </c>
      <c r="M23" t="str">
        <f>IF(E23="","",LEFT(②選手情報入力!K32,4))</f>
        <v/>
      </c>
      <c r="N23" t="str">
        <f>IF(E23="","",RIGHT(②選手情報入力!K32,4))</f>
        <v/>
      </c>
      <c r="O23" t="str">
        <f t="shared" si="2"/>
        <v/>
      </c>
      <c r="Q23" t="str">
        <f>IF(E23="","",IF(②選手情報入力!L32="","",IF(K23=1,VLOOKUP(②選手情報入力!L32,種目情報!$A$4:$B$34,2,FALSE),VLOOKUP(②選手情報入力!L32,種目情報!$E$4:$F$36,2,FALSE))))</f>
        <v/>
      </c>
      <c r="R23" t="str">
        <f>IF(E23="","",IF(②選手情報入力!M32="","",②選手情報入力!M32))</f>
        <v/>
      </c>
      <c r="S23" s="29"/>
      <c r="T23" t="str">
        <f>IF(E23="","",IF(②選手情報入力!L32="","",IF(K23=1,VLOOKUP(②選手情報入力!L32,種目情報!$A$4:$C$25,3,FALSE),VLOOKUP(②選手情報入力!L32,種目情報!$E$4:$G$29,3,FALSE))))</f>
        <v/>
      </c>
      <c r="U23" t="str">
        <f>IF(E23="","",IF(②選手情報入力!O32="","",IF(K23=1,VLOOKUP(②選手情報入力!O32,種目情報!$A$4:$B$25,2,FALSE),VLOOKUP(②選手情報入力!O32,種目情報!$E$4:$F$29,2,FALSE))))</f>
        <v/>
      </c>
      <c r="V23" t="str">
        <f>IF(E23="","",IF(②選手情報入力!P32="","",②選手情報入力!P32))</f>
        <v/>
      </c>
      <c r="W23" s="29" t="str">
        <f>IF(E23="","",IF(②選手情報入力!N32="","",1))</f>
        <v/>
      </c>
      <c r="X23" t="str">
        <f>IF(E23="","",IF(②選手情報入力!O32="","",IF(K23=1,VLOOKUP(②選手情報入力!O32,種目情報!$A$4:$C$25,3,FALSE),VLOOKUP(②選手情報入力!O32,種目情報!$E$4:$G$29,3,FALSE))))</f>
        <v/>
      </c>
      <c r="Y23" t="str">
        <f>IF(E23="","",IF(②選手情報入力!R32="","",IF(K23=1,VLOOKUP(②選手情報入力!R32,種目情報!$A$4:$B$25,2,FALSE),VLOOKUP(②選手情報入力!R32,種目情報!$E$4:$F$29,2,FALSE))))</f>
        <v/>
      </c>
      <c r="Z23" t="str">
        <f>IF(E23="","",IF(②選手情報入力!S32="","",②選手情報入力!S32))</f>
        <v/>
      </c>
      <c r="AA23" s="29" t="str">
        <f>IF(E23="","",IF(②選手情報入力!Q32="","",1))</f>
        <v/>
      </c>
      <c r="AB23" t="str">
        <f>IF(E23="","",IF(②選手情報入力!R32="","",IF(K23=1,VLOOKUP(②選手情報入力!R32,種目情報!$A$4:$C$25,3,FALSE),VLOOKUP(②選手情報入力!R32,種目情報!$E$4:$G$29,3,FALSE))))</f>
        <v/>
      </c>
      <c r="AC23" t="str">
        <f>IF(E23="","",IF(②選手情報入力!T32="","",IF(K23=1,種目情報!$J$4,種目情報!$J$6)))</f>
        <v/>
      </c>
      <c r="AD23" t="str">
        <f>IF(E23="","",IF(②選手情報入力!T32="","",IF(K23=1,IF(②選手情報入力!$U$6="","",②選手情報入力!$U$6),IF(②選手情報入力!$U$7="","",②選手情報入力!$U$7))))</f>
        <v/>
      </c>
      <c r="AE23" t="str">
        <f>IF(E23="","",IF(②選手情報入力!T32="","",IF(K23=1,IF(②選手情報入力!$T$6="",0,1),IF(②選手情報入力!$T$7="",0,1))))</f>
        <v/>
      </c>
      <c r="AF23" t="str">
        <f>IF(E23="","",IF(②選手情報入力!T32="","",2))</f>
        <v/>
      </c>
      <c r="AG23" t="str">
        <f>IF(E23="","",IF(②選手情報入力!V32="","",IF(K23=1,種目情報!$J$5,種目情報!$J$7)))</f>
        <v/>
      </c>
      <c r="AH23" t="str">
        <f>IF(E23="","",IF(②選手情報入力!V32="","",IF(K23=1,IF(②選手情報入力!$W$6="","",②選手情報入力!$W$6),IF(②選手情報入力!$W$7="","",②選手情報入力!$W$7))))</f>
        <v/>
      </c>
      <c r="AI23" t="str">
        <f>IF(E23="","",IF(②選手情報入力!V32="","",IF(K23=1,IF(②選手情報入力!$V$6="",0,1),IF(②選手情報入力!$V$7="",0,1))))</f>
        <v/>
      </c>
      <c r="AJ23" t="str">
        <f>IF(E23="","",IF(②選手情報入力!V32="","",2))</f>
        <v/>
      </c>
    </row>
    <row r="24" spans="1:36">
      <c r="A24" t="str">
        <f>IF(E24="","",②選手情報入力!B33)</f>
        <v/>
      </c>
      <c r="B24" t="str">
        <f>IF(E24="","",①団体情報入力!$C$5)</f>
        <v/>
      </c>
      <c r="E24" t="str">
        <f>IF(②選手情報入力!C33="","",②選手情報入力!C33)</f>
        <v/>
      </c>
      <c r="F24" t="str">
        <f>IF(E24="","",②選手情報入力!D33)</f>
        <v/>
      </c>
      <c r="G24" t="str">
        <f>IF(E24="","",ASC(②選手情報入力!E33))</f>
        <v/>
      </c>
      <c r="H24" t="str">
        <f t="shared" si="0"/>
        <v/>
      </c>
      <c r="I24" t="str">
        <f>IF(E24="","",②選手情報入力!F33&amp;" "&amp;②選手情報入力!G33)</f>
        <v/>
      </c>
      <c r="J24" t="str">
        <f t="shared" si="1"/>
        <v/>
      </c>
      <c r="K24" t="str">
        <f>IF(E24="","",IF(②選手情報入力!I33="男",1,2))</f>
        <v/>
      </c>
      <c r="L24" t="str">
        <f>IF(E24="","",IF(②選手情報入力!J33="","",②選手情報入力!J33))</f>
        <v/>
      </c>
      <c r="M24" t="str">
        <f>IF(E24="","",LEFT(②選手情報入力!K33,4))</f>
        <v/>
      </c>
      <c r="N24" t="str">
        <f>IF(E24="","",RIGHT(②選手情報入力!K33,4))</f>
        <v/>
      </c>
      <c r="O24" t="str">
        <f t="shared" si="2"/>
        <v/>
      </c>
      <c r="Q24" t="str">
        <f>IF(E24="","",IF(②選手情報入力!L33="","",IF(K24=1,VLOOKUP(②選手情報入力!L33,種目情報!$A$4:$B$34,2,FALSE),VLOOKUP(②選手情報入力!L33,種目情報!$E$4:$F$36,2,FALSE))))</f>
        <v/>
      </c>
      <c r="R24" t="str">
        <f>IF(E24="","",IF(②選手情報入力!M33="","",②選手情報入力!M33))</f>
        <v/>
      </c>
      <c r="S24" s="29"/>
      <c r="T24" t="str">
        <f>IF(E24="","",IF(②選手情報入力!L33="","",IF(K24=1,VLOOKUP(②選手情報入力!L33,種目情報!$A$4:$C$25,3,FALSE),VLOOKUP(②選手情報入力!L33,種目情報!$E$4:$G$29,3,FALSE))))</f>
        <v/>
      </c>
      <c r="U24" t="str">
        <f>IF(E24="","",IF(②選手情報入力!O33="","",IF(K24=1,VLOOKUP(②選手情報入力!O33,種目情報!$A$4:$B$25,2,FALSE),VLOOKUP(②選手情報入力!O33,種目情報!$E$4:$F$29,2,FALSE))))</f>
        <v/>
      </c>
      <c r="V24" t="str">
        <f>IF(E24="","",IF(②選手情報入力!P33="","",②選手情報入力!P33))</f>
        <v/>
      </c>
      <c r="W24" s="29" t="str">
        <f>IF(E24="","",IF(②選手情報入力!N33="","",1))</f>
        <v/>
      </c>
      <c r="X24" t="str">
        <f>IF(E24="","",IF(②選手情報入力!O33="","",IF(K24=1,VLOOKUP(②選手情報入力!O33,種目情報!$A$4:$C$25,3,FALSE),VLOOKUP(②選手情報入力!O33,種目情報!$E$4:$G$29,3,FALSE))))</f>
        <v/>
      </c>
      <c r="Y24" t="str">
        <f>IF(E24="","",IF(②選手情報入力!R33="","",IF(K24=1,VLOOKUP(②選手情報入力!R33,種目情報!$A$4:$B$25,2,FALSE),VLOOKUP(②選手情報入力!R33,種目情報!$E$4:$F$29,2,FALSE))))</f>
        <v/>
      </c>
      <c r="Z24" t="str">
        <f>IF(E24="","",IF(②選手情報入力!S33="","",②選手情報入力!S33))</f>
        <v/>
      </c>
      <c r="AA24" s="29" t="str">
        <f>IF(E24="","",IF(②選手情報入力!Q33="","",1))</f>
        <v/>
      </c>
      <c r="AB24" t="str">
        <f>IF(E24="","",IF(②選手情報入力!R33="","",IF(K24=1,VLOOKUP(②選手情報入力!R33,種目情報!$A$4:$C$25,3,FALSE),VLOOKUP(②選手情報入力!R33,種目情報!$E$4:$G$29,3,FALSE))))</f>
        <v/>
      </c>
      <c r="AC24" t="str">
        <f>IF(E24="","",IF(②選手情報入力!T33="","",IF(K24=1,種目情報!$J$4,種目情報!$J$6)))</f>
        <v/>
      </c>
      <c r="AD24" t="str">
        <f>IF(E24="","",IF(②選手情報入力!T33="","",IF(K24=1,IF(②選手情報入力!$U$6="","",②選手情報入力!$U$6),IF(②選手情報入力!$U$7="","",②選手情報入力!$U$7))))</f>
        <v/>
      </c>
      <c r="AE24" t="str">
        <f>IF(E24="","",IF(②選手情報入力!T33="","",IF(K24=1,IF(②選手情報入力!$T$6="",0,1),IF(②選手情報入力!$T$7="",0,1))))</f>
        <v/>
      </c>
      <c r="AF24" t="str">
        <f>IF(E24="","",IF(②選手情報入力!T33="","",2))</f>
        <v/>
      </c>
      <c r="AG24" t="str">
        <f>IF(E24="","",IF(②選手情報入力!V33="","",IF(K24=1,種目情報!$J$5,種目情報!$J$7)))</f>
        <v/>
      </c>
      <c r="AH24" t="str">
        <f>IF(E24="","",IF(②選手情報入力!V33="","",IF(K24=1,IF(②選手情報入力!$W$6="","",②選手情報入力!$W$6),IF(②選手情報入力!$W$7="","",②選手情報入力!$W$7))))</f>
        <v/>
      </c>
      <c r="AI24" t="str">
        <f>IF(E24="","",IF(②選手情報入力!V33="","",IF(K24=1,IF(②選手情報入力!$V$6="",0,1),IF(②選手情報入力!$V$7="",0,1))))</f>
        <v/>
      </c>
      <c r="AJ24" t="str">
        <f>IF(E24="","",IF(②選手情報入力!V33="","",2))</f>
        <v/>
      </c>
    </row>
    <row r="25" spans="1:36">
      <c r="A25" t="str">
        <f>IF(E25="","",②選手情報入力!B34)</f>
        <v/>
      </c>
      <c r="B25" t="str">
        <f>IF(E25="","",①団体情報入力!$C$5)</f>
        <v/>
      </c>
      <c r="E25" t="str">
        <f>IF(②選手情報入力!C34="","",②選手情報入力!C34)</f>
        <v/>
      </c>
      <c r="F25" t="str">
        <f>IF(E25="","",②選手情報入力!D34)</f>
        <v/>
      </c>
      <c r="G25" t="str">
        <f>IF(E25="","",ASC(②選手情報入力!E34))</f>
        <v/>
      </c>
      <c r="H25" t="str">
        <f t="shared" si="0"/>
        <v/>
      </c>
      <c r="I25" t="str">
        <f>IF(E25="","",②選手情報入力!F34&amp;" "&amp;②選手情報入力!G34)</f>
        <v/>
      </c>
      <c r="J25" t="str">
        <f t="shared" si="1"/>
        <v/>
      </c>
      <c r="K25" t="str">
        <f>IF(E25="","",IF(②選手情報入力!I34="男",1,2))</f>
        <v/>
      </c>
      <c r="L25" t="str">
        <f>IF(E25="","",IF(②選手情報入力!J34="","",②選手情報入力!J34))</f>
        <v/>
      </c>
      <c r="M25" t="str">
        <f>IF(E25="","",LEFT(②選手情報入力!K34,4))</f>
        <v/>
      </c>
      <c r="N25" t="str">
        <f>IF(E25="","",RIGHT(②選手情報入力!K34,4))</f>
        <v/>
      </c>
      <c r="O25" t="str">
        <f t="shared" si="2"/>
        <v/>
      </c>
      <c r="Q25" t="str">
        <f>IF(E25="","",IF(②選手情報入力!L34="","",IF(K25=1,VLOOKUP(②選手情報入力!L34,種目情報!$A$4:$B$34,2,FALSE),VLOOKUP(②選手情報入力!L34,種目情報!$E$4:$F$36,2,FALSE))))</f>
        <v/>
      </c>
      <c r="R25" t="str">
        <f>IF(E25="","",IF(②選手情報入力!M34="","",②選手情報入力!M34))</f>
        <v/>
      </c>
      <c r="S25" s="29"/>
      <c r="T25" t="str">
        <f>IF(E25="","",IF(②選手情報入力!L34="","",IF(K25=1,VLOOKUP(②選手情報入力!L34,種目情報!$A$4:$C$25,3,FALSE),VLOOKUP(②選手情報入力!L34,種目情報!$E$4:$G$29,3,FALSE))))</f>
        <v/>
      </c>
      <c r="U25" t="str">
        <f>IF(E25="","",IF(②選手情報入力!O34="","",IF(K25=1,VLOOKUP(②選手情報入力!O34,種目情報!$A$4:$B$25,2,FALSE),VLOOKUP(②選手情報入力!O34,種目情報!$E$4:$F$29,2,FALSE))))</f>
        <v/>
      </c>
      <c r="V25" t="str">
        <f>IF(E25="","",IF(②選手情報入力!P34="","",②選手情報入力!P34))</f>
        <v/>
      </c>
      <c r="W25" s="29" t="str">
        <f>IF(E25="","",IF(②選手情報入力!N34="","",1))</f>
        <v/>
      </c>
      <c r="X25" t="str">
        <f>IF(E25="","",IF(②選手情報入力!O34="","",IF(K25=1,VLOOKUP(②選手情報入力!O34,種目情報!$A$4:$C$25,3,FALSE),VLOOKUP(②選手情報入力!O34,種目情報!$E$4:$G$29,3,FALSE))))</f>
        <v/>
      </c>
      <c r="Y25" t="str">
        <f>IF(E25="","",IF(②選手情報入力!R34="","",IF(K25=1,VLOOKUP(②選手情報入力!R34,種目情報!$A$4:$B$25,2,FALSE),VLOOKUP(②選手情報入力!R34,種目情報!$E$4:$F$29,2,FALSE))))</f>
        <v/>
      </c>
      <c r="Z25" t="str">
        <f>IF(E25="","",IF(②選手情報入力!S34="","",②選手情報入力!S34))</f>
        <v/>
      </c>
      <c r="AA25" s="29" t="str">
        <f>IF(E25="","",IF(②選手情報入力!Q34="","",1))</f>
        <v/>
      </c>
      <c r="AB25" t="str">
        <f>IF(E25="","",IF(②選手情報入力!R34="","",IF(K25=1,VLOOKUP(②選手情報入力!R34,種目情報!$A$4:$C$25,3,FALSE),VLOOKUP(②選手情報入力!R34,種目情報!$E$4:$G$29,3,FALSE))))</f>
        <v/>
      </c>
      <c r="AC25" t="str">
        <f>IF(E25="","",IF(②選手情報入力!T34="","",IF(K25=1,種目情報!$J$4,種目情報!$J$6)))</f>
        <v/>
      </c>
      <c r="AD25" t="str">
        <f>IF(E25="","",IF(②選手情報入力!T34="","",IF(K25=1,IF(②選手情報入力!$U$6="","",②選手情報入力!$U$6),IF(②選手情報入力!$U$7="","",②選手情報入力!$U$7))))</f>
        <v/>
      </c>
      <c r="AE25" t="str">
        <f>IF(E25="","",IF(②選手情報入力!T34="","",IF(K25=1,IF(②選手情報入力!$T$6="",0,1),IF(②選手情報入力!$T$7="",0,1))))</f>
        <v/>
      </c>
      <c r="AF25" t="str">
        <f>IF(E25="","",IF(②選手情報入力!T34="","",2))</f>
        <v/>
      </c>
      <c r="AG25" t="str">
        <f>IF(E25="","",IF(②選手情報入力!V34="","",IF(K25=1,種目情報!$J$5,種目情報!$J$7)))</f>
        <v/>
      </c>
      <c r="AH25" t="str">
        <f>IF(E25="","",IF(②選手情報入力!V34="","",IF(K25=1,IF(②選手情報入力!$W$6="","",②選手情報入力!$W$6),IF(②選手情報入力!$W$7="","",②選手情報入力!$W$7))))</f>
        <v/>
      </c>
      <c r="AI25" t="str">
        <f>IF(E25="","",IF(②選手情報入力!V34="","",IF(K25=1,IF(②選手情報入力!$V$6="",0,1),IF(②選手情報入力!$V$7="",0,1))))</f>
        <v/>
      </c>
      <c r="AJ25" t="str">
        <f>IF(E25="","",IF(②選手情報入力!V34="","",2))</f>
        <v/>
      </c>
    </row>
    <row r="26" spans="1:36">
      <c r="A26" t="str">
        <f>IF(E26="","",②選手情報入力!B35)</f>
        <v/>
      </c>
      <c r="B26" t="str">
        <f>IF(E26="","",①団体情報入力!$C$5)</f>
        <v/>
      </c>
      <c r="E26" t="str">
        <f>IF(②選手情報入力!C35="","",②選手情報入力!C35)</f>
        <v/>
      </c>
      <c r="F26" t="str">
        <f>IF(E26="","",②選手情報入力!D35)</f>
        <v/>
      </c>
      <c r="G26" t="str">
        <f>IF(E26="","",ASC(②選手情報入力!E35))</f>
        <v/>
      </c>
      <c r="H26" t="str">
        <f t="shared" si="0"/>
        <v/>
      </c>
      <c r="I26" t="str">
        <f>IF(E26="","",②選手情報入力!F35&amp;" "&amp;②選手情報入力!G35)</f>
        <v/>
      </c>
      <c r="J26" t="str">
        <f t="shared" si="1"/>
        <v/>
      </c>
      <c r="K26" t="str">
        <f>IF(E26="","",IF(②選手情報入力!I35="男",1,2))</f>
        <v/>
      </c>
      <c r="L26" t="str">
        <f>IF(E26="","",IF(②選手情報入力!J35="","",②選手情報入力!J35))</f>
        <v/>
      </c>
      <c r="M26" t="str">
        <f>IF(E26="","",LEFT(②選手情報入力!K35,4))</f>
        <v/>
      </c>
      <c r="N26" t="str">
        <f>IF(E26="","",RIGHT(②選手情報入力!K35,4))</f>
        <v/>
      </c>
      <c r="O26" t="str">
        <f t="shared" si="2"/>
        <v/>
      </c>
      <c r="Q26" t="str">
        <f>IF(E26="","",IF(②選手情報入力!L35="","",IF(K26=1,VLOOKUP(②選手情報入力!L35,種目情報!$A$4:$B$34,2,FALSE),VLOOKUP(②選手情報入力!L35,種目情報!$E$4:$F$36,2,FALSE))))</f>
        <v/>
      </c>
      <c r="R26" t="str">
        <f>IF(E26="","",IF(②選手情報入力!M35="","",②選手情報入力!M35))</f>
        <v/>
      </c>
      <c r="S26" s="29"/>
      <c r="T26" t="str">
        <f>IF(E26="","",IF(②選手情報入力!L35="","",IF(K26=1,VLOOKUP(②選手情報入力!L35,種目情報!$A$4:$C$25,3,FALSE),VLOOKUP(②選手情報入力!L35,種目情報!$E$4:$G$29,3,FALSE))))</f>
        <v/>
      </c>
      <c r="U26" t="str">
        <f>IF(E26="","",IF(②選手情報入力!O35="","",IF(K26=1,VLOOKUP(②選手情報入力!O35,種目情報!$A$4:$B$25,2,FALSE),VLOOKUP(②選手情報入力!O35,種目情報!$E$4:$F$29,2,FALSE))))</f>
        <v/>
      </c>
      <c r="V26" t="str">
        <f>IF(E26="","",IF(②選手情報入力!P35="","",②選手情報入力!P35))</f>
        <v/>
      </c>
      <c r="W26" s="29" t="str">
        <f>IF(E26="","",IF(②選手情報入力!N35="","",1))</f>
        <v/>
      </c>
      <c r="X26" t="str">
        <f>IF(E26="","",IF(②選手情報入力!O35="","",IF(K26=1,VLOOKUP(②選手情報入力!O35,種目情報!$A$4:$C$25,3,FALSE),VLOOKUP(②選手情報入力!O35,種目情報!$E$4:$G$29,3,FALSE))))</f>
        <v/>
      </c>
      <c r="Y26" t="str">
        <f>IF(E26="","",IF(②選手情報入力!R35="","",IF(K26=1,VLOOKUP(②選手情報入力!R35,種目情報!$A$4:$B$25,2,FALSE),VLOOKUP(②選手情報入力!R35,種目情報!$E$4:$F$29,2,FALSE))))</f>
        <v/>
      </c>
      <c r="Z26" t="str">
        <f>IF(E26="","",IF(②選手情報入力!S35="","",②選手情報入力!S35))</f>
        <v/>
      </c>
      <c r="AA26" s="29" t="str">
        <f>IF(E26="","",IF(②選手情報入力!Q35="","",1))</f>
        <v/>
      </c>
      <c r="AB26" t="str">
        <f>IF(E26="","",IF(②選手情報入力!R35="","",IF(K26=1,VLOOKUP(②選手情報入力!R35,種目情報!$A$4:$C$25,3,FALSE),VLOOKUP(②選手情報入力!R35,種目情報!$E$4:$G$29,3,FALSE))))</f>
        <v/>
      </c>
      <c r="AC26" t="str">
        <f>IF(E26="","",IF(②選手情報入力!T35="","",IF(K26=1,種目情報!$J$4,種目情報!$J$6)))</f>
        <v/>
      </c>
      <c r="AD26" t="str">
        <f>IF(E26="","",IF(②選手情報入力!T35="","",IF(K26=1,IF(②選手情報入力!$U$6="","",②選手情報入力!$U$6),IF(②選手情報入力!$U$7="","",②選手情報入力!$U$7))))</f>
        <v/>
      </c>
      <c r="AE26" t="str">
        <f>IF(E26="","",IF(②選手情報入力!T35="","",IF(K26=1,IF(②選手情報入力!$T$6="",0,1),IF(②選手情報入力!$T$7="",0,1))))</f>
        <v/>
      </c>
      <c r="AF26" t="str">
        <f>IF(E26="","",IF(②選手情報入力!T35="","",2))</f>
        <v/>
      </c>
      <c r="AG26" t="str">
        <f>IF(E26="","",IF(②選手情報入力!V35="","",IF(K26=1,種目情報!$J$5,種目情報!$J$7)))</f>
        <v/>
      </c>
      <c r="AH26" t="str">
        <f>IF(E26="","",IF(②選手情報入力!V35="","",IF(K26=1,IF(②選手情報入力!$W$6="","",②選手情報入力!$W$6),IF(②選手情報入力!$W$7="","",②選手情報入力!$W$7))))</f>
        <v/>
      </c>
      <c r="AI26" t="str">
        <f>IF(E26="","",IF(②選手情報入力!V35="","",IF(K26=1,IF(②選手情報入力!$V$6="",0,1),IF(②選手情報入力!$V$7="",0,1))))</f>
        <v/>
      </c>
      <c r="AJ26" t="str">
        <f>IF(E26="","",IF(②選手情報入力!V35="","",2))</f>
        <v/>
      </c>
    </row>
    <row r="27" spans="1:36">
      <c r="A27" t="str">
        <f>IF(E27="","",②選手情報入力!B36)</f>
        <v/>
      </c>
      <c r="B27" t="str">
        <f>IF(E27="","",①団体情報入力!$C$5)</f>
        <v/>
      </c>
      <c r="E27" t="str">
        <f>IF(②選手情報入力!C36="","",②選手情報入力!C36)</f>
        <v/>
      </c>
      <c r="F27" t="str">
        <f>IF(E27="","",②選手情報入力!D36)</f>
        <v/>
      </c>
      <c r="G27" t="str">
        <f>IF(E27="","",ASC(②選手情報入力!E36))</f>
        <v/>
      </c>
      <c r="H27" t="str">
        <f t="shared" si="0"/>
        <v/>
      </c>
      <c r="I27" t="str">
        <f>IF(E27="","",②選手情報入力!F36&amp;" "&amp;②選手情報入力!G36)</f>
        <v/>
      </c>
      <c r="J27" t="str">
        <f t="shared" si="1"/>
        <v/>
      </c>
      <c r="K27" t="str">
        <f>IF(E27="","",IF(②選手情報入力!I36="男",1,2))</f>
        <v/>
      </c>
      <c r="L27" t="str">
        <f>IF(E27="","",IF(②選手情報入力!J36="","",②選手情報入力!J36))</f>
        <v/>
      </c>
      <c r="M27" t="str">
        <f>IF(E27="","",LEFT(②選手情報入力!K36,4))</f>
        <v/>
      </c>
      <c r="N27" t="str">
        <f>IF(E27="","",RIGHT(②選手情報入力!K36,4))</f>
        <v/>
      </c>
      <c r="O27" t="str">
        <f t="shared" si="2"/>
        <v/>
      </c>
      <c r="Q27" t="str">
        <f>IF(E27="","",IF(②選手情報入力!L36="","",IF(K27=1,VLOOKUP(②選手情報入力!L36,種目情報!$A$4:$B$34,2,FALSE),VLOOKUP(②選手情報入力!L36,種目情報!$E$4:$F$36,2,FALSE))))</f>
        <v/>
      </c>
      <c r="R27" t="str">
        <f>IF(E27="","",IF(②選手情報入力!M36="","",②選手情報入力!M36))</f>
        <v/>
      </c>
      <c r="S27" s="29"/>
      <c r="T27" t="str">
        <f>IF(E27="","",IF(②選手情報入力!L36="","",IF(K27=1,VLOOKUP(②選手情報入力!L36,種目情報!$A$4:$C$25,3,FALSE),VLOOKUP(②選手情報入力!L36,種目情報!$E$4:$G$29,3,FALSE))))</f>
        <v/>
      </c>
      <c r="U27" t="str">
        <f>IF(E27="","",IF(②選手情報入力!O36="","",IF(K27=1,VLOOKUP(②選手情報入力!O36,種目情報!$A$4:$B$25,2,FALSE),VLOOKUP(②選手情報入力!O36,種目情報!$E$4:$F$29,2,FALSE))))</f>
        <v/>
      </c>
      <c r="V27" t="str">
        <f>IF(E27="","",IF(②選手情報入力!P36="","",②選手情報入力!P36))</f>
        <v/>
      </c>
      <c r="W27" s="29" t="str">
        <f>IF(E27="","",IF(②選手情報入力!N36="","",1))</f>
        <v/>
      </c>
      <c r="X27" t="str">
        <f>IF(E27="","",IF(②選手情報入力!O36="","",IF(K27=1,VLOOKUP(②選手情報入力!O36,種目情報!$A$4:$C$25,3,FALSE),VLOOKUP(②選手情報入力!O36,種目情報!$E$4:$G$29,3,FALSE))))</f>
        <v/>
      </c>
      <c r="Y27" t="str">
        <f>IF(E27="","",IF(②選手情報入力!R36="","",IF(K27=1,VLOOKUP(②選手情報入力!R36,種目情報!$A$4:$B$25,2,FALSE),VLOOKUP(②選手情報入力!R36,種目情報!$E$4:$F$29,2,FALSE))))</f>
        <v/>
      </c>
      <c r="Z27" t="str">
        <f>IF(E27="","",IF(②選手情報入力!S36="","",②選手情報入力!S36))</f>
        <v/>
      </c>
      <c r="AA27" s="29" t="str">
        <f>IF(E27="","",IF(②選手情報入力!Q36="","",1))</f>
        <v/>
      </c>
      <c r="AB27" t="str">
        <f>IF(E27="","",IF(②選手情報入力!R36="","",IF(K27=1,VLOOKUP(②選手情報入力!R36,種目情報!$A$4:$C$25,3,FALSE),VLOOKUP(②選手情報入力!R36,種目情報!$E$4:$G$29,3,FALSE))))</f>
        <v/>
      </c>
      <c r="AC27" t="str">
        <f>IF(E27="","",IF(②選手情報入力!T36="","",IF(K27=1,種目情報!$J$4,種目情報!$J$6)))</f>
        <v/>
      </c>
      <c r="AD27" t="str">
        <f>IF(E27="","",IF(②選手情報入力!T36="","",IF(K27=1,IF(②選手情報入力!$U$6="","",②選手情報入力!$U$6),IF(②選手情報入力!$U$7="","",②選手情報入力!$U$7))))</f>
        <v/>
      </c>
      <c r="AE27" t="str">
        <f>IF(E27="","",IF(②選手情報入力!T36="","",IF(K27=1,IF(②選手情報入力!$T$6="",0,1),IF(②選手情報入力!$T$7="",0,1))))</f>
        <v/>
      </c>
      <c r="AF27" t="str">
        <f>IF(E27="","",IF(②選手情報入力!T36="","",2))</f>
        <v/>
      </c>
      <c r="AG27" t="str">
        <f>IF(E27="","",IF(②選手情報入力!V36="","",IF(K27=1,種目情報!$J$5,種目情報!$J$7)))</f>
        <v/>
      </c>
      <c r="AH27" t="str">
        <f>IF(E27="","",IF(②選手情報入力!V36="","",IF(K27=1,IF(②選手情報入力!$W$6="","",②選手情報入力!$W$6),IF(②選手情報入力!$W$7="","",②選手情報入力!$W$7))))</f>
        <v/>
      </c>
      <c r="AI27" t="str">
        <f>IF(E27="","",IF(②選手情報入力!V36="","",IF(K27=1,IF(②選手情報入力!$V$6="",0,1),IF(②選手情報入力!$V$7="",0,1))))</f>
        <v/>
      </c>
      <c r="AJ27" t="str">
        <f>IF(E27="","",IF(②選手情報入力!V36="","",2))</f>
        <v/>
      </c>
    </row>
    <row r="28" spans="1:36">
      <c r="A28" t="str">
        <f>IF(E28="","",②選手情報入力!B37)</f>
        <v/>
      </c>
      <c r="B28" t="str">
        <f>IF(E28="","",①団体情報入力!$C$5)</f>
        <v/>
      </c>
      <c r="E28" t="str">
        <f>IF(②選手情報入力!C37="","",②選手情報入力!C37)</f>
        <v/>
      </c>
      <c r="F28" t="str">
        <f>IF(E28="","",②選手情報入力!D37)</f>
        <v/>
      </c>
      <c r="G28" t="str">
        <f>IF(E28="","",ASC(②選手情報入力!E37))</f>
        <v/>
      </c>
      <c r="H28" t="str">
        <f t="shared" si="0"/>
        <v/>
      </c>
      <c r="I28" t="str">
        <f>IF(E28="","",②選手情報入力!F37&amp;" "&amp;②選手情報入力!G37)</f>
        <v/>
      </c>
      <c r="J28" t="str">
        <f t="shared" si="1"/>
        <v/>
      </c>
      <c r="K28" t="str">
        <f>IF(E28="","",IF(②選手情報入力!I37="男",1,2))</f>
        <v/>
      </c>
      <c r="L28" t="str">
        <f>IF(E28="","",IF(②選手情報入力!J37="","",②選手情報入力!J37))</f>
        <v/>
      </c>
      <c r="M28" t="str">
        <f>IF(E28="","",LEFT(②選手情報入力!K37,4))</f>
        <v/>
      </c>
      <c r="N28" t="str">
        <f>IF(E28="","",RIGHT(②選手情報入力!K37,4))</f>
        <v/>
      </c>
      <c r="O28" t="str">
        <f t="shared" si="2"/>
        <v/>
      </c>
      <c r="Q28" t="str">
        <f>IF(E28="","",IF(②選手情報入力!L37="","",IF(K28=1,VLOOKUP(②選手情報入力!L37,種目情報!$A$4:$B$34,2,FALSE),VLOOKUP(②選手情報入力!L37,種目情報!$E$4:$F$36,2,FALSE))))</f>
        <v/>
      </c>
      <c r="R28" t="str">
        <f>IF(E28="","",IF(②選手情報入力!M37="","",②選手情報入力!M37))</f>
        <v/>
      </c>
      <c r="S28" s="29"/>
      <c r="T28" t="str">
        <f>IF(E28="","",IF(②選手情報入力!L37="","",IF(K28=1,VLOOKUP(②選手情報入力!L37,種目情報!$A$4:$C$25,3,FALSE),VLOOKUP(②選手情報入力!L37,種目情報!$E$4:$G$29,3,FALSE))))</f>
        <v/>
      </c>
      <c r="U28" t="str">
        <f>IF(E28="","",IF(②選手情報入力!O37="","",IF(K28=1,VLOOKUP(②選手情報入力!O37,種目情報!$A$4:$B$25,2,FALSE),VLOOKUP(②選手情報入力!O37,種目情報!$E$4:$F$29,2,FALSE))))</f>
        <v/>
      </c>
      <c r="V28" t="str">
        <f>IF(E28="","",IF(②選手情報入力!P37="","",②選手情報入力!P37))</f>
        <v/>
      </c>
      <c r="W28" s="29" t="str">
        <f>IF(E28="","",IF(②選手情報入力!N37="","",1))</f>
        <v/>
      </c>
      <c r="X28" t="str">
        <f>IF(E28="","",IF(②選手情報入力!O37="","",IF(K28=1,VLOOKUP(②選手情報入力!O37,種目情報!$A$4:$C$25,3,FALSE),VLOOKUP(②選手情報入力!O37,種目情報!$E$4:$G$29,3,FALSE))))</f>
        <v/>
      </c>
      <c r="Y28" t="str">
        <f>IF(E28="","",IF(②選手情報入力!R37="","",IF(K28=1,VLOOKUP(②選手情報入力!R37,種目情報!$A$4:$B$25,2,FALSE),VLOOKUP(②選手情報入力!R37,種目情報!$E$4:$F$29,2,FALSE))))</f>
        <v/>
      </c>
      <c r="Z28" t="str">
        <f>IF(E28="","",IF(②選手情報入力!S37="","",②選手情報入力!S37))</f>
        <v/>
      </c>
      <c r="AA28" s="29" t="str">
        <f>IF(E28="","",IF(②選手情報入力!Q37="","",1))</f>
        <v/>
      </c>
      <c r="AB28" t="str">
        <f>IF(E28="","",IF(②選手情報入力!R37="","",IF(K28=1,VLOOKUP(②選手情報入力!R37,種目情報!$A$4:$C$25,3,FALSE),VLOOKUP(②選手情報入力!R37,種目情報!$E$4:$G$29,3,FALSE))))</f>
        <v/>
      </c>
      <c r="AC28" t="str">
        <f>IF(E28="","",IF(②選手情報入力!T37="","",IF(K28=1,種目情報!$J$4,種目情報!$J$6)))</f>
        <v/>
      </c>
      <c r="AD28" t="str">
        <f>IF(E28="","",IF(②選手情報入力!T37="","",IF(K28=1,IF(②選手情報入力!$U$6="","",②選手情報入力!$U$6),IF(②選手情報入力!$U$7="","",②選手情報入力!$U$7))))</f>
        <v/>
      </c>
      <c r="AE28" t="str">
        <f>IF(E28="","",IF(②選手情報入力!T37="","",IF(K28=1,IF(②選手情報入力!$T$6="",0,1),IF(②選手情報入力!$T$7="",0,1))))</f>
        <v/>
      </c>
      <c r="AF28" t="str">
        <f>IF(E28="","",IF(②選手情報入力!T37="","",2))</f>
        <v/>
      </c>
      <c r="AG28" t="str">
        <f>IF(E28="","",IF(②選手情報入力!V37="","",IF(K28=1,種目情報!$J$5,種目情報!$J$7)))</f>
        <v/>
      </c>
      <c r="AH28" t="str">
        <f>IF(E28="","",IF(②選手情報入力!V37="","",IF(K28=1,IF(②選手情報入力!$W$6="","",②選手情報入力!$W$6),IF(②選手情報入力!$W$7="","",②選手情報入力!$W$7))))</f>
        <v/>
      </c>
      <c r="AI28" t="str">
        <f>IF(E28="","",IF(②選手情報入力!V37="","",IF(K28=1,IF(②選手情報入力!$V$6="",0,1),IF(②選手情報入力!$V$7="",0,1))))</f>
        <v/>
      </c>
      <c r="AJ28" t="str">
        <f>IF(E28="","",IF(②選手情報入力!V37="","",2))</f>
        <v/>
      </c>
    </row>
    <row r="29" spans="1:36">
      <c r="A29" t="str">
        <f>IF(E29="","",②選手情報入力!B38)</f>
        <v/>
      </c>
      <c r="B29" t="str">
        <f>IF(E29="","",①団体情報入力!$C$5)</f>
        <v/>
      </c>
      <c r="E29" t="str">
        <f>IF(②選手情報入力!C38="","",②選手情報入力!C38)</f>
        <v/>
      </c>
      <c r="F29" t="str">
        <f>IF(E29="","",②選手情報入力!D38)</f>
        <v/>
      </c>
      <c r="G29" t="str">
        <f>IF(E29="","",ASC(②選手情報入力!E38))</f>
        <v/>
      </c>
      <c r="H29" t="str">
        <f t="shared" si="0"/>
        <v/>
      </c>
      <c r="I29" t="str">
        <f>IF(E29="","",②選手情報入力!F38&amp;" "&amp;②選手情報入力!G38)</f>
        <v/>
      </c>
      <c r="J29" t="str">
        <f t="shared" si="1"/>
        <v/>
      </c>
      <c r="K29" t="str">
        <f>IF(E29="","",IF(②選手情報入力!I38="男",1,2))</f>
        <v/>
      </c>
      <c r="L29" t="str">
        <f>IF(E29="","",IF(②選手情報入力!J38="","",②選手情報入力!J38))</f>
        <v/>
      </c>
      <c r="M29" t="str">
        <f>IF(E29="","",LEFT(②選手情報入力!K38,4))</f>
        <v/>
      </c>
      <c r="N29" t="str">
        <f>IF(E29="","",RIGHT(②選手情報入力!K38,4))</f>
        <v/>
      </c>
      <c r="O29" t="str">
        <f t="shared" si="2"/>
        <v/>
      </c>
      <c r="Q29" t="str">
        <f>IF(E29="","",IF(②選手情報入力!L38="","",IF(K29=1,VLOOKUP(②選手情報入力!L38,種目情報!$A$4:$B$34,2,FALSE),VLOOKUP(②選手情報入力!L38,種目情報!$E$4:$F$36,2,FALSE))))</f>
        <v/>
      </c>
      <c r="R29" t="str">
        <f>IF(E29="","",IF(②選手情報入力!M38="","",②選手情報入力!M38))</f>
        <v/>
      </c>
      <c r="S29" s="29"/>
      <c r="T29" t="str">
        <f>IF(E29="","",IF(②選手情報入力!L38="","",IF(K29=1,VLOOKUP(②選手情報入力!L38,種目情報!$A$4:$C$25,3,FALSE),VLOOKUP(②選手情報入力!L38,種目情報!$E$4:$G$29,3,FALSE))))</f>
        <v/>
      </c>
      <c r="U29" t="str">
        <f>IF(E29="","",IF(②選手情報入力!O38="","",IF(K29=1,VLOOKUP(②選手情報入力!O38,種目情報!$A$4:$B$25,2,FALSE),VLOOKUP(②選手情報入力!O38,種目情報!$E$4:$F$29,2,FALSE))))</f>
        <v/>
      </c>
      <c r="V29" t="str">
        <f>IF(E29="","",IF(②選手情報入力!P38="","",②選手情報入力!P38))</f>
        <v/>
      </c>
      <c r="W29" s="29" t="str">
        <f>IF(E29="","",IF(②選手情報入力!N38="","",1))</f>
        <v/>
      </c>
      <c r="X29" t="str">
        <f>IF(E29="","",IF(②選手情報入力!O38="","",IF(K29=1,VLOOKUP(②選手情報入力!O38,種目情報!$A$4:$C$25,3,FALSE),VLOOKUP(②選手情報入力!O38,種目情報!$E$4:$G$29,3,FALSE))))</f>
        <v/>
      </c>
      <c r="Y29" t="str">
        <f>IF(E29="","",IF(②選手情報入力!R38="","",IF(K29=1,VLOOKUP(②選手情報入力!R38,種目情報!$A$4:$B$25,2,FALSE),VLOOKUP(②選手情報入力!R38,種目情報!$E$4:$F$29,2,FALSE))))</f>
        <v/>
      </c>
      <c r="Z29" t="str">
        <f>IF(E29="","",IF(②選手情報入力!S38="","",②選手情報入力!S38))</f>
        <v/>
      </c>
      <c r="AA29" s="29" t="str">
        <f>IF(E29="","",IF(②選手情報入力!Q38="","",1))</f>
        <v/>
      </c>
      <c r="AB29" t="str">
        <f>IF(E29="","",IF(②選手情報入力!R38="","",IF(K29=1,VLOOKUP(②選手情報入力!R38,種目情報!$A$4:$C$25,3,FALSE),VLOOKUP(②選手情報入力!R38,種目情報!$E$4:$G$29,3,FALSE))))</f>
        <v/>
      </c>
      <c r="AC29" t="str">
        <f>IF(E29="","",IF(②選手情報入力!T38="","",IF(K29=1,種目情報!$J$4,種目情報!$J$6)))</f>
        <v/>
      </c>
      <c r="AD29" t="str">
        <f>IF(E29="","",IF(②選手情報入力!T38="","",IF(K29=1,IF(②選手情報入力!$U$6="","",②選手情報入力!$U$6),IF(②選手情報入力!$U$7="","",②選手情報入力!$U$7))))</f>
        <v/>
      </c>
      <c r="AE29" t="str">
        <f>IF(E29="","",IF(②選手情報入力!T38="","",IF(K29=1,IF(②選手情報入力!$T$6="",0,1),IF(②選手情報入力!$T$7="",0,1))))</f>
        <v/>
      </c>
      <c r="AF29" t="str">
        <f>IF(E29="","",IF(②選手情報入力!T38="","",2))</f>
        <v/>
      </c>
      <c r="AG29" t="str">
        <f>IF(E29="","",IF(②選手情報入力!V38="","",IF(K29=1,種目情報!$J$5,種目情報!$J$7)))</f>
        <v/>
      </c>
      <c r="AH29" t="str">
        <f>IF(E29="","",IF(②選手情報入力!V38="","",IF(K29=1,IF(②選手情報入力!$W$6="","",②選手情報入力!$W$6),IF(②選手情報入力!$W$7="","",②選手情報入力!$W$7))))</f>
        <v/>
      </c>
      <c r="AI29" t="str">
        <f>IF(E29="","",IF(②選手情報入力!V38="","",IF(K29=1,IF(②選手情報入力!$V$6="",0,1),IF(②選手情報入力!$V$7="",0,1))))</f>
        <v/>
      </c>
      <c r="AJ29" t="str">
        <f>IF(E29="","",IF(②選手情報入力!V38="","",2))</f>
        <v/>
      </c>
    </row>
    <row r="30" spans="1:36">
      <c r="A30" t="str">
        <f>IF(E30="","",②選手情報入力!B39)</f>
        <v/>
      </c>
      <c r="B30" t="str">
        <f>IF(E30="","",①団体情報入力!$C$5)</f>
        <v/>
      </c>
      <c r="E30" t="str">
        <f>IF(②選手情報入力!C39="","",②選手情報入力!C39)</f>
        <v/>
      </c>
      <c r="F30" t="str">
        <f>IF(E30="","",②選手情報入力!D39)</f>
        <v/>
      </c>
      <c r="G30" t="str">
        <f>IF(E30="","",ASC(②選手情報入力!E39))</f>
        <v/>
      </c>
      <c r="H30" t="str">
        <f t="shared" si="0"/>
        <v/>
      </c>
      <c r="I30" t="str">
        <f>IF(E30="","",②選手情報入力!F39&amp;" "&amp;②選手情報入力!G39)</f>
        <v/>
      </c>
      <c r="J30" t="str">
        <f t="shared" si="1"/>
        <v/>
      </c>
      <c r="K30" t="str">
        <f>IF(E30="","",IF(②選手情報入力!I39="男",1,2))</f>
        <v/>
      </c>
      <c r="L30" t="str">
        <f>IF(E30="","",IF(②選手情報入力!J39="","",②選手情報入力!J39))</f>
        <v/>
      </c>
      <c r="M30" t="str">
        <f>IF(E30="","",LEFT(②選手情報入力!K39,4))</f>
        <v/>
      </c>
      <c r="N30" t="str">
        <f>IF(E30="","",RIGHT(②選手情報入力!K39,4))</f>
        <v/>
      </c>
      <c r="O30" t="str">
        <f t="shared" si="2"/>
        <v/>
      </c>
      <c r="Q30" t="str">
        <f>IF(E30="","",IF(②選手情報入力!L39="","",IF(K30=1,VLOOKUP(②選手情報入力!L39,種目情報!$A$4:$B$34,2,FALSE),VLOOKUP(②選手情報入力!L39,種目情報!$E$4:$F$36,2,FALSE))))</f>
        <v/>
      </c>
      <c r="R30" t="str">
        <f>IF(E30="","",IF(②選手情報入力!M39="","",②選手情報入力!M39))</f>
        <v/>
      </c>
      <c r="S30" s="29"/>
      <c r="T30" t="str">
        <f>IF(E30="","",IF(②選手情報入力!L39="","",IF(K30=1,VLOOKUP(②選手情報入力!L39,種目情報!$A$4:$C$25,3,FALSE),VLOOKUP(②選手情報入力!L39,種目情報!$E$4:$G$29,3,FALSE))))</f>
        <v/>
      </c>
      <c r="U30" t="str">
        <f>IF(E30="","",IF(②選手情報入力!O39="","",IF(K30=1,VLOOKUP(②選手情報入力!O39,種目情報!$A$4:$B$25,2,FALSE),VLOOKUP(②選手情報入力!O39,種目情報!$E$4:$F$29,2,FALSE))))</f>
        <v/>
      </c>
      <c r="V30" t="str">
        <f>IF(E30="","",IF(②選手情報入力!P39="","",②選手情報入力!P39))</f>
        <v/>
      </c>
      <c r="W30" s="29" t="str">
        <f>IF(E30="","",IF(②選手情報入力!N39="","",1))</f>
        <v/>
      </c>
      <c r="X30" t="str">
        <f>IF(E30="","",IF(②選手情報入力!O39="","",IF(K30=1,VLOOKUP(②選手情報入力!O39,種目情報!$A$4:$C$25,3,FALSE),VLOOKUP(②選手情報入力!O39,種目情報!$E$4:$G$29,3,FALSE))))</f>
        <v/>
      </c>
      <c r="Y30" t="str">
        <f>IF(E30="","",IF(②選手情報入力!R39="","",IF(K30=1,VLOOKUP(②選手情報入力!R39,種目情報!$A$4:$B$25,2,FALSE),VLOOKUP(②選手情報入力!R39,種目情報!$E$4:$F$29,2,FALSE))))</f>
        <v/>
      </c>
      <c r="Z30" t="str">
        <f>IF(E30="","",IF(②選手情報入力!S39="","",②選手情報入力!S39))</f>
        <v/>
      </c>
      <c r="AA30" s="29" t="str">
        <f>IF(E30="","",IF(②選手情報入力!Q39="","",1))</f>
        <v/>
      </c>
      <c r="AB30" t="str">
        <f>IF(E30="","",IF(②選手情報入力!R39="","",IF(K30=1,VLOOKUP(②選手情報入力!R39,種目情報!$A$4:$C$25,3,FALSE),VLOOKUP(②選手情報入力!R39,種目情報!$E$4:$G$29,3,FALSE))))</f>
        <v/>
      </c>
      <c r="AC30" t="str">
        <f>IF(E30="","",IF(②選手情報入力!T39="","",IF(K30=1,種目情報!$J$4,種目情報!$J$6)))</f>
        <v/>
      </c>
      <c r="AD30" t="str">
        <f>IF(E30="","",IF(②選手情報入力!T39="","",IF(K30=1,IF(②選手情報入力!$U$6="","",②選手情報入力!$U$6),IF(②選手情報入力!$U$7="","",②選手情報入力!$U$7))))</f>
        <v/>
      </c>
      <c r="AE30" t="str">
        <f>IF(E30="","",IF(②選手情報入力!T39="","",IF(K30=1,IF(②選手情報入力!$T$6="",0,1),IF(②選手情報入力!$T$7="",0,1))))</f>
        <v/>
      </c>
      <c r="AF30" t="str">
        <f>IF(E30="","",IF(②選手情報入力!T39="","",2))</f>
        <v/>
      </c>
      <c r="AG30" t="str">
        <f>IF(E30="","",IF(②選手情報入力!V39="","",IF(K30=1,種目情報!$J$5,種目情報!$J$7)))</f>
        <v/>
      </c>
      <c r="AH30" t="str">
        <f>IF(E30="","",IF(②選手情報入力!V39="","",IF(K30=1,IF(②選手情報入力!$W$6="","",②選手情報入力!$W$6),IF(②選手情報入力!$W$7="","",②選手情報入力!$W$7))))</f>
        <v/>
      </c>
      <c r="AI30" t="str">
        <f>IF(E30="","",IF(②選手情報入力!V39="","",IF(K30=1,IF(②選手情報入力!$V$6="",0,1),IF(②選手情報入力!$V$7="",0,1))))</f>
        <v/>
      </c>
      <c r="AJ30" t="str">
        <f>IF(E30="","",IF(②選手情報入力!V39="","",2))</f>
        <v/>
      </c>
    </row>
    <row r="31" spans="1:36">
      <c r="A31" t="str">
        <f>IF(E31="","",②選手情報入力!B40)</f>
        <v/>
      </c>
      <c r="B31" t="str">
        <f>IF(E31="","",①団体情報入力!$C$5)</f>
        <v/>
      </c>
      <c r="E31" t="str">
        <f>IF(②選手情報入力!C40="","",②選手情報入力!C40)</f>
        <v/>
      </c>
      <c r="F31" t="str">
        <f>IF(E31="","",②選手情報入力!D40)</f>
        <v/>
      </c>
      <c r="G31" t="str">
        <f>IF(E31="","",ASC(②選手情報入力!E40))</f>
        <v/>
      </c>
      <c r="H31" t="str">
        <f t="shared" si="0"/>
        <v/>
      </c>
      <c r="I31" t="str">
        <f>IF(E31="","",②選手情報入力!F40&amp;" "&amp;②選手情報入力!G40)</f>
        <v/>
      </c>
      <c r="J31" t="str">
        <f t="shared" si="1"/>
        <v/>
      </c>
      <c r="K31" t="str">
        <f>IF(E31="","",IF(②選手情報入力!I40="男",1,2))</f>
        <v/>
      </c>
      <c r="L31" t="str">
        <f>IF(E31="","",IF(②選手情報入力!J40="","",②選手情報入力!J40))</f>
        <v/>
      </c>
      <c r="M31" t="str">
        <f>IF(E31="","",LEFT(②選手情報入力!K40,4))</f>
        <v/>
      </c>
      <c r="N31" t="str">
        <f>IF(E31="","",RIGHT(②選手情報入力!K40,4))</f>
        <v/>
      </c>
      <c r="O31" t="str">
        <f t="shared" si="2"/>
        <v/>
      </c>
      <c r="Q31" t="str">
        <f>IF(E31="","",IF(②選手情報入力!L40="","",IF(K31=1,VLOOKUP(②選手情報入力!L40,種目情報!$A$4:$B$34,2,FALSE),VLOOKUP(②選手情報入力!L40,種目情報!$E$4:$F$36,2,FALSE))))</f>
        <v/>
      </c>
      <c r="R31" t="str">
        <f>IF(E31="","",IF(②選手情報入力!M40="","",②選手情報入力!M40))</f>
        <v/>
      </c>
      <c r="S31" s="29"/>
      <c r="T31" t="str">
        <f>IF(E31="","",IF(②選手情報入力!L40="","",IF(K31=1,VLOOKUP(②選手情報入力!L40,種目情報!$A$4:$C$25,3,FALSE),VLOOKUP(②選手情報入力!L40,種目情報!$E$4:$G$29,3,FALSE))))</f>
        <v/>
      </c>
      <c r="U31" t="str">
        <f>IF(E31="","",IF(②選手情報入力!O40="","",IF(K31=1,VLOOKUP(②選手情報入力!O40,種目情報!$A$4:$B$25,2,FALSE),VLOOKUP(②選手情報入力!O40,種目情報!$E$4:$F$29,2,FALSE))))</f>
        <v/>
      </c>
      <c r="V31" t="str">
        <f>IF(E31="","",IF(②選手情報入力!P40="","",②選手情報入力!P40))</f>
        <v/>
      </c>
      <c r="W31" s="29" t="str">
        <f>IF(E31="","",IF(②選手情報入力!N40="","",1))</f>
        <v/>
      </c>
      <c r="X31" t="str">
        <f>IF(E31="","",IF(②選手情報入力!O40="","",IF(K31=1,VLOOKUP(②選手情報入力!O40,種目情報!$A$4:$C$25,3,FALSE),VLOOKUP(②選手情報入力!O40,種目情報!$E$4:$G$29,3,FALSE))))</f>
        <v/>
      </c>
      <c r="Y31" t="str">
        <f>IF(E31="","",IF(②選手情報入力!R40="","",IF(K31=1,VLOOKUP(②選手情報入力!R40,種目情報!$A$4:$B$25,2,FALSE),VLOOKUP(②選手情報入力!R40,種目情報!$E$4:$F$29,2,FALSE))))</f>
        <v/>
      </c>
      <c r="Z31" t="str">
        <f>IF(E31="","",IF(②選手情報入力!S40="","",②選手情報入力!S40))</f>
        <v/>
      </c>
      <c r="AA31" s="29" t="str">
        <f>IF(E31="","",IF(②選手情報入力!Q40="","",1))</f>
        <v/>
      </c>
      <c r="AB31" t="str">
        <f>IF(E31="","",IF(②選手情報入力!R40="","",IF(K31=1,VLOOKUP(②選手情報入力!R40,種目情報!$A$4:$C$25,3,FALSE),VLOOKUP(②選手情報入力!R40,種目情報!$E$4:$G$29,3,FALSE))))</f>
        <v/>
      </c>
      <c r="AC31" t="str">
        <f>IF(E31="","",IF(②選手情報入力!T40="","",IF(K31=1,種目情報!$J$4,種目情報!$J$6)))</f>
        <v/>
      </c>
      <c r="AD31" t="str">
        <f>IF(E31="","",IF(②選手情報入力!T40="","",IF(K31=1,IF(②選手情報入力!$U$6="","",②選手情報入力!$U$6),IF(②選手情報入力!$U$7="","",②選手情報入力!$U$7))))</f>
        <v/>
      </c>
      <c r="AE31" t="str">
        <f>IF(E31="","",IF(②選手情報入力!T40="","",IF(K31=1,IF(②選手情報入力!$T$6="",0,1),IF(②選手情報入力!$T$7="",0,1))))</f>
        <v/>
      </c>
      <c r="AF31" t="str">
        <f>IF(E31="","",IF(②選手情報入力!T40="","",2))</f>
        <v/>
      </c>
      <c r="AG31" t="str">
        <f>IF(E31="","",IF(②選手情報入力!V40="","",IF(K31=1,種目情報!$J$5,種目情報!$J$7)))</f>
        <v/>
      </c>
      <c r="AH31" t="str">
        <f>IF(E31="","",IF(②選手情報入力!V40="","",IF(K31=1,IF(②選手情報入力!$W$6="","",②選手情報入力!$W$6),IF(②選手情報入力!$W$7="","",②選手情報入力!$W$7))))</f>
        <v/>
      </c>
      <c r="AI31" t="str">
        <f>IF(E31="","",IF(②選手情報入力!V40="","",IF(K31=1,IF(②選手情報入力!$V$6="",0,1),IF(②選手情報入力!$V$7="",0,1))))</f>
        <v/>
      </c>
      <c r="AJ31" t="str">
        <f>IF(E31="","",IF(②選手情報入力!V40="","",2))</f>
        <v/>
      </c>
    </row>
    <row r="32" spans="1:36">
      <c r="A32" t="str">
        <f>IF(E32="","",②選手情報入力!B41)</f>
        <v/>
      </c>
      <c r="B32" t="str">
        <f>IF(E32="","",①団体情報入力!$C$5)</f>
        <v/>
      </c>
      <c r="E32" t="str">
        <f>IF(②選手情報入力!C41="","",②選手情報入力!C41)</f>
        <v/>
      </c>
      <c r="F32" t="str">
        <f>IF(E32="","",②選手情報入力!D41)</f>
        <v/>
      </c>
      <c r="G32" t="str">
        <f>IF(E32="","",ASC(②選手情報入力!E41))</f>
        <v/>
      </c>
      <c r="H32" t="str">
        <f t="shared" si="0"/>
        <v/>
      </c>
      <c r="I32" t="str">
        <f>IF(E32="","",②選手情報入力!F41&amp;" "&amp;②選手情報入力!G41)</f>
        <v/>
      </c>
      <c r="J32" t="str">
        <f t="shared" si="1"/>
        <v/>
      </c>
      <c r="K32" t="str">
        <f>IF(E32="","",IF(②選手情報入力!I41="男",1,2))</f>
        <v/>
      </c>
      <c r="L32" t="str">
        <f>IF(E32="","",IF(②選手情報入力!J41="","",②選手情報入力!J41))</f>
        <v/>
      </c>
      <c r="M32" t="str">
        <f>IF(E32="","",LEFT(②選手情報入力!K41,4))</f>
        <v/>
      </c>
      <c r="N32" t="str">
        <f>IF(E32="","",RIGHT(②選手情報入力!K41,4))</f>
        <v/>
      </c>
      <c r="O32" t="str">
        <f t="shared" si="2"/>
        <v/>
      </c>
      <c r="Q32" t="str">
        <f>IF(E32="","",IF(②選手情報入力!L41="","",IF(K32=1,VLOOKUP(②選手情報入力!L41,種目情報!$A$4:$B$34,2,FALSE),VLOOKUP(②選手情報入力!L41,種目情報!$E$4:$F$36,2,FALSE))))</f>
        <v/>
      </c>
      <c r="R32" t="str">
        <f>IF(E32="","",IF(②選手情報入力!M41="","",②選手情報入力!M41))</f>
        <v/>
      </c>
      <c r="S32" s="29"/>
      <c r="T32" t="str">
        <f>IF(E32="","",IF(②選手情報入力!L41="","",IF(K32=1,VLOOKUP(②選手情報入力!L41,種目情報!$A$4:$C$25,3,FALSE),VLOOKUP(②選手情報入力!L41,種目情報!$E$4:$G$29,3,FALSE))))</f>
        <v/>
      </c>
      <c r="U32" t="str">
        <f>IF(E32="","",IF(②選手情報入力!O41="","",IF(K32=1,VLOOKUP(②選手情報入力!O41,種目情報!$A$4:$B$25,2,FALSE),VLOOKUP(②選手情報入力!O41,種目情報!$E$4:$F$29,2,FALSE))))</f>
        <v/>
      </c>
      <c r="V32" t="str">
        <f>IF(E32="","",IF(②選手情報入力!P41="","",②選手情報入力!P41))</f>
        <v/>
      </c>
      <c r="W32" s="29" t="str">
        <f>IF(E32="","",IF(②選手情報入力!N41="","",1))</f>
        <v/>
      </c>
      <c r="X32" t="str">
        <f>IF(E32="","",IF(②選手情報入力!O41="","",IF(K32=1,VLOOKUP(②選手情報入力!O41,種目情報!$A$4:$C$25,3,FALSE),VLOOKUP(②選手情報入力!O41,種目情報!$E$4:$G$29,3,FALSE))))</f>
        <v/>
      </c>
      <c r="Y32" t="str">
        <f>IF(E32="","",IF(②選手情報入力!R41="","",IF(K32=1,VLOOKUP(②選手情報入力!R41,種目情報!$A$4:$B$25,2,FALSE),VLOOKUP(②選手情報入力!R41,種目情報!$E$4:$F$29,2,FALSE))))</f>
        <v/>
      </c>
      <c r="Z32" t="str">
        <f>IF(E32="","",IF(②選手情報入力!S41="","",②選手情報入力!S41))</f>
        <v/>
      </c>
      <c r="AA32" s="29" t="str">
        <f>IF(E32="","",IF(②選手情報入力!Q41="","",1))</f>
        <v/>
      </c>
      <c r="AB32" t="str">
        <f>IF(E32="","",IF(②選手情報入力!R41="","",IF(K32=1,VLOOKUP(②選手情報入力!R41,種目情報!$A$4:$C$25,3,FALSE),VLOOKUP(②選手情報入力!R41,種目情報!$E$4:$G$29,3,FALSE))))</f>
        <v/>
      </c>
      <c r="AC32" t="str">
        <f>IF(E32="","",IF(②選手情報入力!T41="","",IF(K32=1,種目情報!$J$4,種目情報!$J$6)))</f>
        <v/>
      </c>
      <c r="AD32" t="str">
        <f>IF(E32="","",IF(②選手情報入力!T41="","",IF(K32=1,IF(②選手情報入力!$U$6="","",②選手情報入力!$U$6),IF(②選手情報入力!$U$7="","",②選手情報入力!$U$7))))</f>
        <v/>
      </c>
      <c r="AE32" t="str">
        <f>IF(E32="","",IF(②選手情報入力!T41="","",IF(K32=1,IF(②選手情報入力!$T$6="",0,1),IF(②選手情報入力!$T$7="",0,1))))</f>
        <v/>
      </c>
      <c r="AF32" t="str">
        <f>IF(E32="","",IF(②選手情報入力!T41="","",2))</f>
        <v/>
      </c>
      <c r="AG32" t="str">
        <f>IF(E32="","",IF(②選手情報入力!V41="","",IF(K32=1,種目情報!$J$5,種目情報!$J$7)))</f>
        <v/>
      </c>
      <c r="AH32" t="str">
        <f>IF(E32="","",IF(②選手情報入力!V41="","",IF(K32=1,IF(②選手情報入力!$W$6="","",②選手情報入力!$W$6),IF(②選手情報入力!$W$7="","",②選手情報入力!$W$7))))</f>
        <v/>
      </c>
      <c r="AI32" t="str">
        <f>IF(E32="","",IF(②選手情報入力!V41="","",IF(K32=1,IF(②選手情報入力!$V$6="",0,1),IF(②選手情報入力!$V$7="",0,1))))</f>
        <v/>
      </c>
      <c r="AJ32" t="str">
        <f>IF(E32="","",IF(②選手情報入力!V41="","",2))</f>
        <v/>
      </c>
    </row>
    <row r="33" spans="1:36">
      <c r="A33" t="str">
        <f>IF(E33="","",②選手情報入力!B42)</f>
        <v/>
      </c>
      <c r="B33" t="str">
        <f>IF(E33="","",①団体情報入力!$C$5)</f>
        <v/>
      </c>
      <c r="E33" t="str">
        <f>IF(②選手情報入力!C42="","",②選手情報入力!C42)</f>
        <v/>
      </c>
      <c r="F33" t="str">
        <f>IF(E33="","",②選手情報入力!D42)</f>
        <v/>
      </c>
      <c r="G33" t="str">
        <f>IF(E33="","",ASC(②選手情報入力!E42))</f>
        <v/>
      </c>
      <c r="H33" t="str">
        <f t="shared" si="0"/>
        <v/>
      </c>
      <c r="I33" t="str">
        <f>IF(E33="","",②選手情報入力!F42&amp;" "&amp;②選手情報入力!G42)</f>
        <v/>
      </c>
      <c r="J33" t="str">
        <f t="shared" si="1"/>
        <v/>
      </c>
      <c r="K33" t="str">
        <f>IF(E33="","",IF(②選手情報入力!I42="男",1,2))</f>
        <v/>
      </c>
      <c r="L33" t="str">
        <f>IF(E33="","",IF(②選手情報入力!J42="","",②選手情報入力!J42))</f>
        <v/>
      </c>
      <c r="M33" t="str">
        <f>IF(E33="","",LEFT(②選手情報入力!K42,4))</f>
        <v/>
      </c>
      <c r="N33" t="str">
        <f>IF(E33="","",RIGHT(②選手情報入力!K42,4))</f>
        <v/>
      </c>
      <c r="O33" t="str">
        <f t="shared" si="2"/>
        <v/>
      </c>
      <c r="Q33" t="str">
        <f>IF(E33="","",IF(②選手情報入力!L42="","",IF(K33=1,VLOOKUP(②選手情報入力!L42,種目情報!$A$4:$B$34,2,FALSE),VLOOKUP(②選手情報入力!L42,種目情報!$E$4:$F$36,2,FALSE))))</f>
        <v/>
      </c>
      <c r="R33" t="str">
        <f>IF(E33="","",IF(②選手情報入力!M42="","",②選手情報入力!M42))</f>
        <v/>
      </c>
      <c r="S33" s="29"/>
      <c r="T33" t="str">
        <f>IF(E33="","",IF(②選手情報入力!L42="","",IF(K33=1,VLOOKUP(②選手情報入力!L42,種目情報!$A$4:$C$25,3,FALSE),VLOOKUP(②選手情報入力!L42,種目情報!$E$4:$G$29,3,FALSE))))</f>
        <v/>
      </c>
      <c r="U33" t="str">
        <f>IF(E33="","",IF(②選手情報入力!O42="","",IF(K33=1,VLOOKUP(②選手情報入力!O42,種目情報!$A$4:$B$25,2,FALSE),VLOOKUP(②選手情報入力!O42,種目情報!$E$4:$F$29,2,FALSE))))</f>
        <v/>
      </c>
      <c r="V33" t="str">
        <f>IF(E33="","",IF(②選手情報入力!P42="","",②選手情報入力!P42))</f>
        <v/>
      </c>
      <c r="W33" s="29" t="str">
        <f>IF(E33="","",IF(②選手情報入力!N42="","",1))</f>
        <v/>
      </c>
      <c r="X33" t="str">
        <f>IF(E33="","",IF(②選手情報入力!O42="","",IF(K33=1,VLOOKUP(②選手情報入力!O42,種目情報!$A$4:$C$25,3,FALSE),VLOOKUP(②選手情報入力!O42,種目情報!$E$4:$G$29,3,FALSE))))</f>
        <v/>
      </c>
      <c r="Y33" t="str">
        <f>IF(E33="","",IF(②選手情報入力!R42="","",IF(K33=1,VLOOKUP(②選手情報入力!R42,種目情報!$A$4:$B$25,2,FALSE),VLOOKUP(②選手情報入力!R42,種目情報!$E$4:$F$29,2,FALSE))))</f>
        <v/>
      </c>
      <c r="Z33" t="str">
        <f>IF(E33="","",IF(②選手情報入力!S42="","",②選手情報入力!S42))</f>
        <v/>
      </c>
      <c r="AA33" s="29" t="str">
        <f>IF(E33="","",IF(②選手情報入力!Q42="","",1))</f>
        <v/>
      </c>
      <c r="AB33" t="str">
        <f>IF(E33="","",IF(②選手情報入力!R42="","",IF(K33=1,VLOOKUP(②選手情報入力!R42,種目情報!$A$4:$C$25,3,FALSE),VLOOKUP(②選手情報入力!R42,種目情報!$E$4:$G$29,3,FALSE))))</f>
        <v/>
      </c>
      <c r="AC33" t="str">
        <f>IF(E33="","",IF(②選手情報入力!T42="","",IF(K33=1,種目情報!$J$4,種目情報!$J$6)))</f>
        <v/>
      </c>
      <c r="AD33" t="str">
        <f>IF(E33="","",IF(②選手情報入力!T42="","",IF(K33=1,IF(②選手情報入力!$U$6="","",②選手情報入力!$U$6),IF(②選手情報入力!$U$7="","",②選手情報入力!$U$7))))</f>
        <v/>
      </c>
      <c r="AE33" t="str">
        <f>IF(E33="","",IF(②選手情報入力!T42="","",IF(K33=1,IF(②選手情報入力!$T$6="",0,1),IF(②選手情報入力!$T$7="",0,1))))</f>
        <v/>
      </c>
      <c r="AF33" t="str">
        <f>IF(E33="","",IF(②選手情報入力!T42="","",2))</f>
        <v/>
      </c>
      <c r="AG33" t="str">
        <f>IF(E33="","",IF(②選手情報入力!V42="","",IF(K33=1,種目情報!$J$5,種目情報!$J$7)))</f>
        <v/>
      </c>
      <c r="AH33" t="str">
        <f>IF(E33="","",IF(②選手情報入力!V42="","",IF(K33=1,IF(②選手情報入力!$W$6="","",②選手情報入力!$W$6),IF(②選手情報入力!$W$7="","",②選手情報入力!$W$7))))</f>
        <v/>
      </c>
      <c r="AI33" t="str">
        <f>IF(E33="","",IF(②選手情報入力!V42="","",IF(K33=1,IF(②選手情報入力!$V$6="",0,1),IF(②選手情報入力!$V$7="",0,1))))</f>
        <v/>
      </c>
      <c r="AJ33" t="str">
        <f>IF(E33="","",IF(②選手情報入力!V42="","",2))</f>
        <v/>
      </c>
    </row>
    <row r="34" spans="1:36">
      <c r="A34" t="str">
        <f>IF(E34="","",②選手情報入力!B43)</f>
        <v/>
      </c>
      <c r="B34" t="str">
        <f>IF(E34="","",①団体情報入力!$C$5)</f>
        <v/>
      </c>
      <c r="E34" t="str">
        <f>IF(②選手情報入力!C43="","",②選手情報入力!C43)</f>
        <v/>
      </c>
      <c r="F34" t="str">
        <f>IF(E34="","",②選手情報入力!D43)</f>
        <v/>
      </c>
      <c r="G34" t="str">
        <f>IF(E34="","",ASC(②選手情報入力!E43))</f>
        <v/>
      </c>
      <c r="H34" t="str">
        <f t="shared" si="0"/>
        <v/>
      </c>
      <c r="I34" t="str">
        <f>IF(E34="","",②選手情報入力!F43&amp;" "&amp;②選手情報入力!G43)</f>
        <v/>
      </c>
      <c r="J34" t="str">
        <f t="shared" si="1"/>
        <v/>
      </c>
      <c r="K34" t="str">
        <f>IF(E34="","",IF(②選手情報入力!I43="男",1,2))</f>
        <v/>
      </c>
      <c r="L34" t="str">
        <f>IF(E34="","",IF(②選手情報入力!J43="","",②選手情報入力!J43))</f>
        <v/>
      </c>
      <c r="M34" t="str">
        <f>IF(E34="","",LEFT(②選手情報入力!K43,4))</f>
        <v/>
      </c>
      <c r="N34" t="str">
        <f>IF(E34="","",RIGHT(②選手情報入力!K43,4))</f>
        <v/>
      </c>
      <c r="O34" t="str">
        <f t="shared" si="2"/>
        <v/>
      </c>
      <c r="Q34" t="str">
        <f>IF(E34="","",IF(②選手情報入力!L43="","",IF(K34=1,VLOOKUP(②選手情報入力!L43,種目情報!$A$4:$B$34,2,FALSE),VLOOKUP(②選手情報入力!L43,種目情報!$E$4:$F$36,2,FALSE))))</f>
        <v/>
      </c>
      <c r="R34" t="str">
        <f>IF(E34="","",IF(②選手情報入力!M43="","",②選手情報入力!M43))</f>
        <v/>
      </c>
      <c r="S34" s="29"/>
      <c r="T34" t="str">
        <f>IF(E34="","",IF(②選手情報入力!L43="","",IF(K34=1,VLOOKUP(②選手情報入力!L43,種目情報!$A$4:$C$25,3,FALSE),VLOOKUP(②選手情報入力!L43,種目情報!$E$4:$G$29,3,FALSE))))</f>
        <v/>
      </c>
      <c r="U34" t="str">
        <f>IF(E34="","",IF(②選手情報入力!O43="","",IF(K34=1,VLOOKUP(②選手情報入力!O43,種目情報!$A$4:$B$25,2,FALSE),VLOOKUP(②選手情報入力!O43,種目情報!$E$4:$F$29,2,FALSE))))</f>
        <v/>
      </c>
      <c r="V34" t="str">
        <f>IF(E34="","",IF(②選手情報入力!P43="","",②選手情報入力!P43))</f>
        <v/>
      </c>
      <c r="W34" s="29" t="str">
        <f>IF(E34="","",IF(②選手情報入力!N43="","",1))</f>
        <v/>
      </c>
      <c r="X34" t="str">
        <f>IF(E34="","",IF(②選手情報入力!O43="","",IF(K34=1,VLOOKUP(②選手情報入力!O43,種目情報!$A$4:$C$25,3,FALSE),VLOOKUP(②選手情報入力!O43,種目情報!$E$4:$G$29,3,FALSE))))</f>
        <v/>
      </c>
      <c r="Y34" t="str">
        <f>IF(E34="","",IF(②選手情報入力!R43="","",IF(K34=1,VLOOKUP(②選手情報入力!R43,種目情報!$A$4:$B$25,2,FALSE),VLOOKUP(②選手情報入力!R43,種目情報!$E$4:$F$29,2,FALSE))))</f>
        <v/>
      </c>
      <c r="Z34" t="str">
        <f>IF(E34="","",IF(②選手情報入力!S43="","",②選手情報入力!S43))</f>
        <v/>
      </c>
      <c r="AA34" s="29" t="str">
        <f>IF(E34="","",IF(②選手情報入力!Q43="","",1))</f>
        <v/>
      </c>
      <c r="AB34" t="str">
        <f>IF(E34="","",IF(②選手情報入力!R43="","",IF(K34=1,VLOOKUP(②選手情報入力!R43,種目情報!$A$4:$C$25,3,FALSE),VLOOKUP(②選手情報入力!R43,種目情報!$E$4:$G$29,3,FALSE))))</f>
        <v/>
      </c>
      <c r="AC34" t="str">
        <f>IF(E34="","",IF(②選手情報入力!T43="","",IF(K34=1,種目情報!$J$4,種目情報!$J$6)))</f>
        <v/>
      </c>
      <c r="AD34" t="str">
        <f>IF(E34="","",IF(②選手情報入力!T43="","",IF(K34=1,IF(②選手情報入力!$U$6="","",②選手情報入力!$U$6),IF(②選手情報入力!$U$7="","",②選手情報入力!$U$7))))</f>
        <v/>
      </c>
      <c r="AE34" t="str">
        <f>IF(E34="","",IF(②選手情報入力!T43="","",IF(K34=1,IF(②選手情報入力!$T$6="",0,1),IF(②選手情報入力!$T$7="",0,1))))</f>
        <v/>
      </c>
      <c r="AF34" t="str">
        <f>IF(E34="","",IF(②選手情報入力!T43="","",2))</f>
        <v/>
      </c>
      <c r="AG34" t="str">
        <f>IF(E34="","",IF(②選手情報入力!V43="","",IF(K34=1,種目情報!$J$5,種目情報!$J$7)))</f>
        <v/>
      </c>
      <c r="AH34" t="str">
        <f>IF(E34="","",IF(②選手情報入力!V43="","",IF(K34=1,IF(②選手情報入力!$W$6="","",②選手情報入力!$W$6),IF(②選手情報入力!$W$7="","",②選手情報入力!$W$7))))</f>
        <v/>
      </c>
      <c r="AI34" t="str">
        <f>IF(E34="","",IF(②選手情報入力!V43="","",IF(K34=1,IF(②選手情報入力!$V$6="",0,1),IF(②選手情報入力!$V$7="",0,1))))</f>
        <v/>
      </c>
      <c r="AJ34" t="str">
        <f>IF(E34="","",IF(②選手情報入力!V43="","",2))</f>
        <v/>
      </c>
    </row>
    <row r="35" spans="1:36">
      <c r="A35" t="str">
        <f>IF(E35="","",②選手情報入力!B44)</f>
        <v/>
      </c>
      <c r="B35" t="str">
        <f>IF(E35="","",①団体情報入力!$C$5)</f>
        <v/>
      </c>
      <c r="E35" t="str">
        <f>IF(②選手情報入力!C44="","",②選手情報入力!C44)</f>
        <v/>
      </c>
      <c r="F35" t="str">
        <f>IF(E35="","",②選手情報入力!D44)</f>
        <v/>
      </c>
      <c r="G35" t="str">
        <f>IF(E35="","",ASC(②選手情報入力!E44))</f>
        <v/>
      </c>
      <c r="H35" t="str">
        <f t="shared" si="0"/>
        <v/>
      </c>
      <c r="I35" t="str">
        <f>IF(E35="","",②選手情報入力!F44&amp;" "&amp;②選手情報入力!G44)</f>
        <v/>
      </c>
      <c r="J35" t="str">
        <f t="shared" si="1"/>
        <v/>
      </c>
      <c r="K35" t="str">
        <f>IF(E35="","",IF(②選手情報入力!I44="男",1,2))</f>
        <v/>
      </c>
      <c r="L35" t="str">
        <f>IF(E35="","",IF(②選手情報入力!J44="","",②選手情報入力!J44))</f>
        <v/>
      </c>
      <c r="M35" t="str">
        <f>IF(E35="","",LEFT(②選手情報入力!K44,4))</f>
        <v/>
      </c>
      <c r="N35" t="str">
        <f>IF(E35="","",RIGHT(②選手情報入力!K44,4))</f>
        <v/>
      </c>
      <c r="O35" t="str">
        <f t="shared" si="2"/>
        <v/>
      </c>
      <c r="Q35" t="str">
        <f>IF(E35="","",IF(②選手情報入力!L44="","",IF(K35=1,VLOOKUP(②選手情報入力!L44,種目情報!$A$4:$B$34,2,FALSE),VLOOKUP(②選手情報入力!L44,種目情報!$E$4:$F$36,2,FALSE))))</f>
        <v/>
      </c>
      <c r="R35" t="str">
        <f>IF(E35="","",IF(②選手情報入力!M44="","",②選手情報入力!M44))</f>
        <v/>
      </c>
      <c r="S35" s="29"/>
      <c r="T35" t="str">
        <f>IF(E35="","",IF(②選手情報入力!L44="","",IF(K35=1,VLOOKUP(②選手情報入力!L44,種目情報!$A$4:$C$25,3,FALSE),VLOOKUP(②選手情報入力!L44,種目情報!$E$4:$G$29,3,FALSE))))</f>
        <v/>
      </c>
      <c r="U35" t="str">
        <f>IF(E35="","",IF(②選手情報入力!O44="","",IF(K35=1,VLOOKUP(②選手情報入力!O44,種目情報!$A$4:$B$25,2,FALSE),VLOOKUP(②選手情報入力!O44,種目情報!$E$4:$F$29,2,FALSE))))</f>
        <v/>
      </c>
      <c r="V35" t="str">
        <f>IF(E35="","",IF(②選手情報入力!P44="","",②選手情報入力!P44))</f>
        <v/>
      </c>
      <c r="W35" s="29" t="str">
        <f>IF(E35="","",IF(②選手情報入力!N44="","",1))</f>
        <v/>
      </c>
      <c r="X35" t="str">
        <f>IF(E35="","",IF(②選手情報入力!O44="","",IF(K35=1,VLOOKUP(②選手情報入力!O44,種目情報!$A$4:$C$25,3,FALSE),VLOOKUP(②選手情報入力!O44,種目情報!$E$4:$G$29,3,FALSE))))</f>
        <v/>
      </c>
      <c r="Y35" t="str">
        <f>IF(E35="","",IF(②選手情報入力!R44="","",IF(K35=1,VLOOKUP(②選手情報入力!R44,種目情報!$A$4:$B$25,2,FALSE),VLOOKUP(②選手情報入力!R44,種目情報!$E$4:$F$29,2,FALSE))))</f>
        <v/>
      </c>
      <c r="Z35" t="str">
        <f>IF(E35="","",IF(②選手情報入力!S44="","",②選手情報入力!S44))</f>
        <v/>
      </c>
      <c r="AA35" s="29" t="str">
        <f>IF(E35="","",IF(②選手情報入力!Q44="","",1))</f>
        <v/>
      </c>
      <c r="AB35" t="str">
        <f>IF(E35="","",IF(②選手情報入力!R44="","",IF(K35=1,VLOOKUP(②選手情報入力!R44,種目情報!$A$4:$C$25,3,FALSE),VLOOKUP(②選手情報入力!R44,種目情報!$E$4:$G$29,3,FALSE))))</f>
        <v/>
      </c>
      <c r="AC35" t="str">
        <f>IF(E35="","",IF(②選手情報入力!T44="","",IF(K35=1,種目情報!$J$4,種目情報!$J$6)))</f>
        <v/>
      </c>
      <c r="AD35" t="str">
        <f>IF(E35="","",IF(②選手情報入力!T44="","",IF(K35=1,IF(②選手情報入力!$U$6="","",②選手情報入力!$U$6),IF(②選手情報入力!$U$7="","",②選手情報入力!$U$7))))</f>
        <v/>
      </c>
      <c r="AE35" t="str">
        <f>IF(E35="","",IF(②選手情報入力!T44="","",IF(K35=1,IF(②選手情報入力!$T$6="",0,1),IF(②選手情報入力!$T$7="",0,1))))</f>
        <v/>
      </c>
      <c r="AF35" t="str">
        <f>IF(E35="","",IF(②選手情報入力!T44="","",2))</f>
        <v/>
      </c>
      <c r="AG35" t="str">
        <f>IF(E35="","",IF(②選手情報入力!V44="","",IF(K35=1,種目情報!$J$5,種目情報!$J$7)))</f>
        <v/>
      </c>
      <c r="AH35" t="str">
        <f>IF(E35="","",IF(②選手情報入力!V44="","",IF(K35=1,IF(②選手情報入力!$W$6="","",②選手情報入力!$W$6),IF(②選手情報入力!$W$7="","",②選手情報入力!$W$7))))</f>
        <v/>
      </c>
      <c r="AI35" t="str">
        <f>IF(E35="","",IF(②選手情報入力!V44="","",IF(K35=1,IF(②選手情報入力!$V$6="",0,1),IF(②選手情報入力!$V$7="",0,1))))</f>
        <v/>
      </c>
      <c r="AJ35" t="str">
        <f>IF(E35="","",IF(②選手情報入力!V44="","",2))</f>
        <v/>
      </c>
    </row>
    <row r="36" spans="1:36">
      <c r="A36" t="str">
        <f>IF(E36="","",②選手情報入力!B45)</f>
        <v/>
      </c>
      <c r="B36" t="str">
        <f>IF(E36="","",①団体情報入力!$C$5)</f>
        <v/>
      </c>
      <c r="E36" t="str">
        <f>IF(②選手情報入力!C45="","",②選手情報入力!C45)</f>
        <v/>
      </c>
      <c r="F36" t="str">
        <f>IF(E36="","",②選手情報入力!D45)</f>
        <v/>
      </c>
      <c r="G36" t="str">
        <f>IF(E36="","",ASC(②選手情報入力!E45))</f>
        <v/>
      </c>
      <c r="H36" t="str">
        <f t="shared" si="0"/>
        <v/>
      </c>
      <c r="I36" t="str">
        <f>IF(E36="","",②選手情報入力!F45&amp;" "&amp;②選手情報入力!G45)</f>
        <v/>
      </c>
      <c r="J36" t="str">
        <f t="shared" si="1"/>
        <v/>
      </c>
      <c r="K36" t="str">
        <f>IF(E36="","",IF(②選手情報入力!I45="男",1,2))</f>
        <v/>
      </c>
      <c r="L36" t="str">
        <f>IF(E36="","",IF(②選手情報入力!J45="","",②選手情報入力!J45))</f>
        <v/>
      </c>
      <c r="M36" t="str">
        <f>IF(E36="","",LEFT(②選手情報入力!K45,4))</f>
        <v/>
      </c>
      <c r="N36" t="str">
        <f>IF(E36="","",RIGHT(②選手情報入力!K45,4))</f>
        <v/>
      </c>
      <c r="O36" t="str">
        <f t="shared" si="2"/>
        <v/>
      </c>
      <c r="Q36" t="str">
        <f>IF(E36="","",IF(②選手情報入力!L45="","",IF(K36=1,VLOOKUP(②選手情報入力!L45,種目情報!$A$4:$B$34,2,FALSE),VLOOKUP(②選手情報入力!L45,種目情報!$E$4:$F$36,2,FALSE))))</f>
        <v/>
      </c>
      <c r="R36" t="str">
        <f>IF(E36="","",IF(②選手情報入力!M45="","",②選手情報入力!M45))</f>
        <v/>
      </c>
      <c r="S36" s="29"/>
      <c r="T36" t="str">
        <f>IF(E36="","",IF(②選手情報入力!L45="","",IF(K36=1,VLOOKUP(②選手情報入力!L45,種目情報!$A$4:$C$25,3,FALSE),VLOOKUP(②選手情報入力!L45,種目情報!$E$4:$G$29,3,FALSE))))</f>
        <v/>
      </c>
      <c r="U36" t="str">
        <f>IF(E36="","",IF(②選手情報入力!O45="","",IF(K36=1,VLOOKUP(②選手情報入力!O45,種目情報!$A$4:$B$25,2,FALSE),VLOOKUP(②選手情報入力!O45,種目情報!$E$4:$F$29,2,FALSE))))</f>
        <v/>
      </c>
      <c r="V36" t="str">
        <f>IF(E36="","",IF(②選手情報入力!P45="","",②選手情報入力!P45))</f>
        <v/>
      </c>
      <c r="W36" s="29" t="str">
        <f>IF(E36="","",IF(②選手情報入力!N45="","",1))</f>
        <v/>
      </c>
      <c r="X36" t="str">
        <f>IF(E36="","",IF(②選手情報入力!O45="","",IF(K36=1,VLOOKUP(②選手情報入力!O45,種目情報!$A$4:$C$25,3,FALSE),VLOOKUP(②選手情報入力!O45,種目情報!$E$4:$G$29,3,FALSE))))</f>
        <v/>
      </c>
      <c r="Y36" t="str">
        <f>IF(E36="","",IF(②選手情報入力!R45="","",IF(K36=1,VLOOKUP(②選手情報入力!R45,種目情報!$A$4:$B$25,2,FALSE),VLOOKUP(②選手情報入力!R45,種目情報!$E$4:$F$29,2,FALSE))))</f>
        <v/>
      </c>
      <c r="Z36" t="str">
        <f>IF(E36="","",IF(②選手情報入力!S45="","",②選手情報入力!S45))</f>
        <v/>
      </c>
      <c r="AA36" s="29" t="str">
        <f>IF(E36="","",IF(②選手情報入力!Q45="","",1))</f>
        <v/>
      </c>
      <c r="AB36" t="str">
        <f>IF(E36="","",IF(②選手情報入力!R45="","",IF(K36=1,VLOOKUP(②選手情報入力!R45,種目情報!$A$4:$C$25,3,FALSE),VLOOKUP(②選手情報入力!R45,種目情報!$E$4:$G$29,3,FALSE))))</f>
        <v/>
      </c>
      <c r="AC36" t="str">
        <f>IF(E36="","",IF(②選手情報入力!T45="","",IF(K36=1,種目情報!$J$4,種目情報!$J$6)))</f>
        <v/>
      </c>
      <c r="AD36" t="str">
        <f>IF(E36="","",IF(②選手情報入力!T45="","",IF(K36=1,IF(②選手情報入力!$U$6="","",②選手情報入力!$U$6),IF(②選手情報入力!$U$7="","",②選手情報入力!$U$7))))</f>
        <v/>
      </c>
      <c r="AE36" t="str">
        <f>IF(E36="","",IF(②選手情報入力!T45="","",IF(K36=1,IF(②選手情報入力!$T$6="",0,1),IF(②選手情報入力!$T$7="",0,1))))</f>
        <v/>
      </c>
      <c r="AF36" t="str">
        <f>IF(E36="","",IF(②選手情報入力!T45="","",2))</f>
        <v/>
      </c>
      <c r="AG36" t="str">
        <f>IF(E36="","",IF(②選手情報入力!V45="","",IF(K36=1,種目情報!$J$5,種目情報!$J$7)))</f>
        <v/>
      </c>
      <c r="AH36" t="str">
        <f>IF(E36="","",IF(②選手情報入力!V45="","",IF(K36=1,IF(②選手情報入力!$W$6="","",②選手情報入力!$W$6),IF(②選手情報入力!$W$7="","",②選手情報入力!$W$7))))</f>
        <v/>
      </c>
      <c r="AI36" t="str">
        <f>IF(E36="","",IF(②選手情報入力!V45="","",IF(K36=1,IF(②選手情報入力!$V$6="",0,1),IF(②選手情報入力!$V$7="",0,1))))</f>
        <v/>
      </c>
      <c r="AJ36" t="str">
        <f>IF(E36="","",IF(②選手情報入力!V45="","",2))</f>
        <v/>
      </c>
    </row>
    <row r="37" spans="1:36">
      <c r="A37" t="str">
        <f>IF(E37="","",②選手情報入力!B46)</f>
        <v/>
      </c>
      <c r="B37" t="str">
        <f>IF(E37="","",①団体情報入力!$C$5)</f>
        <v/>
      </c>
      <c r="E37" t="str">
        <f>IF(②選手情報入力!C46="","",②選手情報入力!C46)</f>
        <v/>
      </c>
      <c r="F37" t="str">
        <f>IF(E37="","",②選手情報入力!D46)</f>
        <v/>
      </c>
      <c r="G37" t="str">
        <f>IF(E37="","",ASC(②選手情報入力!E46))</f>
        <v/>
      </c>
      <c r="H37" t="str">
        <f t="shared" si="0"/>
        <v/>
      </c>
      <c r="I37" t="str">
        <f>IF(E37="","",②選手情報入力!F46&amp;" "&amp;②選手情報入力!G46)</f>
        <v/>
      </c>
      <c r="J37" t="str">
        <f t="shared" si="1"/>
        <v/>
      </c>
      <c r="K37" t="str">
        <f>IF(E37="","",IF(②選手情報入力!I46="男",1,2))</f>
        <v/>
      </c>
      <c r="L37" t="str">
        <f>IF(E37="","",IF(②選手情報入力!J46="","",②選手情報入力!J46))</f>
        <v/>
      </c>
      <c r="M37" t="str">
        <f>IF(E37="","",LEFT(②選手情報入力!K46,4))</f>
        <v/>
      </c>
      <c r="N37" t="str">
        <f>IF(E37="","",RIGHT(②選手情報入力!K46,4))</f>
        <v/>
      </c>
      <c r="O37" t="str">
        <f t="shared" si="2"/>
        <v/>
      </c>
      <c r="Q37" t="str">
        <f>IF(E37="","",IF(②選手情報入力!L46="","",IF(K37=1,VLOOKUP(②選手情報入力!L46,種目情報!$A$4:$B$34,2,FALSE),VLOOKUP(②選手情報入力!L46,種目情報!$E$4:$F$36,2,FALSE))))</f>
        <v/>
      </c>
      <c r="R37" t="str">
        <f>IF(E37="","",IF(②選手情報入力!M46="","",②選手情報入力!M46))</f>
        <v/>
      </c>
      <c r="S37" s="29"/>
      <c r="T37" t="str">
        <f>IF(E37="","",IF(②選手情報入力!L46="","",IF(K37=1,VLOOKUP(②選手情報入力!L46,種目情報!$A$4:$C$25,3,FALSE),VLOOKUP(②選手情報入力!L46,種目情報!$E$4:$G$29,3,FALSE))))</f>
        <v/>
      </c>
      <c r="U37" t="str">
        <f>IF(E37="","",IF(②選手情報入力!O46="","",IF(K37=1,VLOOKUP(②選手情報入力!O46,種目情報!$A$4:$B$25,2,FALSE),VLOOKUP(②選手情報入力!O46,種目情報!$E$4:$F$29,2,FALSE))))</f>
        <v/>
      </c>
      <c r="V37" t="str">
        <f>IF(E37="","",IF(②選手情報入力!P46="","",②選手情報入力!P46))</f>
        <v/>
      </c>
      <c r="W37" s="29" t="str">
        <f>IF(E37="","",IF(②選手情報入力!N46="","",1))</f>
        <v/>
      </c>
      <c r="X37" t="str">
        <f>IF(E37="","",IF(②選手情報入力!O46="","",IF(K37=1,VLOOKUP(②選手情報入力!O46,種目情報!$A$4:$C$25,3,FALSE),VLOOKUP(②選手情報入力!O46,種目情報!$E$4:$G$29,3,FALSE))))</f>
        <v/>
      </c>
      <c r="Y37" t="str">
        <f>IF(E37="","",IF(②選手情報入力!R46="","",IF(K37=1,VLOOKUP(②選手情報入力!R46,種目情報!$A$4:$B$25,2,FALSE),VLOOKUP(②選手情報入力!R46,種目情報!$E$4:$F$29,2,FALSE))))</f>
        <v/>
      </c>
      <c r="Z37" t="str">
        <f>IF(E37="","",IF(②選手情報入力!S46="","",②選手情報入力!S46))</f>
        <v/>
      </c>
      <c r="AA37" s="29" t="str">
        <f>IF(E37="","",IF(②選手情報入力!Q46="","",1))</f>
        <v/>
      </c>
      <c r="AB37" t="str">
        <f>IF(E37="","",IF(②選手情報入力!R46="","",IF(K37=1,VLOOKUP(②選手情報入力!R46,種目情報!$A$4:$C$25,3,FALSE),VLOOKUP(②選手情報入力!R46,種目情報!$E$4:$G$29,3,FALSE))))</f>
        <v/>
      </c>
      <c r="AC37" t="str">
        <f>IF(E37="","",IF(②選手情報入力!T46="","",IF(K37=1,種目情報!$J$4,種目情報!$J$6)))</f>
        <v/>
      </c>
      <c r="AD37" t="str">
        <f>IF(E37="","",IF(②選手情報入力!T46="","",IF(K37=1,IF(②選手情報入力!$U$6="","",②選手情報入力!$U$6),IF(②選手情報入力!$U$7="","",②選手情報入力!$U$7))))</f>
        <v/>
      </c>
      <c r="AE37" t="str">
        <f>IF(E37="","",IF(②選手情報入力!T46="","",IF(K37=1,IF(②選手情報入力!$T$6="",0,1),IF(②選手情報入力!$T$7="",0,1))))</f>
        <v/>
      </c>
      <c r="AF37" t="str">
        <f>IF(E37="","",IF(②選手情報入力!T46="","",2))</f>
        <v/>
      </c>
      <c r="AG37" t="str">
        <f>IF(E37="","",IF(②選手情報入力!V46="","",IF(K37=1,種目情報!$J$5,種目情報!$J$7)))</f>
        <v/>
      </c>
      <c r="AH37" t="str">
        <f>IF(E37="","",IF(②選手情報入力!V46="","",IF(K37=1,IF(②選手情報入力!$W$6="","",②選手情報入力!$W$6),IF(②選手情報入力!$W$7="","",②選手情報入力!$W$7))))</f>
        <v/>
      </c>
      <c r="AI37" t="str">
        <f>IF(E37="","",IF(②選手情報入力!V46="","",IF(K37=1,IF(②選手情報入力!$V$6="",0,1),IF(②選手情報入力!$V$7="",0,1))))</f>
        <v/>
      </c>
      <c r="AJ37" t="str">
        <f>IF(E37="","",IF(②選手情報入力!V46="","",2))</f>
        <v/>
      </c>
    </row>
    <row r="38" spans="1:36">
      <c r="A38" t="str">
        <f>IF(E38="","",②選手情報入力!B47)</f>
        <v/>
      </c>
      <c r="B38" t="str">
        <f>IF(E38="","",①団体情報入力!$C$5)</f>
        <v/>
      </c>
      <c r="E38" t="str">
        <f>IF(②選手情報入力!C47="","",②選手情報入力!C47)</f>
        <v/>
      </c>
      <c r="F38" t="str">
        <f>IF(E38="","",②選手情報入力!D47)</f>
        <v/>
      </c>
      <c r="G38" t="str">
        <f>IF(E38="","",ASC(②選手情報入力!E47))</f>
        <v/>
      </c>
      <c r="H38" t="str">
        <f t="shared" si="0"/>
        <v/>
      </c>
      <c r="I38" t="str">
        <f>IF(E38="","",②選手情報入力!F47&amp;" "&amp;②選手情報入力!G47)</f>
        <v/>
      </c>
      <c r="J38" t="str">
        <f t="shared" si="1"/>
        <v/>
      </c>
      <c r="K38" t="str">
        <f>IF(E38="","",IF(②選手情報入力!I47="男",1,2))</f>
        <v/>
      </c>
      <c r="L38" t="str">
        <f>IF(E38="","",IF(②選手情報入力!J47="","",②選手情報入力!J47))</f>
        <v/>
      </c>
      <c r="M38" t="str">
        <f>IF(E38="","",LEFT(②選手情報入力!K47,4))</f>
        <v/>
      </c>
      <c r="N38" t="str">
        <f>IF(E38="","",RIGHT(②選手情報入力!K47,4))</f>
        <v/>
      </c>
      <c r="O38" t="str">
        <f t="shared" si="2"/>
        <v/>
      </c>
      <c r="Q38" t="str">
        <f>IF(E38="","",IF(②選手情報入力!L47="","",IF(K38=1,VLOOKUP(②選手情報入力!L47,種目情報!$A$4:$B$34,2,FALSE),VLOOKUP(②選手情報入力!L47,種目情報!$E$4:$F$36,2,FALSE))))</f>
        <v/>
      </c>
      <c r="R38" t="str">
        <f>IF(E38="","",IF(②選手情報入力!M47="","",②選手情報入力!M47))</f>
        <v/>
      </c>
      <c r="S38" s="29"/>
      <c r="T38" t="str">
        <f>IF(E38="","",IF(②選手情報入力!L47="","",IF(K38=1,VLOOKUP(②選手情報入力!L47,種目情報!$A$4:$C$25,3,FALSE),VLOOKUP(②選手情報入力!L47,種目情報!$E$4:$G$29,3,FALSE))))</f>
        <v/>
      </c>
      <c r="U38" t="str">
        <f>IF(E38="","",IF(②選手情報入力!O47="","",IF(K38=1,VLOOKUP(②選手情報入力!O47,種目情報!$A$4:$B$25,2,FALSE),VLOOKUP(②選手情報入力!O47,種目情報!$E$4:$F$29,2,FALSE))))</f>
        <v/>
      </c>
      <c r="V38" t="str">
        <f>IF(E38="","",IF(②選手情報入力!P47="","",②選手情報入力!P47))</f>
        <v/>
      </c>
      <c r="W38" s="29" t="str">
        <f>IF(E38="","",IF(②選手情報入力!N47="","",1))</f>
        <v/>
      </c>
      <c r="X38" t="str">
        <f>IF(E38="","",IF(②選手情報入力!O47="","",IF(K38=1,VLOOKUP(②選手情報入力!O47,種目情報!$A$4:$C$25,3,FALSE),VLOOKUP(②選手情報入力!O47,種目情報!$E$4:$G$29,3,FALSE))))</f>
        <v/>
      </c>
      <c r="Y38" t="str">
        <f>IF(E38="","",IF(②選手情報入力!R47="","",IF(K38=1,VLOOKUP(②選手情報入力!R47,種目情報!$A$4:$B$25,2,FALSE),VLOOKUP(②選手情報入力!R47,種目情報!$E$4:$F$29,2,FALSE))))</f>
        <v/>
      </c>
      <c r="Z38" t="str">
        <f>IF(E38="","",IF(②選手情報入力!S47="","",②選手情報入力!S47))</f>
        <v/>
      </c>
      <c r="AA38" s="29" t="str">
        <f>IF(E38="","",IF(②選手情報入力!Q47="","",1))</f>
        <v/>
      </c>
      <c r="AB38" t="str">
        <f>IF(E38="","",IF(②選手情報入力!R47="","",IF(K38=1,VLOOKUP(②選手情報入力!R47,種目情報!$A$4:$C$25,3,FALSE),VLOOKUP(②選手情報入力!R47,種目情報!$E$4:$G$29,3,FALSE))))</f>
        <v/>
      </c>
      <c r="AC38" t="str">
        <f>IF(E38="","",IF(②選手情報入力!T47="","",IF(K38=1,種目情報!$J$4,種目情報!$J$6)))</f>
        <v/>
      </c>
      <c r="AD38" t="str">
        <f>IF(E38="","",IF(②選手情報入力!T47="","",IF(K38=1,IF(②選手情報入力!$U$6="","",②選手情報入力!$U$6),IF(②選手情報入力!$U$7="","",②選手情報入力!$U$7))))</f>
        <v/>
      </c>
      <c r="AE38" t="str">
        <f>IF(E38="","",IF(②選手情報入力!T47="","",IF(K38=1,IF(②選手情報入力!$T$6="",0,1),IF(②選手情報入力!$T$7="",0,1))))</f>
        <v/>
      </c>
      <c r="AF38" t="str">
        <f>IF(E38="","",IF(②選手情報入力!T47="","",2))</f>
        <v/>
      </c>
      <c r="AG38" t="str">
        <f>IF(E38="","",IF(②選手情報入力!V47="","",IF(K38=1,種目情報!$J$5,種目情報!$J$7)))</f>
        <v/>
      </c>
      <c r="AH38" t="str">
        <f>IF(E38="","",IF(②選手情報入力!V47="","",IF(K38=1,IF(②選手情報入力!$W$6="","",②選手情報入力!$W$6),IF(②選手情報入力!$W$7="","",②選手情報入力!$W$7))))</f>
        <v/>
      </c>
      <c r="AI38" t="str">
        <f>IF(E38="","",IF(②選手情報入力!V47="","",IF(K38=1,IF(②選手情報入力!$V$6="",0,1),IF(②選手情報入力!$V$7="",0,1))))</f>
        <v/>
      </c>
      <c r="AJ38" t="str">
        <f>IF(E38="","",IF(②選手情報入力!V47="","",2))</f>
        <v/>
      </c>
    </row>
    <row r="39" spans="1:36">
      <c r="A39" t="str">
        <f>IF(E39="","",②選手情報入力!B48)</f>
        <v/>
      </c>
      <c r="B39" t="str">
        <f>IF(E39="","",①団体情報入力!$C$5)</f>
        <v/>
      </c>
      <c r="E39" t="str">
        <f>IF(②選手情報入力!C48="","",②選手情報入力!C48)</f>
        <v/>
      </c>
      <c r="F39" t="str">
        <f>IF(E39="","",②選手情報入力!D48)</f>
        <v/>
      </c>
      <c r="G39" t="str">
        <f>IF(E39="","",ASC(②選手情報入力!E48))</f>
        <v/>
      </c>
      <c r="H39" t="str">
        <f t="shared" si="0"/>
        <v/>
      </c>
      <c r="I39" t="str">
        <f>IF(E39="","",②選手情報入力!F48&amp;" "&amp;②選手情報入力!G48)</f>
        <v/>
      </c>
      <c r="J39" t="str">
        <f t="shared" si="1"/>
        <v/>
      </c>
      <c r="K39" t="str">
        <f>IF(E39="","",IF(②選手情報入力!I48="男",1,2))</f>
        <v/>
      </c>
      <c r="L39" t="str">
        <f>IF(E39="","",IF(②選手情報入力!J48="","",②選手情報入力!J48))</f>
        <v/>
      </c>
      <c r="M39" t="str">
        <f>IF(E39="","",LEFT(②選手情報入力!K48,4))</f>
        <v/>
      </c>
      <c r="N39" t="str">
        <f>IF(E39="","",RIGHT(②選手情報入力!K48,4))</f>
        <v/>
      </c>
      <c r="O39" t="str">
        <f t="shared" si="2"/>
        <v/>
      </c>
      <c r="Q39" t="str">
        <f>IF(E39="","",IF(②選手情報入力!L48="","",IF(K39=1,VLOOKUP(②選手情報入力!L48,種目情報!$A$4:$B$34,2,FALSE),VLOOKUP(②選手情報入力!L48,種目情報!$E$4:$F$36,2,FALSE))))</f>
        <v/>
      </c>
      <c r="R39" t="str">
        <f>IF(E39="","",IF(②選手情報入力!M48="","",②選手情報入力!M48))</f>
        <v/>
      </c>
      <c r="S39" s="29"/>
      <c r="T39" t="str">
        <f>IF(E39="","",IF(②選手情報入力!L48="","",IF(K39=1,VLOOKUP(②選手情報入力!L48,種目情報!$A$4:$C$25,3,FALSE),VLOOKUP(②選手情報入力!L48,種目情報!$E$4:$G$29,3,FALSE))))</f>
        <v/>
      </c>
      <c r="U39" t="str">
        <f>IF(E39="","",IF(②選手情報入力!O48="","",IF(K39=1,VLOOKUP(②選手情報入力!O48,種目情報!$A$4:$B$25,2,FALSE),VLOOKUP(②選手情報入力!O48,種目情報!$E$4:$F$29,2,FALSE))))</f>
        <v/>
      </c>
      <c r="V39" t="str">
        <f>IF(E39="","",IF(②選手情報入力!P48="","",②選手情報入力!P48))</f>
        <v/>
      </c>
      <c r="W39" s="29" t="str">
        <f>IF(E39="","",IF(②選手情報入力!N48="","",1))</f>
        <v/>
      </c>
      <c r="X39" t="str">
        <f>IF(E39="","",IF(②選手情報入力!O48="","",IF(K39=1,VLOOKUP(②選手情報入力!O48,種目情報!$A$4:$C$25,3,FALSE),VLOOKUP(②選手情報入力!O48,種目情報!$E$4:$G$29,3,FALSE))))</f>
        <v/>
      </c>
      <c r="Y39" t="str">
        <f>IF(E39="","",IF(②選手情報入力!R48="","",IF(K39=1,VLOOKUP(②選手情報入力!R48,種目情報!$A$4:$B$25,2,FALSE),VLOOKUP(②選手情報入力!R48,種目情報!$E$4:$F$29,2,FALSE))))</f>
        <v/>
      </c>
      <c r="Z39" t="str">
        <f>IF(E39="","",IF(②選手情報入力!S48="","",②選手情報入力!S48))</f>
        <v/>
      </c>
      <c r="AA39" s="29" t="str">
        <f>IF(E39="","",IF(②選手情報入力!Q48="","",1))</f>
        <v/>
      </c>
      <c r="AB39" t="str">
        <f>IF(E39="","",IF(②選手情報入力!R48="","",IF(K39=1,VLOOKUP(②選手情報入力!R48,種目情報!$A$4:$C$25,3,FALSE),VLOOKUP(②選手情報入力!R48,種目情報!$E$4:$G$29,3,FALSE))))</f>
        <v/>
      </c>
      <c r="AC39" t="str">
        <f>IF(E39="","",IF(②選手情報入力!T48="","",IF(K39=1,種目情報!$J$4,種目情報!$J$6)))</f>
        <v/>
      </c>
      <c r="AD39" t="str">
        <f>IF(E39="","",IF(②選手情報入力!T48="","",IF(K39=1,IF(②選手情報入力!$U$6="","",②選手情報入力!$U$6),IF(②選手情報入力!$U$7="","",②選手情報入力!$U$7))))</f>
        <v/>
      </c>
      <c r="AE39" t="str">
        <f>IF(E39="","",IF(②選手情報入力!T48="","",IF(K39=1,IF(②選手情報入力!$T$6="",0,1),IF(②選手情報入力!$T$7="",0,1))))</f>
        <v/>
      </c>
      <c r="AF39" t="str">
        <f>IF(E39="","",IF(②選手情報入力!T48="","",2))</f>
        <v/>
      </c>
      <c r="AG39" t="str">
        <f>IF(E39="","",IF(②選手情報入力!V48="","",IF(K39=1,種目情報!$J$5,種目情報!$J$7)))</f>
        <v/>
      </c>
      <c r="AH39" t="str">
        <f>IF(E39="","",IF(②選手情報入力!V48="","",IF(K39=1,IF(②選手情報入力!$W$6="","",②選手情報入力!$W$6),IF(②選手情報入力!$W$7="","",②選手情報入力!$W$7))))</f>
        <v/>
      </c>
      <c r="AI39" t="str">
        <f>IF(E39="","",IF(②選手情報入力!V48="","",IF(K39=1,IF(②選手情報入力!$V$6="",0,1),IF(②選手情報入力!$V$7="",0,1))))</f>
        <v/>
      </c>
      <c r="AJ39" t="str">
        <f>IF(E39="","",IF(②選手情報入力!V48="","",2))</f>
        <v/>
      </c>
    </row>
    <row r="40" spans="1:36">
      <c r="A40" t="str">
        <f>IF(E40="","",②選手情報入力!B49)</f>
        <v/>
      </c>
      <c r="B40" t="str">
        <f>IF(E40="","",①団体情報入力!$C$5)</f>
        <v/>
      </c>
      <c r="E40" t="str">
        <f>IF(②選手情報入力!C49="","",②選手情報入力!C49)</f>
        <v/>
      </c>
      <c r="F40" t="str">
        <f>IF(E40="","",②選手情報入力!D49)</f>
        <v/>
      </c>
      <c r="G40" t="str">
        <f>IF(E40="","",ASC(②選手情報入力!E49))</f>
        <v/>
      </c>
      <c r="H40" t="str">
        <f t="shared" si="0"/>
        <v/>
      </c>
      <c r="I40" t="str">
        <f>IF(E40="","",②選手情報入力!F49&amp;" "&amp;②選手情報入力!G49)</f>
        <v/>
      </c>
      <c r="J40" t="str">
        <f t="shared" si="1"/>
        <v/>
      </c>
      <c r="K40" t="str">
        <f>IF(E40="","",IF(②選手情報入力!I49="男",1,2))</f>
        <v/>
      </c>
      <c r="L40" t="str">
        <f>IF(E40="","",IF(②選手情報入力!J49="","",②選手情報入力!J49))</f>
        <v/>
      </c>
      <c r="M40" t="str">
        <f>IF(E40="","",LEFT(②選手情報入力!K49,4))</f>
        <v/>
      </c>
      <c r="N40" t="str">
        <f>IF(E40="","",RIGHT(②選手情報入力!K49,4))</f>
        <v/>
      </c>
      <c r="O40" t="str">
        <f t="shared" si="2"/>
        <v/>
      </c>
      <c r="Q40" t="str">
        <f>IF(E40="","",IF(②選手情報入力!L49="","",IF(K40=1,VLOOKUP(②選手情報入力!L49,種目情報!$A$4:$B$34,2,FALSE),VLOOKUP(②選手情報入力!L49,種目情報!$E$4:$F$36,2,FALSE))))</f>
        <v/>
      </c>
      <c r="R40" t="str">
        <f>IF(E40="","",IF(②選手情報入力!M49="","",②選手情報入力!M49))</f>
        <v/>
      </c>
      <c r="S40" s="29"/>
      <c r="T40" t="str">
        <f>IF(E40="","",IF(②選手情報入力!L49="","",IF(K40=1,VLOOKUP(②選手情報入力!L49,種目情報!$A$4:$C$25,3,FALSE),VLOOKUP(②選手情報入力!L49,種目情報!$E$4:$G$29,3,FALSE))))</f>
        <v/>
      </c>
      <c r="U40" t="str">
        <f>IF(E40="","",IF(②選手情報入力!O49="","",IF(K40=1,VLOOKUP(②選手情報入力!O49,種目情報!$A$4:$B$25,2,FALSE),VLOOKUP(②選手情報入力!O49,種目情報!$E$4:$F$29,2,FALSE))))</f>
        <v/>
      </c>
      <c r="V40" t="str">
        <f>IF(E40="","",IF(②選手情報入力!P49="","",②選手情報入力!P49))</f>
        <v/>
      </c>
      <c r="W40" s="29" t="str">
        <f>IF(E40="","",IF(②選手情報入力!N49="","",1))</f>
        <v/>
      </c>
      <c r="X40" t="str">
        <f>IF(E40="","",IF(②選手情報入力!O49="","",IF(K40=1,VLOOKUP(②選手情報入力!O49,種目情報!$A$4:$C$25,3,FALSE),VLOOKUP(②選手情報入力!O49,種目情報!$E$4:$G$29,3,FALSE))))</f>
        <v/>
      </c>
      <c r="Y40" t="str">
        <f>IF(E40="","",IF(②選手情報入力!R49="","",IF(K40=1,VLOOKUP(②選手情報入力!R49,種目情報!$A$4:$B$25,2,FALSE),VLOOKUP(②選手情報入力!R49,種目情報!$E$4:$F$29,2,FALSE))))</f>
        <v/>
      </c>
      <c r="Z40" t="str">
        <f>IF(E40="","",IF(②選手情報入力!S49="","",②選手情報入力!S49))</f>
        <v/>
      </c>
      <c r="AA40" s="29" t="str">
        <f>IF(E40="","",IF(②選手情報入力!Q49="","",1))</f>
        <v/>
      </c>
      <c r="AB40" t="str">
        <f>IF(E40="","",IF(②選手情報入力!R49="","",IF(K40=1,VLOOKUP(②選手情報入力!R49,種目情報!$A$4:$C$25,3,FALSE),VLOOKUP(②選手情報入力!R49,種目情報!$E$4:$G$29,3,FALSE))))</f>
        <v/>
      </c>
      <c r="AC40" t="str">
        <f>IF(E40="","",IF(②選手情報入力!T49="","",IF(K40=1,種目情報!$J$4,種目情報!$J$6)))</f>
        <v/>
      </c>
      <c r="AD40" t="str">
        <f>IF(E40="","",IF(②選手情報入力!T49="","",IF(K40=1,IF(②選手情報入力!$U$6="","",②選手情報入力!$U$6),IF(②選手情報入力!$U$7="","",②選手情報入力!$U$7))))</f>
        <v/>
      </c>
      <c r="AE40" t="str">
        <f>IF(E40="","",IF(②選手情報入力!T49="","",IF(K40=1,IF(②選手情報入力!$T$6="",0,1),IF(②選手情報入力!$T$7="",0,1))))</f>
        <v/>
      </c>
      <c r="AF40" t="str">
        <f>IF(E40="","",IF(②選手情報入力!T49="","",2))</f>
        <v/>
      </c>
      <c r="AG40" t="str">
        <f>IF(E40="","",IF(②選手情報入力!V49="","",IF(K40=1,種目情報!$J$5,種目情報!$J$7)))</f>
        <v/>
      </c>
      <c r="AH40" t="str">
        <f>IF(E40="","",IF(②選手情報入力!V49="","",IF(K40=1,IF(②選手情報入力!$W$6="","",②選手情報入力!$W$6),IF(②選手情報入力!$W$7="","",②選手情報入力!$W$7))))</f>
        <v/>
      </c>
      <c r="AI40" t="str">
        <f>IF(E40="","",IF(②選手情報入力!V49="","",IF(K40=1,IF(②選手情報入力!$V$6="",0,1),IF(②選手情報入力!$V$7="",0,1))))</f>
        <v/>
      </c>
      <c r="AJ40" t="str">
        <f>IF(E40="","",IF(②選手情報入力!V49="","",2))</f>
        <v/>
      </c>
    </row>
    <row r="41" spans="1:36">
      <c r="A41" t="str">
        <f>IF(E41="","",②選手情報入力!B50)</f>
        <v/>
      </c>
      <c r="B41" t="str">
        <f>IF(E41="","",①団体情報入力!$C$5)</f>
        <v/>
      </c>
      <c r="E41" t="str">
        <f>IF(②選手情報入力!C50="","",②選手情報入力!C50)</f>
        <v/>
      </c>
      <c r="F41" t="str">
        <f>IF(E41="","",②選手情報入力!D50)</f>
        <v/>
      </c>
      <c r="G41" t="str">
        <f>IF(E41="","",ASC(②選手情報入力!E50))</f>
        <v/>
      </c>
      <c r="H41" t="str">
        <f t="shared" si="0"/>
        <v/>
      </c>
      <c r="I41" t="str">
        <f>IF(E41="","",②選手情報入力!F50&amp;" "&amp;②選手情報入力!G50)</f>
        <v/>
      </c>
      <c r="J41" t="str">
        <f t="shared" si="1"/>
        <v/>
      </c>
      <c r="K41" t="str">
        <f>IF(E41="","",IF(②選手情報入力!I50="男",1,2))</f>
        <v/>
      </c>
      <c r="L41" t="str">
        <f>IF(E41="","",IF(②選手情報入力!J50="","",②選手情報入力!J50))</f>
        <v/>
      </c>
      <c r="M41" t="str">
        <f>IF(E41="","",LEFT(②選手情報入力!K50,4))</f>
        <v/>
      </c>
      <c r="N41" t="str">
        <f>IF(E41="","",RIGHT(②選手情報入力!K50,4))</f>
        <v/>
      </c>
      <c r="O41" t="str">
        <f t="shared" si="2"/>
        <v/>
      </c>
      <c r="Q41" t="str">
        <f>IF(E41="","",IF(②選手情報入力!L50="","",IF(K41=1,VLOOKUP(②選手情報入力!L50,種目情報!$A$4:$B$34,2,FALSE),VLOOKUP(②選手情報入力!L50,種目情報!$E$4:$F$36,2,FALSE))))</f>
        <v/>
      </c>
      <c r="R41" t="str">
        <f>IF(E41="","",IF(②選手情報入力!M50="","",②選手情報入力!M50))</f>
        <v/>
      </c>
      <c r="S41" s="29"/>
      <c r="T41" t="str">
        <f>IF(E41="","",IF(②選手情報入力!L50="","",IF(K41=1,VLOOKUP(②選手情報入力!L50,種目情報!$A$4:$C$25,3,FALSE),VLOOKUP(②選手情報入力!L50,種目情報!$E$4:$G$29,3,FALSE))))</f>
        <v/>
      </c>
      <c r="U41" t="str">
        <f>IF(E41="","",IF(②選手情報入力!O50="","",IF(K41=1,VLOOKUP(②選手情報入力!O50,種目情報!$A$4:$B$25,2,FALSE),VLOOKUP(②選手情報入力!O50,種目情報!$E$4:$F$29,2,FALSE))))</f>
        <v/>
      </c>
      <c r="V41" t="str">
        <f>IF(E41="","",IF(②選手情報入力!P50="","",②選手情報入力!P50))</f>
        <v/>
      </c>
      <c r="W41" s="29" t="str">
        <f>IF(E41="","",IF(②選手情報入力!N50="","",1))</f>
        <v/>
      </c>
      <c r="X41" t="str">
        <f>IF(E41="","",IF(②選手情報入力!O50="","",IF(K41=1,VLOOKUP(②選手情報入力!O50,種目情報!$A$4:$C$25,3,FALSE),VLOOKUP(②選手情報入力!O50,種目情報!$E$4:$G$29,3,FALSE))))</f>
        <v/>
      </c>
      <c r="Y41" t="str">
        <f>IF(E41="","",IF(②選手情報入力!R50="","",IF(K41=1,VLOOKUP(②選手情報入力!R50,種目情報!$A$4:$B$25,2,FALSE),VLOOKUP(②選手情報入力!R50,種目情報!$E$4:$F$29,2,FALSE))))</f>
        <v/>
      </c>
      <c r="Z41" t="str">
        <f>IF(E41="","",IF(②選手情報入力!S50="","",②選手情報入力!S50))</f>
        <v/>
      </c>
      <c r="AA41" s="29" t="str">
        <f>IF(E41="","",IF(②選手情報入力!Q50="","",1))</f>
        <v/>
      </c>
      <c r="AB41" t="str">
        <f>IF(E41="","",IF(②選手情報入力!R50="","",IF(K41=1,VLOOKUP(②選手情報入力!R50,種目情報!$A$4:$C$25,3,FALSE),VLOOKUP(②選手情報入力!R50,種目情報!$E$4:$G$29,3,FALSE))))</f>
        <v/>
      </c>
      <c r="AC41" t="str">
        <f>IF(E41="","",IF(②選手情報入力!T50="","",IF(K41=1,種目情報!$J$4,種目情報!$J$6)))</f>
        <v/>
      </c>
      <c r="AD41" t="str">
        <f>IF(E41="","",IF(②選手情報入力!T50="","",IF(K41=1,IF(②選手情報入力!$U$6="","",②選手情報入力!$U$6),IF(②選手情報入力!$U$7="","",②選手情報入力!$U$7))))</f>
        <v/>
      </c>
      <c r="AE41" t="str">
        <f>IF(E41="","",IF(②選手情報入力!T50="","",IF(K41=1,IF(②選手情報入力!$T$6="",0,1),IF(②選手情報入力!$T$7="",0,1))))</f>
        <v/>
      </c>
      <c r="AF41" t="str">
        <f>IF(E41="","",IF(②選手情報入力!T50="","",2))</f>
        <v/>
      </c>
      <c r="AG41" t="str">
        <f>IF(E41="","",IF(②選手情報入力!V50="","",IF(K41=1,種目情報!$J$5,種目情報!$J$7)))</f>
        <v/>
      </c>
      <c r="AH41" t="str">
        <f>IF(E41="","",IF(②選手情報入力!V50="","",IF(K41=1,IF(②選手情報入力!$W$6="","",②選手情報入力!$W$6),IF(②選手情報入力!$W$7="","",②選手情報入力!$W$7))))</f>
        <v/>
      </c>
      <c r="AI41" t="str">
        <f>IF(E41="","",IF(②選手情報入力!V50="","",IF(K41=1,IF(②選手情報入力!$V$6="",0,1),IF(②選手情報入力!$V$7="",0,1))))</f>
        <v/>
      </c>
      <c r="AJ41" t="str">
        <f>IF(E41="","",IF(②選手情報入力!V50="","",2))</f>
        <v/>
      </c>
    </row>
    <row r="42" spans="1:36">
      <c r="A42" t="str">
        <f>IF(E42="","",②選手情報入力!B51)</f>
        <v/>
      </c>
      <c r="B42" t="str">
        <f>IF(E42="","",①団体情報入力!$C$5)</f>
        <v/>
      </c>
      <c r="E42" t="str">
        <f>IF(②選手情報入力!C51="","",②選手情報入力!C51)</f>
        <v/>
      </c>
      <c r="F42" t="str">
        <f>IF(E42="","",②選手情報入力!D51)</f>
        <v/>
      </c>
      <c r="G42" t="str">
        <f>IF(E42="","",ASC(②選手情報入力!E51))</f>
        <v/>
      </c>
      <c r="H42" t="str">
        <f t="shared" si="0"/>
        <v/>
      </c>
      <c r="I42" t="str">
        <f>IF(E42="","",②選手情報入力!F51&amp;" "&amp;②選手情報入力!G51)</f>
        <v/>
      </c>
      <c r="J42" t="str">
        <f t="shared" si="1"/>
        <v/>
      </c>
      <c r="K42" t="str">
        <f>IF(E42="","",IF(②選手情報入力!I51="男",1,2))</f>
        <v/>
      </c>
      <c r="L42" t="str">
        <f>IF(E42="","",IF(②選手情報入力!J51="","",②選手情報入力!J51))</f>
        <v/>
      </c>
      <c r="M42" t="str">
        <f>IF(E42="","",LEFT(②選手情報入力!K51,4))</f>
        <v/>
      </c>
      <c r="N42" t="str">
        <f>IF(E42="","",RIGHT(②選手情報入力!K51,4))</f>
        <v/>
      </c>
      <c r="O42" t="str">
        <f t="shared" si="2"/>
        <v/>
      </c>
      <c r="Q42" t="str">
        <f>IF(E42="","",IF(②選手情報入力!L51="","",IF(K42=1,VLOOKUP(②選手情報入力!L51,種目情報!$A$4:$B$34,2,FALSE),VLOOKUP(②選手情報入力!L51,種目情報!$E$4:$F$36,2,FALSE))))</f>
        <v/>
      </c>
      <c r="R42" t="str">
        <f>IF(E42="","",IF(②選手情報入力!M51="","",②選手情報入力!M51))</f>
        <v/>
      </c>
      <c r="S42" s="29"/>
      <c r="T42" t="str">
        <f>IF(E42="","",IF(②選手情報入力!L51="","",IF(K42=1,VLOOKUP(②選手情報入力!L51,種目情報!$A$4:$C$25,3,FALSE),VLOOKUP(②選手情報入力!L51,種目情報!$E$4:$G$29,3,FALSE))))</f>
        <v/>
      </c>
      <c r="U42" t="str">
        <f>IF(E42="","",IF(②選手情報入力!O51="","",IF(K42=1,VLOOKUP(②選手情報入力!O51,種目情報!$A$4:$B$25,2,FALSE),VLOOKUP(②選手情報入力!O51,種目情報!$E$4:$F$29,2,FALSE))))</f>
        <v/>
      </c>
      <c r="V42" t="str">
        <f>IF(E42="","",IF(②選手情報入力!P51="","",②選手情報入力!P51))</f>
        <v/>
      </c>
      <c r="W42" s="29" t="str">
        <f>IF(E42="","",IF(②選手情報入力!N51="","",1))</f>
        <v/>
      </c>
      <c r="X42" t="str">
        <f>IF(E42="","",IF(②選手情報入力!O51="","",IF(K42=1,VLOOKUP(②選手情報入力!O51,種目情報!$A$4:$C$25,3,FALSE),VLOOKUP(②選手情報入力!O51,種目情報!$E$4:$G$29,3,FALSE))))</f>
        <v/>
      </c>
      <c r="Y42" t="str">
        <f>IF(E42="","",IF(②選手情報入力!R51="","",IF(K42=1,VLOOKUP(②選手情報入力!R51,種目情報!$A$4:$B$25,2,FALSE),VLOOKUP(②選手情報入力!R51,種目情報!$E$4:$F$29,2,FALSE))))</f>
        <v/>
      </c>
      <c r="Z42" t="str">
        <f>IF(E42="","",IF(②選手情報入力!S51="","",②選手情報入力!S51))</f>
        <v/>
      </c>
      <c r="AA42" s="29" t="str">
        <f>IF(E42="","",IF(②選手情報入力!Q51="","",1))</f>
        <v/>
      </c>
      <c r="AB42" t="str">
        <f>IF(E42="","",IF(②選手情報入力!R51="","",IF(K42=1,VLOOKUP(②選手情報入力!R51,種目情報!$A$4:$C$25,3,FALSE),VLOOKUP(②選手情報入力!R51,種目情報!$E$4:$G$29,3,FALSE))))</f>
        <v/>
      </c>
      <c r="AC42" t="str">
        <f>IF(E42="","",IF(②選手情報入力!T51="","",IF(K42=1,種目情報!$J$4,種目情報!$J$6)))</f>
        <v/>
      </c>
      <c r="AD42" t="str">
        <f>IF(E42="","",IF(②選手情報入力!T51="","",IF(K42=1,IF(②選手情報入力!$U$6="","",②選手情報入力!$U$6),IF(②選手情報入力!$U$7="","",②選手情報入力!$U$7))))</f>
        <v/>
      </c>
      <c r="AE42" t="str">
        <f>IF(E42="","",IF(②選手情報入力!T51="","",IF(K42=1,IF(②選手情報入力!$T$6="",0,1),IF(②選手情報入力!$T$7="",0,1))))</f>
        <v/>
      </c>
      <c r="AF42" t="str">
        <f>IF(E42="","",IF(②選手情報入力!T51="","",2))</f>
        <v/>
      </c>
      <c r="AG42" t="str">
        <f>IF(E42="","",IF(②選手情報入力!V51="","",IF(K42=1,種目情報!$J$5,種目情報!$J$7)))</f>
        <v/>
      </c>
      <c r="AH42" t="str">
        <f>IF(E42="","",IF(②選手情報入力!V51="","",IF(K42=1,IF(②選手情報入力!$W$6="","",②選手情報入力!$W$6),IF(②選手情報入力!$W$7="","",②選手情報入力!$W$7))))</f>
        <v/>
      </c>
      <c r="AI42" t="str">
        <f>IF(E42="","",IF(②選手情報入力!V51="","",IF(K42=1,IF(②選手情報入力!$V$6="",0,1),IF(②選手情報入力!$V$7="",0,1))))</f>
        <v/>
      </c>
      <c r="AJ42" t="str">
        <f>IF(E42="","",IF(②選手情報入力!V51="","",2))</f>
        <v/>
      </c>
    </row>
    <row r="43" spans="1:36">
      <c r="A43" t="str">
        <f>IF(E43="","",②選手情報入力!B52)</f>
        <v/>
      </c>
      <c r="B43" t="str">
        <f>IF(E43="","",①団体情報入力!$C$5)</f>
        <v/>
      </c>
      <c r="E43" t="str">
        <f>IF(②選手情報入力!C52="","",②選手情報入力!C52)</f>
        <v/>
      </c>
      <c r="F43" t="str">
        <f>IF(E43="","",②選手情報入力!D52)</f>
        <v/>
      </c>
      <c r="G43" t="str">
        <f>IF(E43="","",ASC(②選手情報入力!E52))</f>
        <v/>
      </c>
      <c r="H43" t="str">
        <f t="shared" si="0"/>
        <v/>
      </c>
      <c r="I43" t="str">
        <f>IF(E43="","",②選手情報入力!F52&amp;" "&amp;②選手情報入力!G52)</f>
        <v/>
      </c>
      <c r="J43" t="str">
        <f t="shared" si="1"/>
        <v/>
      </c>
      <c r="K43" t="str">
        <f>IF(E43="","",IF(②選手情報入力!I52="男",1,2))</f>
        <v/>
      </c>
      <c r="L43" t="str">
        <f>IF(E43="","",IF(②選手情報入力!J52="","",②選手情報入力!J52))</f>
        <v/>
      </c>
      <c r="M43" t="str">
        <f>IF(E43="","",LEFT(②選手情報入力!K52,4))</f>
        <v/>
      </c>
      <c r="N43" t="str">
        <f>IF(E43="","",RIGHT(②選手情報入力!K52,4))</f>
        <v/>
      </c>
      <c r="O43" t="str">
        <f t="shared" si="2"/>
        <v/>
      </c>
      <c r="Q43" t="str">
        <f>IF(E43="","",IF(②選手情報入力!L52="","",IF(K43=1,VLOOKUP(②選手情報入力!L52,種目情報!$A$4:$B$34,2,FALSE),VLOOKUP(②選手情報入力!L52,種目情報!$E$4:$F$36,2,FALSE))))</f>
        <v/>
      </c>
      <c r="R43" t="str">
        <f>IF(E43="","",IF(②選手情報入力!M52="","",②選手情報入力!M52))</f>
        <v/>
      </c>
      <c r="S43" s="29"/>
      <c r="T43" t="str">
        <f>IF(E43="","",IF(②選手情報入力!L52="","",IF(K43=1,VLOOKUP(②選手情報入力!L52,種目情報!$A$4:$C$25,3,FALSE),VLOOKUP(②選手情報入力!L52,種目情報!$E$4:$G$29,3,FALSE))))</f>
        <v/>
      </c>
      <c r="U43" t="str">
        <f>IF(E43="","",IF(②選手情報入力!O52="","",IF(K43=1,VLOOKUP(②選手情報入力!O52,種目情報!$A$4:$B$25,2,FALSE),VLOOKUP(②選手情報入力!O52,種目情報!$E$4:$F$29,2,FALSE))))</f>
        <v/>
      </c>
      <c r="V43" t="str">
        <f>IF(E43="","",IF(②選手情報入力!P52="","",②選手情報入力!P52))</f>
        <v/>
      </c>
      <c r="W43" s="29" t="str">
        <f>IF(E43="","",IF(②選手情報入力!N52="","",1))</f>
        <v/>
      </c>
      <c r="X43" t="str">
        <f>IF(E43="","",IF(②選手情報入力!O52="","",IF(K43=1,VLOOKUP(②選手情報入力!O52,種目情報!$A$4:$C$25,3,FALSE),VLOOKUP(②選手情報入力!O52,種目情報!$E$4:$G$29,3,FALSE))))</f>
        <v/>
      </c>
      <c r="Y43" t="str">
        <f>IF(E43="","",IF(②選手情報入力!R52="","",IF(K43=1,VLOOKUP(②選手情報入力!R52,種目情報!$A$4:$B$25,2,FALSE),VLOOKUP(②選手情報入力!R52,種目情報!$E$4:$F$29,2,FALSE))))</f>
        <v/>
      </c>
      <c r="Z43" t="str">
        <f>IF(E43="","",IF(②選手情報入力!S52="","",②選手情報入力!S52))</f>
        <v/>
      </c>
      <c r="AA43" s="29" t="str">
        <f>IF(E43="","",IF(②選手情報入力!Q52="","",1))</f>
        <v/>
      </c>
      <c r="AB43" t="str">
        <f>IF(E43="","",IF(②選手情報入力!R52="","",IF(K43=1,VLOOKUP(②選手情報入力!R52,種目情報!$A$4:$C$25,3,FALSE),VLOOKUP(②選手情報入力!R52,種目情報!$E$4:$G$29,3,FALSE))))</f>
        <v/>
      </c>
      <c r="AC43" t="str">
        <f>IF(E43="","",IF(②選手情報入力!T52="","",IF(K43=1,種目情報!$J$4,種目情報!$J$6)))</f>
        <v/>
      </c>
      <c r="AD43" t="str">
        <f>IF(E43="","",IF(②選手情報入力!T52="","",IF(K43=1,IF(②選手情報入力!$U$6="","",②選手情報入力!$U$6),IF(②選手情報入力!$U$7="","",②選手情報入力!$U$7))))</f>
        <v/>
      </c>
      <c r="AE43" t="str">
        <f>IF(E43="","",IF(②選手情報入力!T52="","",IF(K43=1,IF(②選手情報入力!$T$6="",0,1),IF(②選手情報入力!$T$7="",0,1))))</f>
        <v/>
      </c>
      <c r="AF43" t="str">
        <f>IF(E43="","",IF(②選手情報入力!T52="","",2))</f>
        <v/>
      </c>
      <c r="AG43" t="str">
        <f>IF(E43="","",IF(②選手情報入力!V52="","",IF(K43=1,種目情報!$J$5,種目情報!$J$7)))</f>
        <v/>
      </c>
      <c r="AH43" t="str">
        <f>IF(E43="","",IF(②選手情報入力!V52="","",IF(K43=1,IF(②選手情報入力!$W$6="","",②選手情報入力!$W$6),IF(②選手情報入力!$W$7="","",②選手情報入力!$W$7))))</f>
        <v/>
      </c>
      <c r="AI43" t="str">
        <f>IF(E43="","",IF(②選手情報入力!V52="","",IF(K43=1,IF(②選手情報入力!$V$6="",0,1),IF(②選手情報入力!$V$7="",0,1))))</f>
        <v/>
      </c>
      <c r="AJ43" t="str">
        <f>IF(E43="","",IF(②選手情報入力!V52="","",2))</f>
        <v/>
      </c>
    </row>
    <row r="44" spans="1:36">
      <c r="A44" t="str">
        <f>IF(E44="","",②選手情報入力!B53)</f>
        <v/>
      </c>
      <c r="B44" t="str">
        <f>IF(E44="","",①団体情報入力!$C$5)</f>
        <v/>
      </c>
      <c r="E44" t="str">
        <f>IF(②選手情報入力!C53="","",②選手情報入力!C53)</f>
        <v/>
      </c>
      <c r="F44" t="str">
        <f>IF(E44="","",②選手情報入力!D53)</f>
        <v/>
      </c>
      <c r="G44" t="str">
        <f>IF(E44="","",ASC(②選手情報入力!E53))</f>
        <v/>
      </c>
      <c r="H44" t="str">
        <f t="shared" si="0"/>
        <v/>
      </c>
      <c r="I44" t="str">
        <f>IF(E44="","",②選手情報入力!F53&amp;" "&amp;②選手情報入力!G53)</f>
        <v/>
      </c>
      <c r="J44" t="str">
        <f t="shared" si="1"/>
        <v/>
      </c>
      <c r="K44" t="str">
        <f>IF(E44="","",IF(②選手情報入力!I53="男",1,2))</f>
        <v/>
      </c>
      <c r="L44" t="str">
        <f>IF(E44="","",IF(②選手情報入力!J53="","",②選手情報入力!J53))</f>
        <v/>
      </c>
      <c r="M44" t="str">
        <f>IF(E44="","",LEFT(②選手情報入力!K53,4))</f>
        <v/>
      </c>
      <c r="N44" t="str">
        <f>IF(E44="","",RIGHT(②選手情報入力!K53,4))</f>
        <v/>
      </c>
      <c r="O44" t="str">
        <f t="shared" si="2"/>
        <v/>
      </c>
      <c r="Q44" t="str">
        <f>IF(E44="","",IF(②選手情報入力!L53="","",IF(K44=1,VLOOKUP(②選手情報入力!L53,種目情報!$A$4:$B$34,2,FALSE),VLOOKUP(②選手情報入力!L53,種目情報!$E$4:$F$36,2,FALSE))))</f>
        <v/>
      </c>
      <c r="R44" t="str">
        <f>IF(E44="","",IF(②選手情報入力!M53="","",②選手情報入力!M53))</f>
        <v/>
      </c>
      <c r="S44" s="29"/>
      <c r="T44" t="str">
        <f>IF(E44="","",IF(②選手情報入力!L53="","",IF(K44=1,VLOOKUP(②選手情報入力!L53,種目情報!$A$4:$C$25,3,FALSE),VLOOKUP(②選手情報入力!L53,種目情報!$E$4:$G$29,3,FALSE))))</f>
        <v/>
      </c>
      <c r="U44" t="str">
        <f>IF(E44="","",IF(②選手情報入力!O53="","",IF(K44=1,VLOOKUP(②選手情報入力!O53,種目情報!$A$4:$B$25,2,FALSE),VLOOKUP(②選手情報入力!O53,種目情報!$E$4:$F$29,2,FALSE))))</f>
        <v/>
      </c>
      <c r="V44" t="str">
        <f>IF(E44="","",IF(②選手情報入力!P53="","",②選手情報入力!P53))</f>
        <v/>
      </c>
      <c r="W44" s="29" t="str">
        <f>IF(E44="","",IF(②選手情報入力!N53="","",1))</f>
        <v/>
      </c>
      <c r="X44" t="str">
        <f>IF(E44="","",IF(②選手情報入力!O53="","",IF(K44=1,VLOOKUP(②選手情報入力!O53,種目情報!$A$4:$C$25,3,FALSE),VLOOKUP(②選手情報入力!O53,種目情報!$E$4:$G$29,3,FALSE))))</f>
        <v/>
      </c>
      <c r="Y44" t="str">
        <f>IF(E44="","",IF(②選手情報入力!R53="","",IF(K44=1,VLOOKUP(②選手情報入力!R53,種目情報!$A$4:$B$25,2,FALSE),VLOOKUP(②選手情報入力!R53,種目情報!$E$4:$F$29,2,FALSE))))</f>
        <v/>
      </c>
      <c r="Z44" t="str">
        <f>IF(E44="","",IF(②選手情報入力!S53="","",②選手情報入力!S53))</f>
        <v/>
      </c>
      <c r="AA44" s="29" t="str">
        <f>IF(E44="","",IF(②選手情報入力!Q53="","",1))</f>
        <v/>
      </c>
      <c r="AB44" t="str">
        <f>IF(E44="","",IF(②選手情報入力!R53="","",IF(K44=1,VLOOKUP(②選手情報入力!R53,種目情報!$A$4:$C$25,3,FALSE),VLOOKUP(②選手情報入力!R53,種目情報!$E$4:$G$29,3,FALSE))))</f>
        <v/>
      </c>
      <c r="AC44" t="str">
        <f>IF(E44="","",IF(②選手情報入力!T53="","",IF(K44=1,種目情報!$J$4,種目情報!$J$6)))</f>
        <v/>
      </c>
      <c r="AD44" t="str">
        <f>IF(E44="","",IF(②選手情報入力!T53="","",IF(K44=1,IF(②選手情報入力!$U$6="","",②選手情報入力!$U$6),IF(②選手情報入力!$U$7="","",②選手情報入力!$U$7))))</f>
        <v/>
      </c>
      <c r="AE44" t="str">
        <f>IF(E44="","",IF(②選手情報入力!T53="","",IF(K44=1,IF(②選手情報入力!$T$6="",0,1),IF(②選手情報入力!$T$7="",0,1))))</f>
        <v/>
      </c>
      <c r="AF44" t="str">
        <f>IF(E44="","",IF(②選手情報入力!T53="","",2))</f>
        <v/>
      </c>
      <c r="AG44" t="str">
        <f>IF(E44="","",IF(②選手情報入力!V53="","",IF(K44=1,種目情報!$J$5,種目情報!$J$7)))</f>
        <v/>
      </c>
      <c r="AH44" t="str">
        <f>IF(E44="","",IF(②選手情報入力!V53="","",IF(K44=1,IF(②選手情報入力!$W$6="","",②選手情報入力!$W$6),IF(②選手情報入力!$W$7="","",②選手情報入力!$W$7))))</f>
        <v/>
      </c>
      <c r="AI44" t="str">
        <f>IF(E44="","",IF(②選手情報入力!V53="","",IF(K44=1,IF(②選手情報入力!$V$6="",0,1),IF(②選手情報入力!$V$7="",0,1))))</f>
        <v/>
      </c>
      <c r="AJ44" t="str">
        <f>IF(E44="","",IF(②選手情報入力!V53="","",2))</f>
        <v/>
      </c>
    </row>
    <row r="45" spans="1:36">
      <c r="A45" t="str">
        <f>IF(E45="","",②選手情報入力!B54)</f>
        <v/>
      </c>
      <c r="B45" t="str">
        <f>IF(E45="","",①団体情報入力!$C$5)</f>
        <v/>
      </c>
      <c r="E45" t="str">
        <f>IF(②選手情報入力!C54="","",②選手情報入力!C54)</f>
        <v/>
      </c>
      <c r="F45" t="str">
        <f>IF(E45="","",②選手情報入力!D54)</f>
        <v/>
      </c>
      <c r="G45" t="str">
        <f>IF(E45="","",ASC(②選手情報入力!E54))</f>
        <v/>
      </c>
      <c r="H45" t="str">
        <f t="shared" si="0"/>
        <v/>
      </c>
      <c r="I45" t="str">
        <f>IF(E45="","",②選手情報入力!F54&amp;" "&amp;②選手情報入力!G54)</f>
        <v/>
      </c>
      <c r="J45" t="str">
        <f t="shared" si="1"/>
        <v/>
      </c>
      <c r="K45" t="str">
        <f>IF(E45="","",IF(②選手情報入力!I54="男",1,2))</f>
        <v/>
      </c>
      <c r="L45" t="str">
        <f>IF(E45="","",IF(②選手情報入力!J54="","",②選手情報入力!J54))</f>
        <v/>
      </c>
      <c r="M45" t="str">
        <f>IF(E45="","",LEFT(②選手情報入力!K54,4))</f>
        <v/>
      </c>
      <c r="N45" t="str">
        <f>IF(E45="","",RIGHT(②選手情報入力!K54,4))</f>
        <v/>
      </c>
      <c r="O45" t="str">
        <f t="shared" si="2"/>
        <v/>
      </c>
      <c r="Q45" t="str">
        <f>IF(E45="","",IF(②選手情報入力!L54="","",IF(K45=1,VLOOKUP(②選手情報入力!L54,種目情報!$A$4:$B$34,2,FALSE),VLOOKUP(②選手情報入力!L54,種目情報!$E$4:$F$36,2,FALSE))))</f>
        <v/>
      </c>
      <c r="R45" t="str">
        <f>IF(E45="","",IF(②選手情報入力!M54="","",②選手情報入力!M54))</f>
        <v/>
      </c>
      <c r="S45" s="29"/>
      <c r="T45" t="str">
        <f>IF(E45="","",IF(②選手情報入力!L54="","",IF(K45=1,VLOOKUP(②選手情報入力!L54,種目情報!$A$4:$C$25,3,FALSE),VLOOKUP(②選手情報入力!L54,種目情報!$E$4:$G$29,3,FALSE))))</f>
        <v/>
      </c>
      <c r="U45" t="str">
        <f>IF(E45="","",IF(②選手情報入力!O54="","",IF(K45=1,VLOOKUP(②選手情報入力!O54,種目情報!$A$4:$B$25,2,FALSE),VLOOKUP(②選手情報入力!O54,種目情報!$E$4:$F$29,2,FALSE))))</f>
        <v/>
      </c>
      <c r="V45" t="str">
        <f>IF(E45="","",IF(②選手情報入力!P54="","",②選手情報入力!P54))</f>
        <v/>
      </c>
      <c r="W45" s="29" t="str">
        <f>IF(E45="","",IF(②選手情報入力!N54="","",1))</f>
        <v/>
      </c>
      <c r="X45" t="str">
        <f>IF(E45="","",IF(②選手情報入力!O54="","",IF(K45=1,VLOOKUP(②選手情報入力!O54,種目情報!$A$4:$C$25,3,FALSE),VLOOKUP(②選手情報入力!O54,種目情報!$E$4:$G$29,3,FALSE))))</f>
        <v/>
      </c>
      <c r="Y45" t="str">
        <f>IF(E45="","",IF(②選手情報入力!R54="","",IF(K45=1,VLOOKUP(②選手情報入力!R54,種目情報!$A$4:$B$25,2,FALSE),VLOOKUP(②選手情報入力!R54,種目情報!$E$4:$F$29,2,FALSE))))</f>
        <v/>
      </c>
      <c r="Z45" t="str">
        <f>IF(E45="","",IF(②選手情報入力!S54="","",②選手情報入力!S54))</f>
        <v/>
      </c>
      <c r="AA45" s="29" t="str">
        <f>IF(E45="","",IF(②選手情報入力!Q54="","",1))</f>
        <v/>
      </c>
      <c r="AB45" t="str">
        <f>IF(E45="","",IF(②選手情報入力!R54="","",IF(K45=1,VLOOKUP(②選手情報入力!R54,種目情報!$A$4:$C$25,3,FALSE),VLOOKUP(②選手情報入力!R54,種目情報!$E$4:$G$29,3,FALSE))))</f>
        <v/>
      </c>
      <c r="AC45" t="str">
        <f>IF(E45="","",IF(②選手情報入力!T54="","",IF(K45=1,種目情報!$J$4,種目情報!$J$6)))</f>
        <v/>
      </c>
      <c r="AD45" t="str">
        <f>IF(E45="","",IF(②選手情報入力!T54="","",IF(K45=1,IF(②選手情報入力!$U$6="","",②選手情報入力!$U$6),IF(②選手情報入力!$U$7="","",②選手情報入力!$U$7))))</f>
        <v/>
      </c>
      <c r="AE45" t="str">
        <f>IF(E45="","",IF(②選手情報入力!T54="","",IF(K45=1,IF(②選手情報入力!$T$6="",0,1),IF(②選手情報入力!$T$7="",0,1))))</f>
        <v/>
      </c>
      <c r="AF45" t="str">
        <f>IF(E45="","",IF(②選手情報入力!T54="","",2))</f>
        <v/>
      </c>
      <c r="AG45" t="str">
        <f>IF(E45="","",IF(②選手情報入力!V54="","",IF(K45=1,種目情報!$J$5,種目情報!$J$7)))</f>
        <v/>
      </c>
      <c r="AH45" t="str">
        <f>IF(E45="","",IF(②選手情報入力!V54="","",IF(K45=1,IF(②選手情報入力!$W$6="","",②選手情報入力!$W$6),IF(②選手情報入力!$W$7="","",②選手情報入力!$W$7))))</f>
        <v/>
      </c>
      <c r="AI45" t="str">
        <f>IF(E45="","",IF(②選手情報入力!V54="","",IF(K45=1,IF(②選手情報入力!$V$6="",0,1),IF(②選手情報入力!$V$7="",0,1))))</f>
        <v/>
      </c>
      <c r="AJ45" t="str">
        <f>IF(E45="","",IF(②選手情報入力!V54="","",2))</f>
        <v/>
      </c>
    </row>
    <row r="46" spans="1:36">
      <c r="A46" t="str">
        <f>IF(E46="","",②選手情報入力!B55)</f>
        <v/>
      </c>
      <c r="B46" t="str">
        <f>IF(E46="","",①団体情報入力!$C$5)</f>
        <v/>
      </c>
      <c r="E46" t="str">
        <f>IF(②選手情報入力!C55="","",②選手情報入力!C55)</f>
        <v/>
      </c>
      <c r="F46" t="str">
        <f>IF(E46="","",②選手情報入力!D55)</f>
        <v/>
      </c>
      <c r="G46" t="str">
        <f>IF(E46="","",ASC(②選手情報入力!E55))</f>
        <v/>
      </c>
      <c r="H46" t="str">
        <f t="shared" si="0"/>
        <v/>
      </c>
      <c r="I46" t="str">
        <f>IF(E46="","",②選手情報入力!F55&amp;" "&amp;②選手情報入力!G55)</f>
        <v/>
      </c>
      <c r="J46" t="str">
        <f t="shared" si="1"/>
        <v/>
      </c>
      <c r="K46" t="str">
        <f>IF(E46="","",IF(②選手情報入力!I55="男",1,2))</f>
        <v/>
      </c>
      <c r="L46" t="str">
        <f>IF(E46="","",IF(②選手情報入力!J55="","",②選手情報入力!J55))</f>
        <v/>
      </c>
      <c r="M46" t="str">
        <f>IF(E46="","",LEFT(②選手情報入力!K55,4))</f>
        <v/>
      </c>
      <c r="N46" t="str">
        <f>IF(E46="","",RIGHT(②選手情報入力!K55,4))</f>
        <v/>
      </c>
      <c r="O46" t="str">
        <f t="shared" si="2"/>
        <v/>
      </c>
      <c r="Q46" t="str">
        <f>IF(E46="","",IF(②選手情報入力!L55="","",IF(K46=1,VLOOKUP(②選手情報入力!L55,種目情報!$A$4:$B$34,2,FALSE),VLOOKUP(②選手情報入力!L55,種目情報!$E$4:$F$36,2,FALSE))))</f>
        <v/>
      </c>
      <c r="R46" t="str">
        <f>IF(E46="","",IF(②選手情報入力!M55="","",②選手情報入力!M55))</f>
        <v/>
      </c>
      <c r="S46" s="29"/>
      <c r="T46" t="str">
        <f>IF(E46="","",IF(②選手情報入力!L55="","",IF(K46=1,VLOOKUP(②選手情報入力!L55,種目情報!$A$4:$C$25,3,FALSE),VLOOKUP(②選手情報入力!L55,種目情報!$E$4:$G$29,3,FALSE))))</f>
        <v/>
      </c>
      <c r="U46" t="str">
        <f>IF(E46="","",IF(②選手情報入力!O55="","",IF(K46=1,VLOOKUP(②選手情報入力!O55,種目情報!$A$4:$B$25,2,FALSE),VLOOKUP(②選手情報入力!O55,種目情報!$E$4:$F$29,2,FALSE))))</f>
        <v/>
      </c>
      <c r="V46" t="str">
        <f>IF(E46="","",IF(②選手情報入力!P55="","",②選手情報入力!P55))</f>
        <v/>
      </c>
      <c r="W46" s="29" t="str">
        <f>IF(E46="","",IF(②選手情報入力!N55="","",1))</f>
        <v/>
      </c>
      <c r="X46" t="str">
        <f>IF(E46="","",IF(②選手情報入力!O55="","",IF(K46=1,VLOOKUP(②選手情報入力!O55,種目情報!$A$4:$C$25,3,FALSE),VLOOKUP(②選手情報入力!O55,種目情報!$E$4:$G$29,3,FALSE))))</f>
        <v/>
      </c>
      <c r="Y46" t="str">
        <f>IF(E46="","",IF(②選手情報入力!R55="","",IF(K46=1,VLOOKUP(②選手情報入力!R55,種目情報!$A$4:$B$25,2,FALSE),VLOOKUP(②選手情報入力!R55,種目情報!$E$4:$F$29,2,FALSE))))</f>
        <v/>
      </c>
      <c r="Z46" t="str">
        <f>IF(E46="","",IF(②選手情報入力!S55="","",②選手情報入力!S55))</f>
        <v/>
      </c>
      <c r="AA46" s="29" t="str">
        <f>IF(E46="","",IF(②選手情報入力!Q55="","",1))</f>
        <v/>
      </c>
      <c r="AB46" t="str">
        <f>IF(E46="","",IF(②選手情報入力!R55="","",IF(K46=1,VLOOKUP(②選手情報入力!R55,種目情報!$A$4:$C$25,3,FALSE),VLOOKUP(②選手情報入力!R55,種目情報!$E$4:$G$29,3,FALSE))))</f>
        <v/>
      </c>
      <c r="AC46" t="str">
        <f>IF(E46="","",IF(②選手情報入力!T55="","",IF(K46=1,種目情報!$J$4,種目情報!$J$6)))</f>
        <v/>
      </c>
      <c r="AD46" t="str">
        <f>IF(E46="","",IF(②選手情報入力!T55="","",IF(K46=1,IF(②選手情報入力!$U$6="","",②選手情報入力!$U$6),IF(②選手情報入力!$U$7="","",②選手情報入力!$U$7))))</f>
        <v/>
      </c>
      <c r="AE46" t="str">
        <f>IF(E46="","",IF(②選手情報入力!T55="","",IF(K46=1,IF(②選手情報入力!$T$6="",0,1),IF(②選手情報入力!$T$7="",0,1))))</f>
        <v/>
      </c>
      <c r="AF46" t="str">
        <f>IF(E46="","",IF(②選手情報入力!T55="","",2))</f>
        <v/>
      </c>
      <c r="AG46" t="str">
        <f>IF(E46="","",IF(②選手情報入力!V55="","",IF(K46=1,種目情報!$J$5,種目情報!$J$7)))</f>
        <v/>
      </c>
      <c r="AH46" t="str">
        <f>IF(E46="","",IF(②選手情報入力!V55="","",IF(K46=1,IF(②選手情報入力!$W$6="","",②選手情報入力!$W$6),IF(②選手情報入力!$W$7="","",②選手情報入力!$W$7))))</f>
        <v/>
      </c>
      <c r="AI46" t="str">
        <f>IF(E46="","",IF(②選手情報入力!V55="","",IF(K46=1,IF(②選手情報入力!$V$6="",0,1),IF(②選手情報入力!$V$7="",0,1))))</f>
        <v/>
      </c>
      <c r="AJ46" t="str">
        <f>IF(E46="","",IF(②選手情報入力!V55="","",2))</f>
        <v/>
      </c>
    </row>
    <row r="47" spans="1:36">
      <c r="A47" t="str">
        <f>IF(E47="","",②選手情報入力!B56)</f>
        <v/>
      </c>
      <c r="B47" t="str">
        <f>IF(E47="","",①団体情報入力!$C$5)</f>
        <v/>
      </c>
      <c r="E47" t="str">
        <f>IF(②選手情報入力!C56="","",②選手情報入力!C56)</f>
        <v/>
      </c>
      <c r="F47" t="str">
        <f>IF(E47="","",②選手情報入力!D56)</f>
        <v/>
      </c>
      <c r="G47" t="str">
        <f>IF(E47="","",ASC(②選手情報入力!E56))</f>
        <v/>
      </c>
      <c r="H47" t="str">
        <f t="shared" si="0"/>
        <v/>
      </c>
      <c r="I47" t="str">
        <f>IF(E47="","",②選手情報入力!F56&amp;" "&amp;②選手情報入力!G56)</f>
        <v/>
      </c>
      <c r="J47" t="str">
        <f t="shared" si="1"/>
        <v/>
      </c>
      <c r="K47" t="str">
        <f>IF(E47="","",IF(②選手情報入力!I56="男",1,2))</f>
        <v/>
      </c>
      <c r="L47" t="str">
        <f>IF(E47="","",IF(②選手情報入力!J56="","",②選手情報入力!J56))</f>
        <v/>
      </c>
      <c r="M47" t="str">
        <f>IF(E47="","",LEFT(②選手情報入力!K56,4))</f>
        <v/>
      </c>
      <c r="N47" t="str">
        <f>IF(E47="","",RIGHT(②選手情報入力!K56,4))</f>
        <v/>
      </c>
      <c r="O47" t="str">
        <f t="shared" si="2"/>
        <v/>
      </c>
      <c r="Q47" t="str">
        <f>IF(E47="","",IF(②選手情報入力!L56="","",IF(K47=1,VLOOKUP(②選手情報入力!L56,種目情報!$A$4:$B$34,2,FALSE),VLOOKUP(②選手情報入力!L56,種目情報!$E$4:$F$36,2,FALSE))))</f>
        <v/>
      </c>
      <c r="R47" t="str">
        <f>IF(E47="","",IF(②選手情報入力!M56="","",②選手情報入力!M56))</f>
        <v/>
      </c>
      <c r="S47" s="29"/>
      <c r="T47" t="str">
        <f>IF(E47="","",IF(②選手情報入力!L56="","",IF(K47=1,VLOOKUP(②選手情報入力!L56,種目情報!$A$4:$C$25,3,FALSE),VLOOKUP(②選手情報入力!L56,種目情報!$E$4:$G$29,3,FALSE))))</f>
        <v/>
      </c>
      <c r="U47" t="str">
        <f>IF(E47="","",IF(②選手情報入力!O56="","",IF(K47=1,VLOOKUP(②選手情報入力!O56,種目情報!$A$4:$B$25,2,FALSE),VLOOKUP(②選手情報入力!O56,種目情報!$E$4:$F$29,2,FALSE))))</f>
        <v/>
      </c>
      <c r="V47" t="str">
        <f>IF(E47="","",IF(②選手情報入力!P56="","",②選手情報入力!P56))</f>
        <v/>
      </c>
      <c r="W47" s="29" t="str">
        <f>IF(E47="","",IF(②選手情報入力!N56="","",1))</f>
        <v/>
      </c>
      <c r="X47" t="str">
        <f>IF(E47="","",IF(②選手情報入力!O56="","",IF(K47=1,VLOOKUP(②選手情報入力!O56,種目情報!$A$4:$C$25,3,FALSE),VLOOKUP(②選手情報入力!O56,種目情報!$E$4:$G$29,3,FALSE))))</f>
        <v/>
      </c>
      <c r="Y47" t="str">
        <f>IF(E47="","",IF(②選手情報入力!R56="","",IF(K47=1,VLOOKUP(②選手情報入力!R56,種目情報!$A$4:$B$25,2,FALSE),VLOOKUP(②選手情報入力!R56,種目情報!$E$4:$F$29,2,FALSE))))</f>
        <v/>
      </c>
      <c r="Z47" t="str">
        <f>IF(E47="","",IF(②選手情報入力!S56="","",②選手情報入力!S56))</f>
        <v/>
      </c>
      <c r="AA47" s="29" t="str">
        <f>IF(E47="","",IF(②選手情報入力!Q56="","",1))</f>
        <v/>
      </c>
      <c r="AB47" t="str">
        <f>IF(E47="","",IF(②選手情報入力!R56="","",IF(K47=1,VLOOKUP(②選手情報入力!R56,種目情報!$A$4:$C$25,3,FALSE),VLOOKUP(②選手情報入力!R56,種目情報!$E$4:$G$29,3,FALSE))))</f>
        <v/>
      </c>
      <c r="AC47" t="str">
        <f>IF(E47="","",IF(②選手情報入力!T56="","",IF(K47=1,種目情報!$J$4,種目情報!$J$6)))</f>
        <v/>
      </c>
      <c r="AD47" t="str">
        <f>IF(E47="","",IF(②選手情報入力!T56="","",IF(K47=1,IF(②選手情報入力!$U$6="","",②選手情報入力!$U$6),IF(②選手情報入力!$U$7="","",②選手情報入力!$U$7))))</f>
        <v/>
      </c>
      <c r="AE47" t="str">
        <f>IF(E47="","",IF(②選手情報入力!T56="","",IF(K47=1,IF(②選手情報入力!$T$6="",0,1),IF(②選手情報入力!$T$7="",0,1))))</f>
        <v/>
      </c>
      <c r="AF47" t="str">
        <f>IF(E47="","",IF(②選手情報入力!T56="","",2))</f>
        <v/>
      </c>
      <c r="AG47" t="str">
        <f>IF(E47="","",IF(②選手情報入力!V56="","",IF(K47=1,種目情報!$J$5,種目情報!$J$7)))</f>
        <v/>
      </c>
      <c r="AH47" t="str">
        <f>IF(E47="","",IF(②選手情報入力!V56="","",IF(K47=1,IF(②選手情報入力!$W$6="","",②選手情報入力!$W$6),IF(②選手情報入力!$W$7="","",②選手情報入力!$W$7))))</f>
        <v/>
      </c>
      <c r="AI47" t="str">
        <f>IF(E47="","",IF(②選手情報入力!V56="","",IF(K47=1,IF(②選手情報入力!$V$6="",0,1),IF(②選手情報入力!$V$7="",0,1))))</f>
        <v/>
      </c>
      <c r="AJ47" t="str">
        <f>IF(E47="","",IF(②選手情報入力!V56="","",2))</f>
        <v/>
      </c>
    </row>
    <row r="48" spans="1:36">
      <c r="A48" t="str">
        <f>IF(E48="","",②選手情報入力!B57)</f>
        <v/>
      </c>
      <c r="B48" t="str">
        <f>IF(E48="","",①団体情報入力!$C$5)</f>
        <v/>
      </c>
      <c r="E48" t="str">
        <f>IF(②選手情報入力!C57="","",②選手情報入力!C57)</f>
        <v/>
      </c>
      <c r="F48" t="str">
        <f>IF(E48="","",②選手情報入力!D57)</f>
        <v/>
      </c>
      <c r="G48" t="str">
        <f>IF(E48="","",ASC(②選手情報入力!E57))</f>
        <v/>
      </c>
      <c r="H48" t="str">
        <f t="shared" si="0"/>
        <v/>
      </c>
      <c r="I48" t="str">
        <f>IF(E48="","",②選手情報入力!F57&amp;" "&amp;②選手情報入力!G57)</f>
        <v/>
      </c>
      <c r="J48" t="str">
        <f t="shared" si="1"/>
        <v/>
      </c>
      <c r="K48" t="str">
        <f>IF(E48="","",IF(②選手情報入力!I57="男",1,2))</f>
        <v/>
      </c>
      <c r="L48" t="str">
        <f>IF(E48="","",IF(②選手情報入力!J57="","",②選手情報入力!J57))</f>
        <v/>
      </c>
      <c r="M48" t="str">
        <f>IF(E48="","",LEFT(②選手情報入力!K57,4))</f>
        <v/>
      </c>
      <c r="N48" t="str">
        <f>IF(E48="","",RIGHT(②選手情報入力!K57,4))</f>
        <v/>
      </c>
      <c r="O48" t="str">
        <f t="shared" si="2"/>
        <v/>
      </c>
      <c r="Q48" t="str">
        <f>IF(E48="","",IF(②選手情報入力!L57="","",IF(K48=1,VLOOKUP(②選手情報入力!L57,種目情報!$A$4:$B$34,2,FALSE),VLOOKUP(②選手情報入力!L57,種目情報!$E$4:$F$36,2,FALSE))))</f>
        <v/>
      </c>
      <c r="R48" t="str">
        <f>IF(E48="","",IF(②選手情報入力!M57="","",②選手情報入力!M57))</f>
        <v/>
      </c>
      <c r="S48" s="29"/>
      <c r="T48" t="str">
        <f>IF(E48="","",IF(②選手情報入力!L57="","",IF(K48=1,VLOOKUP(②選手情報入力!L57,種目情報!$A$4:$C$25,3,FALSE),VLOOKUP(②選手情報入力!L57,種目情報!$E$4:$G$29,3,FALSE))))</f>
        <v/>
      </c>
      <c r="U48" t="str">
        <f>IF(E48="","",IF(②選手情報入力!O57="","",IF(K48=1,VLOOKUP(②選手情報入力!O57,種目情報!$A$4:$B$25,2,FALSE),VLOOKUP(②選手情報入力!O57,種目情報!$E$4:$F$29,2,FALSE))))</f>
        <v/>
      </c>
      <c r="V48" t="str">
        <f>IF(E48="","",IF(②選手情報入力!P57="","",②選手情報入力!P57))</f>
        <v/>
      </c>
      <c r="W48" s="29" t="str">
        <f>IF(E48="","",IF(②選手情報入力!N57="","",1))</f>
        <v/>
      </c>
      <c r="X48" t="str">
        <f>IF(E48="","",IF(②選手情報入力!O57="","",IF(K48=1,VLOOKUP(②選手情報入力!O57,種目情報!$A$4:$C$25,3,FALSE),VLOOKUP(②選手情報入力!O57,種目情報!$E$4:$G$29,3,FALSE))))</f>
        <v/>
      </c>
      <c r="Y48" t="str">
        <f>IF(E48="","",IF(②選手情報入力!R57="","",IF(K48=1,VLOOKUP(②選手情報入力!R57,種目情報!$A$4:$B$25,2,FALSE),VLOOKUP(②選手情報入力!R57,種目情報!$E$4:$F$29,2,FALSE))))</f>
        <v/>
      </c>
      <c r="Z48" t="str">
        <f>IF(E48="","",IF(②選手情報入力!S57="","",②選手情報入力!S57))</f>
        <v/>
      </c>
      <c r="AA48" s="29" t="str">
        <f>IF(E48="","",IF(②選手情報入力!Q57="","",1))</f>
        <v/>
      </c>
      <c r="AB48" t="str">
        <f>IF(E48="","",IF(②選手情報入力!R57="","",IF(K48=1,VLOOKUP(②選手情報入力!R57,種目情報!$A$4:$C$25,3,FALSE),VLOOKUP(②選手情報入力!R57,種目情報!$E$4:$G$29,3,FALSE))))</f>
        <v/>
      </c>
      <c r="AC48" t="str">
        <f>IF(E48="","",IF(②選手情報入力!T57="","",IF(K48=1,種目情報!$J$4,種目情報!$J$6)))</f>
        <v/>
      </c>
      <c r="AD48" t="str">
        <f>IF(E48="","",IF(②選手情報入力!T57="","",IF(K48=1,IF(②選手情報入力!$U$6="","",②選手情報入力!$U$6),IF(②選手情報入力!$U$7="","",②選手情報入力!$U$7))))</f>
        <v/>
      </c>
      <c r="AE48" t="str">
        <f>IF(E48="","",IF(②選手情報入力!T57="","",IF(K48=1,IF(②選手情報入力!$T$6="",0,1),IF(②選手情報入力!$T$7="",0,1))))</f>
        <v/>
      </c>
      <c r="AF48" t="str">
        <f>IF(E48="","",IF(②選手情報入力!T57="","",2))</f>
        <v/>
      </c>
      <c r="AG48" t="str">
        <f>IF(E48="","",IF(②選手情報入力!V57="","",IF(K48=1,種目情報!$J$5,種目情報!$J$7)))</f>
        <v/>
      </c>
      <c r="AH48" t="str">
        <f>IF(E48="","",IF(②選手情報入力!V57="","",IF(K48=1,IF(②選手情報入力!$W$6="","",②選手情報入力!$W$6),IF(②選手情報入力!$W$7="","",②選手情報入力!$W$7))))</f>
        <v/>
      </c>
      <c r="AI48" t="str">
        <f>IF(E48="","",IF(②選手情報入力!V57="","",IF(K48=1,IF(②選手情報入力!$V$6="",0,1),IF(②選手情報入力!$V$7="",0,1))))</f>
        <v/>
      </c>
      <c r="AJ48" t="str">
        <f>IF(E48="","",IF(②選手情報入力!V57="","",2))</f>
        <v/>
      </c>
    </row>
    <row r="49" spans="1:36">
      <c r="A49" t="str">
        <f>IF(E49="","",②選手情報入力!B58)</f>
        <v/>
      </c>
      <c r="B49" t="str">
        <f>IF(E49="","",①団体情報入力!$C$5)</f>
        <v/>
      </c>
      <c r="E49" t="str">
        <f>IF(②選手情報入力!C58="","",②選手情報入力!C58)</f>
        <v/>
      </c>
      <c r="F49" t="str">
        <f>IF(E49="","",②選手情報入力!D58)</f>
        <v/>
      </c>
      <c r="G49" t="str">
        <f>IF(E49="","",ASC(②選手情報入力!E58))</f>
        <v/>
      </c>
      <c r="H49" t="str">
        <f t="shared" si="0"/>
        <v/>
      </c>
      <c r="I49" t="str">
        <f>IF(E49="","",②選手情報入力!F58&amp;" "&amp;②選手情報入力!G58)</f>
        <v/>
      </c>
      <c r="J49" t="str">
        <f t="shared" si="1"/>
        <v/>
      </c>
      <c r="K49" t="str">
        <f>IF(E49="","",IF(②選手情報入力!I58="男",1,2))</f>
        <v/>
      </c>
      <c r="L49" t="str">
        <f>IF(E49="","",IF(②選手情報入力!J58="","",②選手情報入力!J58))</f>
        <v/>
      </c>
      <c r="M49" t="str">
        <f>IF(E49="","",LEFT(②選手情報入力!K58,4))</f>
        <v/>
      </c>
      <c r="N49" t="str">
        <f>IF(E49="","",RIGHT(②選手情報入力!K58,4))</f>
        <v/>
      </c>
      <c r="O49" t="str">
        <f t="shared" si="2"/>
        <v/>
      </c>
      <c r="Q49" t="str">
        <f>IF(E49="","",IF(②選手情報入力!L58="","",IF(K49=1,VLOOKUP(②選手情報入力!L58,種目情報!$A$4:$B$34,2,FALSE),VLOOKUP(②選手情報入力!L58,種目情報!$E$4:$F$36,2,FALSE))))</f>
        <v/>
      </c>
      <c r="R49" t="str">
        <f>IF(E49="","",IF(②選手情報入力!M58="","",②選手情報入力!M58))</f>
        <v/>
      </c>
      <c r="S49" s="29"/>
      <c r="T49" t="str">
        <f>IF(E49="","",IF(②選手情報入力!L58="","",IF(K49=1,VLOOKUP(②選手情報入力!L58,種目情報!$A$4:$C$25,3,FALSE),VLOOKUP(②選手情報入力!L58,種目情報!$E$4:$G$29,3,FALSE))))</f>
        <v/>
      </c>
      <c r="U49" t="str">
        <f>IF(E49="","",IF(②選手情報入力!O58="","",IF(K49=1,VLOOKUP(②選手情報入力!O58,種目情報!$A$4:$B$25,2,FALSE),VLOOKUP(②選手情報入力!O58,種目情報!$E$4:$F$29,2,FALSE))))</f>
        <v/>
      </c>
      <c r="V49" t="str">
        <f>IF(E49="","",IF(②選手情報入力!P58="","",②選手情報入力!P58))</f>
        <v/>
      </c>
      <c r="W49" s="29" t="str">
        <f>IF(E49="","",IF(②選手情報入力!N58="","",1))</f>
        <v/>
      </c>
      <c r="X49" t="str">
        <f>IF(E49="","",IF(②選手情報入力!O58="","",IF(K49=1,VLOOKUP(②選手情報入力!O58,種目情報!$A$4:$C$25,3,FALSE),VLOOKUP(②選手情報入力!O58,種目情報!$E$4:$G$29,3,FALSE))))</f>
        <v/>
      </c>
      <c r="Y49" t="str">
        <f>IF(E49="","",IF(②選手情報入力!R58="","",IF(K49=1,VLOOKUP(②選手情報入力!R58,種目情報!$A$4:$B$25,2,FALSE),VLOOKUP(②選手情報入力!R58,種目情報!$E$4:$F$29,2,FALSE))))</f>
        <v/>
      </c>
      <c r="Z49" t="str">
        <f>IF(E49="","",IF(②選手情報入力!S58="","",②選手情報入力!S58))</f>
        <v/>
      </c>
      <c r="AA49" s="29" t="str">
        <f>IF(E49="","",IF(②選手情報入力!Q58="","",1))</f>
        <v/>
      </c>
      <c r="AB49" t="str">
        <f>IF(E49="","",IF(②選手情報入力!R58="","",IF(K49=1,VLOOKUP(②選手情報入力!R58,種目情報!$A$4:$C$25,3,FALSE),VLOOKUP(②選手情報入力!R58,種目情報!$E$4:$G$29,3,FALSE))))</f>
        <v/>
      </c>
      <c r="AC49" t="str">
        <f>IF(E49="","",IF(②選手情報入力!T58="","",IF(K49=1,種目情報!$J$4,種目情報!$J$6)))</f>
        <v/>
      </c>
      <c r="AD49" t="str">
        <f>IF(E49="","",IF(②選手情報入力!T58="","",IF(K49=1,IF(②選手情報入力!$U$6="","",②選手情報入力!$U$6),IF(②選手情報入力!$U$7="","",②選手情報入力!$U$7))))</f>
        <v/>
      </c>
      <c r="AE49" t="str">
        <f>IF(E49="","",IF(②選手情報入力!T58="","",IF(K49=1,IF(②選手情報入力!$T$6="",0,1),IF(②選手情報入力!$T$7="",0,1))))</f>
        <v/>
      </c>
      <c r="AF49" t="str">
        <f>IF(E49="","",IF(②選手情報入力!T58="","",2))</f>
        <v/>
      </c>
      <c r="AG49" t="str">
        <f>IF(E49="","",IF(②選手情報入力!V58="","",IF(K49=1,種目情報!$J$5,種目情報!$J$7)))</f>
        <v/>
      </c>
      <c r="AH49" t="str">
        <f>IF(E49="","",IF(②選手情報入力!V58="","",IF(K49=1,IF(②選手情報入力!$W$6="","",②選手情報入力!$W$6),IF(②選手情報入力!$W$7="","",②選手情報入力!$W$7))))</f>
        <v/>
      </c>
      <c r="AI49" t="str">
        <f>IF(E49="","",IF(②選手情報入力!V58="","",IF(K49=1,IF(②選手情報入力!$V$6="",0,1),IF(②選手情報入力!$V$7="",0,1))))</f>
        <v/>
      </c>
      <c r="AJ49" t="str">
        <f>IF(E49="","",IF(②選手情報入力!V58="","",2))</f>
        <v/>
      </c>
    </row>
    <row r="50" spans="1:36">
      <c r="A50" t="str">
        <f>IF(E50="","",②選手情報入力!B59)</f>
        <v/>
      </c>
      <c r="B50" t="str">
        <f>IF(E50="","",①団体情報入力!$C$5)</f>
        <v/>
      </c>
      <c r="E50" t="str">
        <f>IF(②選手情報入力!C59="","",②選手情報入力!C59)</f>
        <v/>
      </c>
      <c r="F50" t="str">
        <f>IF(E50="","",②選手情報入力!D59)</f>
        <v/>
      </c>
      <c r="G50" t="str">
        <f>IF(E50="","",ASC(②選手情報入力!E59))</f>
        <v/>
      </c>
      <c r="H50" t="str">
        <f t="shared" si="0"/>
        <v/>
      </c>
      <c r="I50" t="str">
        <f>IF(E50="","",②選手情報入力!F59&amp;" "&amp;②選手情報入力!G59)</f>
        <v/>
      </c>
      <c r="J50" t="str">
        <f t="shared" si="1"/>
        <v/>
      </c>
      <c r="K50" t="str">
        <f>IF(E50="","",IF(②選手情報入力!I59="男",1,2))</f>
        <v/>
      </c>
      <c r="L50" t="str">
        <f>IF(E50="","",IF(②選手情報入力!J59="","",②選手情報入力!J59))</f>
        <v/>
      </c>
      <c r="M50" t="str">
        <f>IF(E50="","",LEFT(②選手情報入力!K59,4))</f>
        <v/>
      </c>
      <c r="N50" t="str">
        <f>IF(E50="","",RIGHT(②選手情報入力!K59,4))</f>
        <v/>
      </c>
      <c r="O50" t="str">
        <f t="shared" si="2"/>
        <v/>
      </c>
      <c r="Q50" t="str">
        <f>IF(E50="","",IF(②選手情報入力!L59="","",IF(K50=1,VLOOKUP(②選手情報入力!L59,種目情報!$A$4:$B$34,2,FALSE),VLOOKUP(②選手情報入力!L59,種目情報!$E$4:$F$36,2,FALSE))))</f>
        <v/>
      </c>
      <c r="R50" t="str">
        <f>IF(E50="","",IF(②選手情報入力!M59="","",②選手情報入力!M59))</f>
        <v/>
      </c>
      <c r="S50" s="29"/>
      <c r="T50" t="str">
        <f>IF(E50="","",IF(②選手情報入力!L59="","",IF(K50=1,VLOOKUP(②選手情報入力!L59,種目情報!$A$4:$C$25,3,FALSE),VLOOKUP(②選手情報入力!L59,種目情報!$E$4:$G$29,3,FALSE))))</f>
        <v/>
      </c>
      <c r="U50" t="str">
        <f>IF(E50="","",IF(②選手情報入力!O59="","",IF(K50=1,VLOOKUP(②選手情報入力!O59,種目情報!$A$4:$B$25,2,FALSE),VLOOKUP(②選手情報入力!O59,種目情報!$E$4:$F$29,2,FALSE))))</f>
        <v/>
      </c>
      <c r="V50" t="str">
        <f>IF(E50="","",IF(②選手情報入力!P59="","",②選手情報入力!P59))</f>
        <v/>
      </c>
      <c r="W50" s="29" t="str">
        <f>IF(E50="","",IF(②選手情報入力!N59="","",1))</f>
        <v/>
      </c>
      <c r="X50" t="str">
        <f>IF(E50="","",IF(②選手情報入力!O59="","",IF(K50=1,VLOOKUP(②選手情報入力!O59,種目情報!$A$4:$C$25,3,FALSE),VLOOKUP(②選手情報入力!O59,種目情報!$E$4:$G$29,3,FALSE))))</f>
        <v/>
      </c>
      <c r="Y50" t="str">
        <f>IF(E50="","",IF(②選手情報入力!R59="","",IF(K50=1,VLOOKUP(②選手情報入力!R59,種目情報!$A$4:$B$25,2,FALSE),VLOOKUP(②選手情報入力!R59,種目情報!$E$4:$F$29,2,FALSE))))</f>
        <v/>
      </c>
      <c r="Z50" t="str">
        <f>IF(E50="","",IF(②選手情報入力!S59="","",②選手情報入力!S59))</f>
        <v/>
      </c>
      <c r="AA50" s="29" t="str">
        <f>IF(E50="","",IF(②選手情報入力!Q59="","",1))</f>
        <v/>
      </c>
      <c r="AB50" t="str">
        <f>IF(E50="","",IF(②選手情報入力!R59="","",IF(K50=1,VLOOKUP(②選手情報入力!R59,種目情報!$A$4:$C$25,3,FALSE),VLOOKUP(②選手情報入力!R59,種目情報!$E$4:$G$29,3,FALSE))))</f>
        <v/>
      </c>
      <c r="AC50" t="str">
        <f>IF(E50="","",IF(②選手情報入力!T59="","",IF(K50=1,種目情報!$J$4,種目情報!$J$6)))</f>
        <v/>
      </c>
      <c r="AD50" t="str">
        <f>IF(E50="","",IF(②選手情報入力!T59="","",IF(K50=1,IF(②選手情報入力!$U$6="","",②選手情報入力!$U$6),IF(②選手情報入力!$U$7="","",②選手情報入力!$U$7))))</f>
        <v/>
      </c>
      <c r="AE50" t="str">
        <f>IF(E50="","",IF(②選手情報入力!T59="","",IF(K50=1,IF(②選手情報入力!$T$6="",0,1),IF(②選手情報入力!$T$7="",0,1))))</f>
        <v/>
      </c>
      <c r="AF50" t="str">
        <f>IF(E50="","",IF(②選手情報入力!T59="","",2))</f>
        <v/>
      </c>
      <c r="AG50" t="str">
        <f>IF(E50="","",IF(②選手情報入力!V59="","",IF(K50=1,種目情報!$J$5,種目情報!$J$7)))</f>
        <v/>
      </c>
      <c r="AH50" t="str">
        <f>IF(E50="","",IF(②選手情報入力!V59="","",IF(K50=1,IF(②選手情報入力!$W$6="","",②選手情報入力!$W$6),IF(②選手情報入力!$W$7="","",②選手情報入力!$W$7))))</f>
        <v/>
      </c>
      <c r="AI50" t="str">
        <f>IF(E50="","",IF(②選手情報入力!V59="","",IF(K50=1,IF(②選手情報入力!$V$6="",0,1),IF(②選手情報入力!$V$7="",0,1))))</f>
        <v/>
      </c>
      <c r="AJ50" t="str">
        <f>IF(E50="","",IF(②選手情報入力!V59="","",2))</f>
        <v/>
      </c>
    </row>
    <row r="51" spans="1:36">
      <c r="A51" t="str">
        <f>IF(E51="","",②選手情報入力!B60)</f>
        <v/>
      </c>
      <c r="B51" t="str">
        <f>IF(E51="","",①団体情報入力!$C$5)</f>
        <v/>
      </c>
      <c r="E51" t="str">
        <f>IF(②選手情報入力!C60="","",②選手情報入力!C60)</f>
        <v/>
      </c>
      <c r="F51" t="str">
        <f>IF(E51="","",②選手情報入力!D60)</f>
        <v/>
      </c>
      <c r="G51" t="str">
        <f>IF(E51="","",ASC(②選手情報入力!E60))</f>
        <v/>
      </c>
      <c r="H51" t="str">
        <f t="shared" si="0"/>
        <v/>
      </c>
      <c r="I51" t="str">
        <f>IF(E51="","",②選手情報入力!F60&amp;" "&amp;②選手情報入力!G60)</f>
        <v/>
      </c>
      <c r="J51" t="str">
        <f t="shared" si="1"/>
        <v/>
      </c>
      <c r="K51" t="str">
        <f>IF(E51="","",IF(②選手情報入力!I60="男",1,2))</f>
        <v/>
      </c>
      <c r="L51" t="str">
        <f>IF(E51="","",IF(②選手情報入力!J60="","",②選手情報入力!J60))</f>
        <v/>
      </c>
      <c r="M51" t="str">
        <f>IF(E51="","",LEFT(②選手情報入力!K60,4))</f>
        <v/>
      </c>
      <c r="N51" t="str">
        <f>IF(E51="","",RIGHT(②選手情報入力!K60,4))</f>
        <v/>
      </c>
      <c r="O51" t="str">
        <f t="shared" si="2"/>
        <v/>
      </c>
      <c r="Q51" t="str">
        <f>IF(E51="","",IF(②選手情報入力!L60="","",IF(K51=1,VLOOKUP(②選手情報入力!L60,種目情報!$A$4:$B$34,2,FALSE),VLOOKUP(②選手情報入力!L60,種目情報!$E$4:$F$36,2,FALSE))))</f>
        <v/>
      </c>
      <c r="R51" t="str">
        <f>IF(E51="","",IF(②選手情報入力!M60="","",②選手情報入力!M60))</f>
        <v/>
      </c>
      <c r="S51" s="29"/>
      <c r="T51" t="str">
        <f>IF(E51="","",IF(②選手情報入力!L60="","",IF(K51=1,VLOOKUP(②選手情報入力!L60,種目情報!$A$4:$C$25,3,FALSE),VLOOKUP(②選手情報入力!L60,種目情報!$E$4:$G$29,3,FALSE))))</f>
        <v/>
      </c>
      <c r="U51" t="str">
        <f>IF(E51="","",IF(②選手情報入力!O60="","",IF(K51=1,VLOOKUP(②選手情報入力!O60,種目情報!$A$4:$B$25,2,FALSE),VLOOKUP(②選手情報入力!O60,種目情報!$E$4:$F$29,2,FALSE))))</f>
        <v/>
      </c>
      <c r="V51" t="str">
        <f>IF(E51="","",IF(②選手情報入力!P60="","",②選手情報入力!P60))</f>
        <v/>
      </c>
      <c r="W51" s="29" t="str">
        <f>IF(E51="","",IF(②選手情報入力!N60="","",1))</f>
        <v/>
      </c>
      <c r="X51" t="str">
        <f>IF(E51="","",IF(②選手情報入力!O60="","",IF(K51=1,VLOOKUP(②選手情報入力!O60,種目情報!$A$4:$C$25,3,FALSE),VLOOKUP(②選手情報入力!O60,種目情報!$E$4:$G$29,3,FALSE))))</f>
        <v/>
      </c>
      <c r="Y51" t="str">
        <f>IF(E51="","",IF(②選手情報入力!R60="","",IF(K51=1,VLOOKUP(②選手情報入力!R60,種目情報!$A$4:$B$25,2,FALSE),VLOOKUP(②選手情報入力!R60,種目情報!$E$4:$F$29,2,FALSE))))</f>
        <v/>
      </c>
      <c r="Z51" t="str">
        <f>IF(E51="","",IF(②選手情報入力!S60="","",②選手情報入力!S60))</f>
        <v/>
      </c>
      <c r="AA51" s="29" t="str">
        <f>IF(E51="","",IF(②選手情報入力!Q60="","",1))</f>
        <v/>
      </c>
      <c r="AB51" t="str">
        <f>IF(E51="","",IF(②選手情報入力!R60="","",IF(K51=1,VLOOKUP(②選手情報入力!R60,種目情報!$A$4:$C$25,3,FALSE),VLOOKUP(②選手情報入力!R60,種目情報!$E$4:$G$29,3,FALSE))))</f>
        <v/>
      </c>
      <c r="AC51" t="str">
        <f>IF(E51="","",IF(②選手情報入力!T60="","",IF(K51=1,種目情報!$J$4,種目情報!$J$6)))</f>
        <v/>
      </c>
      <c r="AD51" t="str">
        <f>IF(E51="","",IF(②選手情報入力!T60="","",IF(K51=1,IF(②選手情報入力!$U$6="","",②選手情報入力!$U$6),IF(②選手情報入力!$U$7="","",②選手情報入力!$U$7))))</f>
        <v/>
      </c>
      <c r="AE51" t="str">
        <f>IF(E51="","",IF(②選手情報入力!T60="","",IF(K51=1,IF(②選手情報入力!$T$6="",0,1),IF(②選手情報入力!$T$7="",0,1))))</f>
        <v/>
      </c>
      <c r="AF51" t="str">
        <f>IF(E51="","",IF(②選手情報入力!T60="","",2))</f>
        <v/>
      </c>
      <c r="AG51" t="str">
        <f>IF(E51="","",IF(②選手情報入力!V60="","",IF(K51=1,種目情報!$J$5,種目情報!$J$7)))</f>
        <v/>
      </c>
      <c r="AH51" t="str">
        <f>IF(E51="","",IF(②選手情報入力!V60="","",IF(K51=1,IF(②選手情報入力!$W$6="","",②選手情報入力!$W$6),IF(②選手情報入力!$W$7="","",②選手情報入力!$W$7))))</f>
        <v/>
      </c>
      <c r="AI51" t="str">
        <f>IF(E51="","",IF(②選手情報入力!V60="","",IF(K51=1,IF(②選手情報入力!$V$6="",0,1),IF(②選手情報入力!$V$7="",0,1))))</f>
        <v/>
      </c>
      <c r="AJ51" t="str">
        <f>IF(E51="","",IF(②選手情報入力!V60="","",2))</f>
        <v/>
      </c>
    </row>
    <row r="52" spans="1:36">
      <c r="A52" t="str">
        <f>IF(E52="","",②選手情報入力!B61)</f>
        <v/>
      </c>
      <c r="B52" t="str">
        <f>IF(E52="","",①団体情報入力!$C$5)</f>
        <v/>
      </c>
      <c r="E52" t="str">
        <f>IF(②選手情報入力!C61="","",②選手情報入力!C61)</f>
        <v/>
      </c>
      <c r="F52" t="str">
        <f>IF(E52="","",②選手情報入力!D61)</f>
        <v/>
      </c>
      <c r="G52" t="str">
        <f>IF(E52="","",ASC(②選手情報入力!E61))</f>
        <v/>
      </c>
      <c r="H52" t="str">
        <f t="shared" si="0"/>
        <v/>
      </c>
      <c r="I52" t="str">
        <f>IF(E52="","",②選手情報入力!F61&amp;" "&amp;②選手情報入力!G61)</f>
        <v/>
      </c>
      <c r="J52" t="str">
        <f t="shared" si="1"/>
        <v/>
      </c>
      <c r="K52" t="str">
        <f>IF(E52="","",IF(②選手情報入力!I61="男",1,2))</f>
        <v/>
      </c>
      <c r="L52" t="str">
        <f>IF(E52="","",IF(②選手情報入力!J61="","",②選手情報入力!J61))</f>
        <v/>
      </c>
      <c r="M52" t="str">
        <f>IF(E52="","",LEFT(②選手情報入力!K61,4))</f>
        <v/>
      </c>
      <c r="N52" t="str">
        <f>IF(E52="","",RIGHT(②選手情報入力!K61,4))</f>
        <v/>
      </c>
      <c r="O52" t="str">
        <f t="shared" si="2"/>
        <v/>
      </c>
      <c r="Q52" t="str">
        <f>IF(E52="","",IF(②選手情報入力!L61="","",IF(K52=1,VLOOKUP(②選手情報入力!L61,種目情報!$A$4:$B$34,2,FALSE),VLOOKUP(②選手情報入力!L61,種目情報!$E$4:$F$36,2,FALSE))))</f>
        <v/>
      </c>
      <c r="R52" t="str">
        <f>IF(E52="","",IF(②選手情報入力!M61="","",②選手情報入力!M61))</f>
        <v/>
      </c>
      <c r="S52" s="29"/>
      <c r="T52" t="str">
        <f>IF(E52="","",IF(②選手情報入力!L61="","",IF(K52=1,VLOOKUP(②選手情報入力!L61,種目情報!$A$4:$C$25,3,FALSE),VLOOKUP(②選手情報入力!L61,種目情報!$E$4:$G$29,3,FALSE))))</f>
        <v/>
      </c>
      <c r="U52" t="str">
        <f>IF(E52="","",IF(②選手情報入力!O61="","",IF(K52=1,VLOOKUP(②選手情報入力!O61,種目情報!$A$4:$B$25,2,FALSE),VLOOKUP(②選手情報入力!O61,種目情報!$E$4:$F$29,2,FALSE))))</f>
        <v/>
      </c>
      <c r="V52" t="str">
        <f>IF(E52="","",IF(②選手情報入力!P61="","",②選手情報入力!P61))</f>
        <v/>
      </c>
      <c r="W52" s="29" t="str">
        <f>IF(E52="","",IF(②選手情報入力!N61="","",1))</f>
        <v/>
      </c>
      <c r="X52" t="str">
        <f>IF(E52="","",IF(②選手情報入力!O61="","",IF(K52=1,VLOOKUP(②選手情報入力!O61,種目情報!$A$4:$C$25,3,FALSE),VLOOKUP(②選手情報入力!O61,種目情報!$E$4:$G$29,3,FALSE))))</f>
        <v/>
      </c>
      <c r="Y52" t="str">
        <f>IF(E52="","",IF(②選手情報入力!R61="","",IF(K52=1,VLOOKUP(②選手情報入力!R61,種目情報!$A$4:$B$25,2,FALSE),VLOOKUP(②選手情報入力!R61,種目情報!$E$4:$F$29,2,FALSE))))</f>
        <v/>
      </c>
      <c r="Z52" t="str">
        <f>IF(E52="","",IF(②選手情報入力!S61="","",②選手情報入力!S61))</f>
        <v/>
      </c>
      <c r="AA52" s="29" t="str">
        <f>IF(E52="","",IF(②選手情報入力!Q61="","",1))</f>
        <v/>
      </c>
      <c r="AB52" t="str">
        <f>IF(E52="","",IF(②選手情報入力!R61="","",IF(K52=1,VLOOKUP(②選手情報入力!R61,種目情報!$A$4:$C$25,3,FALSE),VLOOKUP(②選手情報入力!R61,種目情報!$E$4:$G$29,3,FALSE))))</f>
        <v/>
      </c>
      <c r="AC52" t="str">
        <f>IF(E52="","",IF(②選手情報入力!T61="","",IF(K52=1,種目情報!$J$4,種目情報!$J$6)))</f>
        <v/>
      </c>
      <c r="AD52" t="str">
        <f>IF(E52="","",IF(②選手情報入力!T61="","",IF(K52=1,IF(②選手情報入力!$U$6="","",②選手情報入力!$U$6),IF(②選手情報入力!$U$7="","",②選手情報入力!$U$7))))</f>
        <v/>
      </c>
      <c r="AE52" t="str">
        <f>IF(E52="","",IF(②選手情報入力!T61="","",IF(K52=1,IF(②選手情報入力!$T$6="",0,1),IF(②選手情報入力!$T$7="",0,1))))</f>
        <v/>
      </c>
      <c r="AF52" t="str">
        <f>IF(E52="","",IF(②選手情報入力!T61="","",2))</f>
        <v/>
      </c>
      <c r="AG52" t="str">
        <f>IF(E52="","",IF(②選手情報入力!V61="","",IF(K52=1,種目情報!$J$5,種目情報!$J$7)))</f>
        <v/>
      </c>
      <c r="AH52" t="str">
        <f>IF(E52="","",IF(②選手情報入力!V61="","",IF(K52=1,IF(②選手情報入力!$W$6="","",②選手情報入力!$W$6),IF(②選手情報入力!$W$7="","",②選手情報入力!$W$7))))</f>
        <v/>
      </c>
      <c r="AI52" t="str">
        <f>IF(E52="","",IF(②選手情報入力!V61="","",IF(K52=1,IF(②選手情報入力!$V$6="",0,1),IF(②選手情報入力!$V$7="",0,1))))</f>
        <v/>
      </c>
      <c r="AJ52" t="str">
        <f>IF(E52="","",IF(②選手情報入力!V61="","",2))</f>
        <v/>
      </c>
    </row>
    <row r="53" spans="1:36">
      <c r="A53" t="str">
        <f>IF(E53="","",②選手情報入力!B62)</f>
        <v/>
      </c>
      <c r="B53" t="str">
        <f>IF(E53="","",①団体情報入力!$C$5)</f>
        <v/>
      </c>
      <c r="E53" t="str">
        <f>IF(②選手情報入力!C62="","",②選手情報入力!C62)</f>
        <v/>
      </c>
      <c r="F53" t="str">
        <f>IF(E53="","",②選手情報入力!D62)</f>
        <v/>
      </c>
      <c r="G53" t="str">
        <f>IF(E53="","",ASC(②選手情報入力!E62))</f>
        <v/>
      </c>
      <c r="H53" t="str">
        <f t="shared" si="0"/>
        <v/>
      </c>
      <c r="I53" t="str">
        <f>IF(E53="","",②選手情報入力!F62&amp;" "&amp;②選手情報入力!G62)</f>
        <v/>
      </c>
      <c r="J53" t="str">
        <f t="shared" si="1"/>
        <v/>
      </c>
      <c r="K53" t="str">
        <f>IF(E53="","",IF(②選手情報入力!I62="男",1,2))</f>
        <v/>
      </c>
      <c r="L53" t="str">
        <f>IF(E53="","",IF(②選手情報入力!J62="","",②選手情報入力!J62))</f>
        <v/>
      </c>
      <c r="M53" t="str">
        <f>IF(E53="","",LEFT(②選手情報入力!K62,4))</f>
        <v/>
      </c>
      <c r="N53" t="str">
        <f>IF(E53="","",RIGHT(②選手情報入力!K62,4))</f>
        <v/>
      </c>
      <c r="O53" t="str">
        <f t="shared" si="2"/>
        <v/>
      </c>
      <c r="Q53" t="str">
        <f>IF(E53="","",IF(②選手情報入力!L62="","",IF(K53=1,VLOOKUP(②選手情報入力!L62,種目情報!$A$4:$B$34,2,FALSE),VLOOKUP(②選手情報入力!L62,種目情報!$E$4:$F$36,2,FALSE))))</f>
        <v/>
      </c>
      <c r="R53" t="str">
        <f>IF(E53="","",IF(②選手情報入力!M62="","",②選手情報入力!M62))</f>
        <v/>
      </c>
      <c r="S53" s="29"/>
      <c r="T53" t="str">
        <f>IF(E53="","",IF(②選手情報入力!L62="","",IF(K53=1,VLOOKUP(②選手情報入力!L62,種目情報!$A$4:$C$25,3,FALSE),VLOOKUP(②選手情報入力!L62,種目情報!$E$4:$G$29,3,FALSE))))</f>
        <v/>
      </c>
      <c r="U53" t="str">
        <f>IF(E53="","",IF(②選手情報入力!O62="","",IF(K53=1,VLOOKUP(②選手情報入力!O62,種目情報!$A$4:$B$25,2,FALSE),VLOOKUP(②選手情報入力!O62,種目情報!$E$4:$F$29,2,FALSE))))</f>
        <v/>
      </c>
      <c r="V53" t="str">
        <f>IF(E53="","",IF(②選手情報入力!P62="","",②選手情報入力!P62))</f>
        <v/>
      </c>
      <c r="W53" s="29" t="str">
        <f>IF(E53="","",IF(②選手情報入力!N62="","",1))</f>
        <v/>
      </c>
      <c r="X53" t="str">
        <f>IF(E53="","",IF(②選手情報入力!O62="","",IF(K53=1,VLOOKUP(②選手情報入力!O62,種目情報!$A$4:$C$25,3,FALSE),VLOOKUP(②選手情報入力!O62,種目情報!$E$4:$G$29,3,FALSE))))</f>
        <v/>
      </c>
      <c r="Y53" t="str">
        <f>IF(E53="","",IF(②選手情報入力!R62="","",IF(K53=1,VLOOKUP(②選手情報入力!R62,種目情報!$A$4:$B$25,2,FALSE),VLOOKUP(②選手情報入力!R62,種目情報!$E$4:$F$29,2,FALSE))))</f>
        <v/>
      </c>
      <c r="Z53" t="str">
        <f>IF(E53="","",IF(②選手情報入力!S62="","",②選手情報入力!S62))</f>
        <v/>
      </c>
      <c r="AA53" s="29" t="str">
        <f>IF(E53="","",IF(②選手情報入力!Q62="","",1))</f>
        <v/>
      </c>
      <c r="AB53" t="str">
        <f>IF(E53="","",IF(②選手情報入力!R62="","",IF(K53=1,VLOOKUP(②選手情報入力!R62,種目情報!$A$4:$C$25,3,FALSE),VLOOKUP(②選手情報入力!R62,種目情報!$E$4:$G$29,3,FALSE))))</f>
        <v/>
      </c>
      <c r="AC53" t="str">
        <f>IF(E53="","",IF(②選手情報入力!T62="","",IF(K53=1,種目情報!$J$4,種目情報!$J$6)))</f>
        <v/>
      </c>
      <c r="AD53" t="str">
        <f>IF(E53="","",IF(②選手情報入力!T62="","",IF(K53=1,IF(②選手情報入力!$U$6="","",②選手情報入力!$U$6),IF(②選手情報入力!$U$7="","",②選手情報入力!$U$7))))</f>
        <v/>
      </c>
      <c r="AE53" t="str">
        <f>IF(E53="","",IF(②選手情報入力!T62="","",IF(K53=1,IF(②選手情報入力!$T$6="",0,1),IF(②選手情報入力!$T$7="",0,1))))</f>
        <v/>
      </c>
      <c r="AF53" t="str">
        <f>IF(E53="","",IF(②選手情報入力!T62="","",2))</f>
        <v/>
      </c>
      <c r="AG53" t="str">
        <f>IF(E53="","",IF(②選手情報入力!V62="","",IF(K53=1,種目情報!$J$5,種目情報!$J$7)))</f>
        <v/>
      </c>
      <c r="AH53" t="str">
        <f>IF(E53="","",IF(②選手情報入力!V62="","",IF(K53=1,IF(②選手情報入力!$W$6="","",②選手情報入力!$W$6),IF(②選手情報入力!$W$7="","",②選手情報入力!$W$7))))</f>
        <v/>
      </c>
      <c r="AI53" t="str">
        <f>IF(E53="","",IF(②選手情報入力!V62="","",IF(K53=1,IF(②選手情報入力!$V$6="",0,1),IF(②選手情報入力!$V$7="",0,1))))</f>
        <v/>
      </c>
      <c r="AJ53" t="str">
        <f>IF(E53="","",IF(②選手情報入力!V62="","",2))</f>
        <v/>
      </c>
    </row>
    <row r="54" spans="1:36">
      <c r="A54" t="str">
        <f>IF(E54="","",②選手情報入力!B63)</f>
        <v/>
      </c>
      <c r="B54" t="str">
        <f>IF(E54="","",①団体情報入力!$C$5)</f>
        <v/>
      </c>
      <c r="E54" t="str">
        <f>IF(②選手情報入力!C63="","",②選手情報入力!C63)</f>
        <v/>
      </c>
      <c r="F54" t="str">
        <f>IF(E54="","",②選手情報入力!D63)</f>
        <v/>
      </c>
      <c r="G54" t="str">
        <f>IF(E54="","",ASC(②選手情報入力!E63))</f>
        <v/>
      </c>
      <c r="H54" t="str">
        <f t="shared" si="0"/>
        <v/>
      </c>
      <c r="I54" t="str">
        <f>IF(E54="","",②選手情報入力!F63&amp;" "&amp;②選手情報入力!G63)</f>
        <v/>
      </c>
      <c r="J54" t="str">
        <f t="shared" si="1"/>
        <v/>
      </c>
      <c r="K54" t="str">
        <f>IF(E54="","",IF(②選手情報入力!I63="男",1,2))</f>
        <v/>
      </c>
      <c r="L54" t="str">
        <f>IF(E54="","",IF(②選手情報入力!J63="","",②選手情報入力!J63))</f>
        <v/>
      </c>
      <c r="M54" t="str">
        <f>IF(E54="","",LEFT(②選手情報入力!K63,4))</f>
        <v/>
      </c>
      <c r="N54" t="str">
        <f>IF(E54="","",RIGHT(②選手情報入力!K63,4))</f>
        <v/>
      </c>
      <c r="O54" t="str">
        <f t="shared" si="2"/>
        <v/>
      </c>
      <c r="Q54" t="str">
        <f>IF(E54="","",IF(②選手情報入力!L63="","",IF(K54=1,VLOOKUP(②選手情報入力!L63,種目情報!$A$4:$B$34,2,FALSE),VLOOKUP(②選手情報入力!L63,種目情報!$E$4:$F$36,2,FALSE))))</f>
        <v/>
      </c>
      <c r="R54" t="str">
        <f>IF(E54="","",IF(②選手情報入力!M63="","",②選手情報入力!M63))</f>
        <v/>
      </c>
      <c r="S54" s="29"/>
      <c r="T54" t="str">
        <f>IF(E54="","",IF(②選手情報入力!L63="","",IF(K54=1,VLOOKUP(②選手情報入力!L63,種目情報!$A$4:$C$25,3,FALSE),VLOOKUP(②選手情報入力!L63,種目情報!$E$4:$G$29,3,FALSE))))</f>
        <v/>
      </c>
      <c r="U54" t="str">
        <f>IF(E54="","",IF(②選手情報入力!O63="","",IF(K54=1,VLOOKUP(②選手情報入力!O63,種目情報!$A$4:$B$25,2,FALSE),VLOOKUP(②選手情報入力!O63,種目情報!$E$4:$F$29,2,FALSE))))</f>
        <v/>
      </c>
      <c r="V54" t="str">
        <f>IF(E54="","",IF(②選手情報入力!P63="","",②選手情報入力!P63))</f>
        <v/>
      </c>
      <c r="W54" s="29" t="str">
        <f>IF(E54="","",IF(②選手情報入力!N63="","",1))</f>
        <v/>
      </c>
      <c r="X54" t="str">
        <f>IF(E54="","",IF(②選手情報入力!O63="","",IF(K54=1,VLOOKUP(②選手情報入力!O63,種目情報!$A$4:$C$25,3,FALSE),VLOOKUP(②選手情報入力!O63,種目情報!$E$4:$G$29,3,FALSE))))</f>
        <v/>
      </c>
      <c r="Y54" t="str">
        <f>IF(E54="","",IF(②選手情報入力!R63="","",IF(K54=1,VLOOKUP(②選手情報入力!R63,種目情報!$A$4:$B$25,2,FALSE),VLOOKUP(②選手情報入力!R63,種目情報!$E$4:$F$29,2,FALSE))))</f>
        <v/>
      </c>
      <c r="Z54" t="str">
        <f>IF(E54="","",IF(②選手情報入力!S63="","",②選手情報入力!S63))</f>
        <v/>
      </c>
      <c r="AA54" s="29" t="str">
        <f>IF(E54="","",IF(②選手情報入力!Q63="","",1))</f>
        <v/>
      </c>
      <c r="AB54" t="str">
        <f>IF(E54="","",IF(②選手情報入力!R63="","",IF(K54=1,VLOOKUP(②選手情報入力!R63,種目情報!$A$4:$C$25,3,FALSE),VLOOKUP(②選手情報入力!R63,種目情報!$E$4:$G$29,3,FALSE))))</f>
        <v/>
      </c>
      <c r="AC54" t="str">
        <f>IF(E54="","",IF(②選手情報入力!T63="","",IF(K54=1,種目情報!$J$4,種目情報!$J$6)))</f>
        <v/>
      </c>
      <c r="AD54" t="str">
        <f>IF(E54="","",IF(②選手情報入力!T63="","",IF(K54=1,IF(②選手情報入力!$U$6="","",②選手情報入力!$U$6),IF(②選手情報入力!$U$7="","",②選手情報入力!$U$7))))</f>
        <v/>
      </c>
      <c r="AE54" t="str">
        <f>IF(E54="","",IF(②選手情報入力!T63="","",IF(K54=1,IF(②選手情報入力!$T$6="",0,1),IF(②選手情報入力!$T$7="",0,1))))</f>
        <v/>
      </c>
      <c r="AF54" t="str">
        <f>IF(E54="","",IF(②選手情報入力!T63="","",2))</f>
        <v/>
      </c>
      <c r="AG54" t="str">
        <f>IF(E54="","",IF(②選手情報入力!V63="","",IF(K54=1,種目情報!$J$5,種目情報!$J$7)))</f>
        <v/>
      </c>
      <c r="AH54" t="str">
        <f>IF(E54="","",IF(②選手情報入力!V63="","",IF(K54=1,IF(②選手情報入力!$W$6="","",②選手情報入力!$W$6),IF(②選手情報入力!$W$7="","",②選手情報入力!$W$7))))</f>
        <v/>
      </c>
      <c r="AI54" t="str">
        <f>IF(E54="","",IF(②選手情報入力!V63="","",IF(K54=1,IF(②選手情報入力!$V$6="",0,1),IF(②選手情報入力!$V$7="",0,1))))</f>
        <v/>
      </c>
      <c r="AJ54" t="str">
        <f>IF(E54="","",IF(②選手情報入力!V63="","",2))</f>
        <v/>
      </c>
    </row>
    <row r="55" spans="1:36">
      <c r="A55" t="str">
        <f>IF(E55="","",②選手情報入力!B64)</f>
        <v/>
      </c>
      <c r="B55" t="str">
        <f>IF(E55="","",①団体情報入力!$C$5)</f>
        <v/>
      </c>
      <c r="E55" t="str">
        <f>IF(②選手情報入力!C64="","",②選手情報入力!C64)</f>
        <v/>
      </c>
      <c r="F55" t="str">
        <f>IF(E55="","",②選手情報入力!D64)</f>
        <v/>
      </c>
      <c r="G55" t="str">
        <f>IF(E55="","",ASC(②選手情報入力!E64))</f>
        <v/>
      </c>
      <c r="H55" t="str">
        <f t="shared" si="0"/>
        <v/>
      </c>
      <c r="I55" t="str">
        <f>IF(E55="","",②選手情報入力!F64&amp;" "&amp;②選手情報入力!G64)</f>
        <v/>
      </c>
      <c r="J55" t="str">
        <f t="shared" si="1"/>
        <v/>
      </c>
      <c r="K55" t="str">
        <f>IF(E55="","",IF(②選手情報入力!I64="男",1,2))</f>
        <v/>
      </c>
      <c r="L55" t="str">
        <f>IF(E55="","",IF(②選手情報入力!J64="","",②選手情報入力!J64))</f>
        <v/>
      </c>
      <c r="M55" t="str">
        <f>IF(E55="","",LEFT(②選手情報入力!K64,4))</f>
        <v/>
      </c>
      <c r="N55" t="str">
        <f>IF(E55="","",RIGHT(②選手情報入力!K64,4))</f>
        <v/>
      </c>
      <c r="O55" t="str">
        <f t="shared" si="2"/>
        <v/>
      </c>
      <c r="Q55" t="str">
        <f>IF(E55="","",IF(②選手情報入力!L64="","",IF(K55=1,VLOOKUP(②選手情報入力!L64,種目情報!$A$4:$B$34,2,FALSE),VLOOKUP(②選手情報入力!L64,種目情報!$E$4:$F$36,2,FALSE))))</f>
        <v/>
      </c>
      <c r="R55" t="str">
        <f>IF(E55="","",IF(②選手情報入力!M64="","",②選手情報入力!M64))</f>
        <v/>
      </c>
      <c r="S55" s="29"/>
      <c r="T55" t="str">
        <f>IF(E55="","",IF(②選手情報入力!L64="","",IF(K55=1,VLOOKUP(②選手情報入力!L64,種目情報!$A$4:$C$25,3,FALSE),VLOOKUP(②選手情報入力!L64,種目情報!$E$4:$G$29,3,FALSE))))</f>
        <v/>
      </c>
      <c r="U55" t="str">
        <f>IF(E55="","",IF(②選手情報入力!O64="","",IF(K55=1,VLOOKUP(②選手情報入力!O64,種目情報!$A$4:$B$25,2,FALSE),VLOOKUP(②選手情報入力!O64,種目情報!$E$4:$F$29,2,FALSE))))</f>
        <v/>
      </c>
      <c r="V55" t="str">
        <f>IF(E55="","",IF(②選手情報入力!P64="","",②選手情報入力!P64))</f>
        <v/>
      </c>
      <c r="W55" s="29" t="str">
        <f>IF(E55="","",IF(②選手情報入力!N64="","",1))</f>
        <v/>
      </c>
      <c r="X55" t="str">
        <f>IF(E55="","",IF(②選手情報入力!O64="","",IF(K55=1,VLOOKUP(②選手情報入力!O64,種目情報!$A$4:$C$25,3,FALSE),VLOOKUP(②選手情報入力!O64,種目情報!$E$4:$G$29,3,FALSE))))</f>
        <v/>
      </c>
      <c r="Y55" t="str">
        <f>IF(E55="","",IF(②選手情報入力!R64="","",IF(K55=1,VLOOKUP(②選手情報入力!R64,種目情報!$A$4:$B$25,2,FALSE),VLOOKUP(②選手情報入力!R64,種目情報!$E$4:$F$29,2,FALSE))))</f>
        <v/>
      </c>
      <c r="Z55" t="str">
        <f>IF(E55="","",IF(②選手情報入力!S64="","",②選手情報入力!S64))</f>
        <v/>
      </c>
      <c r="AA55" s="29" t="str">
        <f>IF(E55="","",IF(②選手情報入力!Q64="","",1))</f>
        <v/>
      </c>
      <c r="AB55" t="str">
        <f>IF(E55="","",IF(②選手情報入力!R64="","",IF(K55=1,VLOOKUP(②選手情報入力!R64,種目情報!$A$4:$C$25,3,FALSE),VLOOKUP(②選手情報入力!R64,種目情報!$E$4:$G$29,3,FALSE))))</f>
        <v/>
      </c>
      <c r="AC55" t="str">
        <f>IF(E55="","",IF(②選手情報入力!T64="","",IF(K55=1,種目情報!$J$4,種目情報!$J$6)))</f>
        <v/>
      </c>
      <c r="AD55" t="str">
        <f>IF(E55="","",IF(②選手情報入力!T64="","",IF(K55=1,IF(②選手情報入力!$U$6="","",②選手情報入力!$U$6),IF(②選手情報入力!$U$7="","",②選手情報入力!$U$7))))</f>
        <v/>
      </c>
      <c r="AE55" t="str">
        <f>IF(E55="","",IF(②選手情報入力!T64="","",IF(K55=1,IF(②選手情報入力!$T$6="",0,1),IF(②選手情報入力!$T$7="",0,1))))</f>
        <v/>
      </c>
      <c r="AF55" t="str">
        <f>IF(E55="","",IF(②選手情報入力!T64="","",2))</f>
        <v/>
      </c>
      <c r="AG55" t="str">
        <f>IF(E55="","",IF(②選手情報入力!V64="","",IF(K55=1,種目情報!$J$5,種目情報!$J$7)))</f>
        <v/>
      </c>
      <c r="AH55" t="str">
        <f>IF(E55="","",IF(②選手情報入力!V64="","",IF(K55=1,IF(②選手情報入力!$W$6="","",②選手情報入力!$W$6),IF(②選手情報入力!$W$7="","",②選手情報入力!$W$7))))</f>
        <v/>
      </c>
      <c r="AI55" t="str">
        <f>IF(E55="","",IF(②選手情報入力!V64="","",IF(K55=1,IF(②選手情報入力!$V$6="",0,1),IF(②選手情報入力!$V$7="",0,1))))</f>
        <v/>
      </c>
      <c r="AJ55" t="str">
        <f>IF(E55="","",IF(②選手情報入力!V64="","",2))</f>
        <v/>
      </c>
    </row>
    <row r="56" spans="1:36">
      <c r="A56" t="str">
        <f>IF(E56="","",②選手情報入力!B65)</f>
        <v/>
      </c>
      <c r="B56" t="str">
        <f>IF(E56="","",①団体情報入力!$C$5)</f>
        <v/>
      </c>
      <c r="E56" t="str">
        <f>IF(②選手情報入力!C65="","",②選手情報入力!C65)</f>
        <v/>
      </c>
      <c r="F56" t="str">
        <f>IF(E56="","",②選手情報入力!D65)</f>
        <v/>
      </c>
      <c r="G56" t="str">
        <f>IF(E56="","",ASC(②選手情報入力!E65))</f>
        <v/>
      </c>
      <c r="H56" t="str">
        <f t="shared" si="0"/>
        <v/>
      </c>
      <c r="I56" t="str">
        <f>IF(E56="","",②選手情報入力!F65&amp;" "&amp;②選手情報入力!G65)</f>
        <v/>
      </c>
      <c r="J56" t="str">
        <f t="shared" si="1"/>
        <v/>
      </c>
      <c r="K56" t="str">
        <f>IF(E56="","",IF(②選手情報入力!I65="男",1,2))</f>
        <v/>
      </c>
      <c r="L56" t="str">
        <f>IF(E56="","",IF(②選手情報入力!J65="","",②選手情報入力!J65))</f>
        <v/>
      </c>
      <c r="M56" t="str">
        <f>IF(E56="","",LEFT(②選手情報入力!K65,4))</f>
        <v/>
      </c>
      <c r="N56" t="str">
        <f>IF(E56="","",RIGHT(②選手情報入力!K65,4))</f>
        <v/>
      </c>
      <c r="O56" t="str">
        <f t="shared" si="2"/>
        <v/>
      </c>
      <c r="Q56" t="str">
        <f>IF(E56="","",IF(②選手情報入力!L65="","",IF(K56=1,VLOOKUP(②選手情報入力!L65,種目情報!$A$4:$B$34,2,FALSE),VLOOKUP(②選手情報入力!L65,種目情報!$E$4:$F$36,2,FALSE))))</f>
        <v/>
      </c>
      <c r="R56" t="str">
        <f>IF(E56="","",IF(②選手情報入力!M65="","",②選手情報入力!M65))</f>
        <v/>
      </c>
      <c r="S56" s="29"/>
      <c r="T56" t="str">
        <f>IF(E56="","",IF(②選手情報入力!L65="","",IF(K56=1,VLOOKUP(②選手情報入力!L65,種目情報!$A$4:$C$25,3,FALSE),VLOOKUP(②選手情報入力!L65,種目情報!$E$4:$G$29,3,FALSE))))</f>
        <v/>
      </c>
      <c r="U56" t="str">
        <f>IF(E56="","",IF(②選手情報入力!O65="","",IF(K56=1,VLOOKUP(②選手情報入力!O65,種目情報!$A$4:$B$25,2,FALSE),VLOOKUP(②選手情報入力!O65,種目情報!$E$4:$F$29,2,FALSE))))</f>
        <v/>
      </c>
      <c r="V56" t="str">
        <f>IF(E56="","",IF(②選手情報入力!P65="","",②選手情報入力!P65))</f>
        <v/>
      </c>
      <c r="W56" s="29" t="str">
        <f>IF(E56="","",IF(②選手情報入力!N65="","",1))</f>
        <v/>
      </c>
      <c r="X56" t="str">
        <f>IF(E56="","",IF(②選手情報入力!O65="","",IF(K56=1,VLOOKUP(②選手情報入力!O65,種目情報!$A$4:$C$25,3,FALSE),VLOOKUP(②選手情報入力!O65,種目情報!$E$4:$G$29,3,FALSE))))</f>
        <v/>
      </c>
      <c r="Y56" t="str">
        <f>IF(E56="","",IF(②選手情報入力!R65="","",IF(K56=1,VLOOKUP(②選手情報入力!R65,種目情報!$A$4:$B$25,2,FALSE),VLOOKUP(②選手情報入力!R65,種目情報!$E$4:$F$29,2,FALSE))))</f>
        <v/>
      </c>
      <c r="Z56" t="str">
        <f>IF(E56="","",IF(②選手情報入力!S65="","",②選手情報入力!S65))</f>
        <v/>
      </c>
      <c r="AA56" s="29" t="str">
        <f>IF(E56="","",IF(②選手情報入力!Q65="","",1))</f>
        <v/>
      </c>
      <c r="AB56" t="str">
        <f>IF(E56="","",IF(②選手情報入力!R65="","",IF(K56=1,VLOOKUP(②選手情報入力!R65,種目情報!$A$4:$C$25,3,FALSE),VLOOKUP(②選手情報入力!R65,種目情報!$E$4:$G$29,3,FALSE))))</f>
        <v/>
      </c>
      <c r="AC56" t="str">
        <f>IF(E56="","",IF(②選手情報入力!T65="","",IF(K56=1,種目情報!$J$4,種目情報!$J$6)))</f>
        <v/>
      </c>
      <c r="AD56" t="str">
        <f>IF(E56="","",IF(②選手情報入力!T65="","",IF(K56=1,IF(②選手情報入力!$U$6="","",②選手情報入力!$U$6),IF(②選手情報入力!$U$7="","",②選手情報入力!$U$7))))</f>
        <v/>
      </c>
      <c r="AE56" t="str">
        <f>IF(E56="","",IF(②選手情報入力!T65="","",IF(K56=1,IF(②選手情報入力!$T$6="",0,1),IF(②選手情報入力!$T$7="",0,1))))</f>
        <v/>
      </c>
      <c r="AF56" t="str">
        <f>IF(E56="","",IF(②選手情報入力!T65="","",2))</f>
        <v/>
      </c>
      <c r="AG56" t="str">
        <f>IF(E56="","",IF(②選手情報入力!V65="","",IF(K56=1,種目情報!$J$5,種目情報!$J$7)))</f>
        <v/>
      </c>
      <c r="AH56" t="str">
        <f>IF(E56="","",IF(②選手情報入力!V65="","",IF(K56=1,IF(②選手情報入力!$W$6="","",②選手情報入力!$W$6),IF(②選手情報入力!$W$7="","",②選手情報入力!$W$7))))</f>
        <v/>
      </c>
      <c r="AI56" t="str">
        <f>IF(E56="","",IF(②選手情報入力!V65="","",IF(K56=1,IF(②選手情報入力!$V$6="",0,1),IF(②選手情報入力!$V$7="",0,1))))</f>
        <v/>
      </c>
      <c r="AJ56" t="str">
        <f>IF(E56="","",IF(②選手情報入力!V65="","",2))</f>
        <v/>
      </c>
    </row>
    <row r="57" spans="1:36">
      <c r="A57" t="str">
        <f>IF(E57="","",②選手情報入力!B66)</f>
        <v/>
      </c>
      <c r="B57" t="str">
        <f>IF(E57="","",①団体情報入力!$C$5)</f>
        <v/>
      </c>
      <c r="E57" t="str">
        <f>IF(②選手情報入力!C66="","",②選手情報入力!C66)</f>
        <v/>
      </c>
      <c r="F57" t="str">
        <f>IF(E57="","",②選手情報入力!D66)</f>
        <v/>
      </c>
      <c r="G57" t="str">
        <f>IF(E57="","",ASC(②選手情報入力!E66))</f>
        <v/>
      </c>
      <c r="H57" t="str">
        <f t="shared" si="0"/>
        <v/>
      </c>
      <c r="I57" t="str">
        <f>IF(E57="","",②選手情報入力!F66&amp;" "&amp;②選手情報入力!G66)</f>
        <v/>
      </c>
      <c r="J57" t="str">
        <f t="shared" si="1"/>
        <v/>
      </c>
      <c r="K57" t="str">
        <f>IF(E57="","",IF(②選手情報入力!I66="男",1,2))</f>
        <v/>
      </c>
      <c r="L57" t="str">
        <f>IF(E57="","",IF(②選手情報入力!J66="","",②選手情報入力!J66))</f>
        <v/>
      </c>
      <c r="M57" t="str">
        <f>IF(E57="","",LEFT(②選手情報入力!K66,4))</f>
        <v/>
      </c>
      <c r="N57" t="str">
        <f>IF(E57="","",RIGHT(②選手情報入力!K66,4))</f>
        <v/>
      </c>
      <c r="O57" t="str">
        <f t="shared" si="2"/>
        <v/>
      </c>
      <c r="Q57" t="str">
        <f>IF(E57="","",IF(②選手情報入力!L66="","",IF(K57=1,VLOOKUP(②選手情報入力!L66,種目情報!$A$4:$B$34,2,FALSE),VLOOKUP(②選手情報入力!L66,種目情報!$E$4:$F$36,2,FALSE))))</f>
        <v/>
      </c>
      <c r="R57" t="str">
        <f>IF(E57="","",IF(②選手情報入力!M66="","",②選手情報入力!M66))</f>
        <v/>
      </c>
      <c r="S57" s="29"/>
      <c r="T57" t="str">
        <f>IF(E57="","",IF(②選手情報入力!L66="","",IF(K57=1,VLOOKUP(②選手情報入力!L66,種目情報!$A$4:$C$25,3,FALSE),VLOOKUP(②選手情報入力!L66,種目情報!$E$4:$G$29,3,FALSE))))</f>
        <v/>
      </c>
      <c r="U57" t="str">
        <f>IF(E57="","",IF(②選手情報入力!O66="","",IF(K57=1,VLOOKUP(②選手情報入力!O66,種目情報!$A$4:$B$25,2,FALSE),VLOOKUP(②選手情報入力!O66,種目情報!$E$4:$F$29,2,FALSE))))</f>
        <v/>
      </c>
      <c r="V57" t="str">
        <f>IF(E57="","",IF(②選手情報入力!P66="","",②選手情報入力!P66))</f>
        <v/>
      </c>
      <c r="W57" s="29" t="str">
        <f>IF(E57="","",IF(②選手情報入力!N66="","",1))</f>
        <v/>
      </c>
      <c r="X57" t="str">
        <f>IF(E57="","",IF(②選手情報入力!O66="","",IF(K57=1,VLOOKUP(②選手情報入力!O66,種目情報!$A$4:$C$25,3,FALSE),VLOOKUP(②選手情報入力!O66,種目情報!$E$4:$G$29,3,FALSE))))</f>
        <v/>
      </c>
      <c r="Y57" t="str">
        <f>IF(E57="","",IF(②選手情報入力!R66="","",IF(K57=1,VLOOKUP(②選手情報入力!R66,種目情報!$A$4:$B$25,2,FALSE),VLOOKUP(②選手情報入力!R66,種目情報!$E$4:$F$29,2,FALSE))))</f>
        <v/>
      </c>
      <c r="Z57" t="str">
        <f>IF(E57="","",IF(②選手情報入力!S66="","",②選手情報入力!S66))</f>
        <v/>
      </c>
      <c r="AA57" s="29" t="str">
        <f>IF(E57="","",IF(②選手情報入力!Q66="","",1))</f>
        <v/>
      </c>
      <c r="AB57" t="str">
        <f>IF(E57="","",IF(②選手情報入力!R66="","",IF(K57=1,VLOOKUP(②選手情報入力!R66,種目情報!$A$4:$C$25,3,FALSE),VLOOKUP(②選手情報入力!R66,種目情報!$E$4:$G$29,3,FALSE))))</f>
        <v/>
      </c>
      <c r="AC57" t="str">
        <f>IF(E57="","",IF(②選手情報入力!T66="","",IF(K57=1,種目情報!$J$4,種目情報!$J$6)))</f>
        <v/>
      </c>
      <c r="AD57" t="str">
        <f>IF(E57="","",IF(②選手情報入力!T66="","",IF(K57=1,IF(②選手情報入力!$U$6="","",②選手情報入力!$U$6),IF(②選手情報入力!$U$7="","",②選手情報入力!$U$7))))</f>
        <v/>
      </c>
      <c r="AE57" t="str">
        <f>IF(E57="","",IF(②選手情報入力!T66="","",IF(K57=1,IF(②選手情報入力!$T$6="",0,1),IF(②選手情報入力!$T$7="",0,1))))</f>
        <v/>
      </c>
      <c r="AF57" t="str">
        <f>IF(E57="","",IF(②選手情報入力!T66="","",2))</f>
        <v/>
      </c>
      <c r="AG57" t="str">
        <f>IF(E57="","",IF(②選手情報入力!V66="","",IF(K57=1,種目情報!$J$5,種目情報!$J$7)))</f>
        <v/>
      </c>
      <c r="AH57" t="str">
        <f>IF(E57="","",IF(②選手情報入力!V66="","",IF(K57=1,IF(②選手情報入力!$W$6="","",②選手情報入力!$W$6),IF(②選手情報入力!$W$7="","",②選手情報入力!$W$7))))</f>
        <v/>
      </c>
      <c r="AI57" t="str">
        <f>IF(E57="","",IF(②選手情報入力!V66="","",IF(K57=1,IF(②選手情報入力!$V$6="",0,1),IF(②選手情報入力!$V$7="",0,1))))</f>
        <v/>
      </c>
      <c r="AJ57" t="str">
        <f>IF(E57="","",IF(②選手情報入力!V66="","",2))</f>
        <v/>
      </c>
    </row>
    <row r="58" spans="1:36">
      <c r="A58" t="str">
        <f>IF(E58="","",②選手情報入力!B67)</f>
        <v/>
      </c>
      <c r="B58" t="str">
        <f>IF(E58="","",①団体情報入力!$C$5)</f>
        <v/>
      </c>
      <c r="E58" t="str">
        <f>IF(②選手情報入力!C67="","",②選手情報入力!C67)</f>
        <v/>
      </c>
      <c r="F58" t="str">
        <f>IF(E58="","",②選手情報入力!D67)</f>
        <v/>
      </c>
      <c r="G58" t="str">
        <f>IF(E58="","",ASC(②選手情報入力!E67))</f>
        <v/>
      </c>
      <c r="H58" t="str">
        <f t="shared" si="0"/>
        <v/>
      </c>
      <c r="I58" t="str">
        <f>IF(E58="","",②選手情報入力!F67&amp;" "&amp;②選手情報入力!G67)</f>
        <v/>
      </c>
      <c r="J58" t="str">
        <f t="shared" si="1"/>
        <v/>
      </c>
      <c r="K58" t="str">
        <f>IF(E58="","",IF(②選手情報入力!I67="男",1,2))</f>
        <v/>
      </c>
      <c r="L58" t="str">
        <f>IF(E58="","",IF(②選手情報入力!J67="","",②選手情報入力!J67))</f>
        <v/>
      </c>
      <c r="M58" t="str">
        <f>IF(E58="","",LEFT(②選手情報入力!K67,4))</f>
        <v/>
      </c>
      <c r="N58" t="str">
        <f>IF(E58="","",RIGHT(②選手情報入力!K67,4))</f>
        <v/>
      </c>
      <c r="O58" t="str">
        <f t="shared" si="2"/>
        <v/>
      </c>
      <c r="Q58" t="str">
        <f>IF(E58="","",IF(②選手情報入力!L67="","",IF(K58=1,VLOOKUP(②選手情報入力!L67,種目情報!$A$4:$B$34,2,FALSE),VLOOKUP(②選手情報入力!L67,種目情報!$E$4:$F$36,2,FALSE))))</f>
        <v/>
      </c>
      <c r="R58" t="str">
        <f>IF(E58="","",IF(②選手情報入力!M67="","",②選手情報入力!M67))</f>
        <v/>
      </c>
      <c r="S58" s="29"/>
      <c r="T58" t="str">
        <f>IF(E58="","",IF(②選手情報入力!L67="","",IF(K58=1,VLOOKUP(②選手情報入力!L67,種目情報!$A$4:$C$25,3,FALSE),VLOOKUP(②選手情報入力!L67,種目情報!$E$4:$G$29,3,FALSE))))</f>
        <v/>
      </c>
      <c r="U58" t="str">
        <f>IF(E58="","",IF(②選手情報入力!O67="","",IF(K58=1,VLOOKUP(②選手情報入力!O67,種目情報!$A$4:$B$25,2,FALSE),VLOOKUP(②選手情報入力!O67,種目情報!$E$4:$F$29,2,FALSE))))</f>
        <v/>
      </c>
      <c r="V58" t="str">
        <f>IF(E58="","",IF(②選手情報入力!P67="","",②選手情報入力!P67))</f>
        <v/>
      </c>
      <c r="W58" s="29" t="str">
        <f>IF(E58="","",IF(②選手情報入力!N67="","",1))</f>
        <v/>
      </c>
      <c r="X58" t="str">
        <f>IF(E58="","",IF(②選手情報入力!O67="","",IF(K58=1,VLOOKUP(②選手情報入力!O67,種目情報!$A$4:$C$25,3,FALSE),VLOOKUP(②選手情報入力!O67,種目情報!$E$4:$G$29,3,FALSE))))</f>
        <v/>
      </c>
      <c r="Y58" t="str">
        <f>IF(E58="","",IF(②選手情報入力!R67="","",IF(K58=1,VLOOKUP(②選手情報入力!R67,種目情報!$A$4:$B$25,2,FALSE),VLOOKUP(②選手情報入力!R67,種目情報!$E$4:$F$29,2,FALSE))))</f>
        <v/>
      </c>
      <c r="Z58" t="str">
        <f>IF(E58="","",IF(②選手情報入力!S67="","",②選手情報入力!S67))</f>
        <v/>
      </c>
      <c r="AA58" s="29" t="str">
        <f>IF(E58="","",IF(②選手情報入力!Q67="","",1))</f>
        <v/>
      </c>
      <c r="AB58" t="str">
        <f>IF(E58="","",IF(②選手情報入力!R67="","",IF(K58=1,VLOOKUP(②選手情報入力!R67,種目情報!$A$4:$C$25,3,FALSE),VLOOKUP(②選手情報入力!R67,種目情報!$E$4:$G$29,3,FALSE))))</f>
        <v/>
      </c>
      <c r="AC58" t="str">
        <f>IF(E58="","",IF(②選手情報入力!T67="","",IF(K58=1,種目情報!$J$4,種目情報!$J$6)))</f>
        <v/>
      </c>
      <c r="AD58" t="str">
        <f>IF(E58="","",IF(②選手情報入力!T67="","",IF(K58=1,IF(②選手情報入力!$U$6="","",②選手情報入力!$U$6),IF(②選手情報入力!$U$7="","",②選手情報入力!$U$7))))</f>
        <v/>
      </c>
      <c r="AE58" t="str">
        <f>IF(E58="","",IF(②選手情報入力!T67="","",IF(K58=1,IF(②選手情報入力!$T$6="",0,1),IF(②選手情報入力!$T$7="",0,1))))</f>
        <v/>
      </c>
      <c r="AF58" t="str">
        <f>IF(E58="","",IF(②選手情報入力!T67="","",2))</f>
        <v/>
      </c>
      <c r="AG58" t="str">
        <f>IF(E58="","",IF(②選手情報入力!V67="","",IF(K58=1,種目情報!$J$5,種目情報!$J$7)))</f>
        <v/>
      </c>
      <c r="AH58" t="str">
        <f>IF(E58="","",IF(②選手情報入力!V67="","",IF(K58=1,IF(②選手情報入力!$W$6="","",②選手情報入力!$W$6),IF(②選手情報入力!$W$7="","",②選手情報入力!$W$7))))</f>
        <v/>
      </c>
      <c r="AI58" t="str">
        <f>IF(E58="","",IF(②選手情報入力!V67="","",IF(K58=1,IF(②選手情報入力!$V$6="",0,1),IF(②選手情報入力!$V$7="",0,1))))</f>
        <v/>
      </c>
      <c r="AJ58" t="str">
        <f>IF(E58="","",IF(②選手情報入力!V67="","",2))</f>
        <v/>
      </c>
    </row>
    <row r="59" spans="1:36">
      <c r="A59" t="str">
        <f>IF(E59="","",②選手情報入力!B68)</f>
        <v/>
      </c>
      <c r="B59" t="str">
        <f>IF(E59="","",①団体情報入力!$C$5)</f>
        <v/>
      </c>
      <c r="E59" t="str">
        <f>IF(②選手情報入力!C68="","",②選手情報入力!C68)</f>
        <v/>
      </c>
      <c r="F59" t="str">
        <f>IF(E59="","",②選手情報入力!D68)</f>
        <v/>
      </c>
      <c r="G59" t="str">
        <f>IF(E59="","",ASC(②選手情報入力!E68))</f>
        <v/>
      </c>
      <c r="H59" t="str">
        <f t="shared" si="0"/>
        <v/>
      </c>
      <c r="I59" t="str">
        <f>IF(E59="","",②選手情報入力!F68&amp;" "&amp;②選手情報入力!G68)</f>
        <v/>
      </c>
      <c r="J59" t="str">
        <f t="shared" si="1"/>
        <v/>
      </c>
      <c r="K59" t="str">
        <f>IF(E59="","",IF(②選手情報入力!I68="男",1,2))</f>
        <v/>
      </c>
      <c r="L59" t="str">
        <f>IF(E59="","",IF(②選手情報入力!J68="","",②選手情報入力!J68))</f>
        <v/>
      </c>
      <c r="M59" t="str">
        <f>IF(E59="","",LEFT(②選手情報入力!K68,4))</f>
        <v/>
      </c>
      <c r="N59" t="str">
        <f>IF(E59="","",RIGHT(②選手情報入力!K68,4))</f>
        <v/>
      </c>
      <c r="O59" t="str">
        <f t="shared" si="2"/>
        <v/>
      </c>
      <c r="Q59" t="str">
        <f>IF(E59="","",IF(②選手情報入力!L68="","",IF(K59=1,VLOOKUP(②選手情報入力!L68,種目情報!$A$4:$B$34,2,FALSE),VLOOKUP(②選手情報入力!L68,種目情報!$E$4:$F$36,2,FALSE))))</f>
        <v/>
      </c>
      <c r="R59" t="str">
        <f>IF(E59="","",IF(②選手情報入力!M68="","",②選手情報入力!M68))</f>
        <v/>
      </c>
      <c r="S59" s="29"/>
      <c r="T59" t="str">
        <f>IF(E59="","",IF(②選手情報入力!L68="","",IF(K59=1,VLOOKUP(②選手情報入力!L68,種目情報!$A$4:$C$25,3,FALSE),VLOOKUP(②選手情報入力!L68,種目情報!$E$4:$G$29,3,FALSE))))</f>
        <v/>
      </c>
      <c r="U59" t="str">
        <f>IF(E59="","",IF(②選手情報入力!O68="","",IF(K59=1,VLOOKUP(②選手情報入力!O68,種目情報!$A$4:$B$25,2,FALSE),VLOOKUP(②選手情報入力!O68,種目情報!$E$4:$F$29,2,FALSE))))</f>
        <v/>
      </c>
      <c r="V59" t="str">
        <f>IF(E59="","",IF(②選手情報入力!P68="","",②選手情報入力!P68))</f>
        <v/>
      </c>
      <c r="W59" s="29" t="str">
        <f>IF(E59="","",IF(②選手情報入力!N68="","",1))</f>
        <v/>
      </c>
      <c r="X59" t="str">
        <f>IF(E59="","",IF(②選手情報入力!O68="","",IF(K59=1,VLOOKUP(②選手情報入力!O68,種目情報!$A$4:$C$25,3,FALSE),VLOOKUP(②選手情報入力!O68,種目情報!$E$4:$G$29,3,FALSE))))</f>
        <v/>
      </c>
      <c r="Y59" t="str">
        <f>IF(E59="","",IF(②選手情報入力!R68="","",IF(K59=1,VLOOKUP(②選手情報入力!R68,種目情報!$A$4:$B$25,2,FALSE),VLOOKUP(②選手情報入力!R68,種目情報!$E$4:$F$29,2,FALSE))))</f>
        <v/>
      </c>
      <c r="Z59" t="str">
        <f>IF(E59="","",IF(②選手情報入力!S68="","",②選手情報入力!S68))</f>
        <v/>
      </c>
      <c r="AA59" s="29" t="str">
        <f>IF(E59="","",IF(②選手情報入力!Q68="","",1))</f>
        <v/>
      </c>
      <c r="AB59" t="str">
        <f>IF(E59="","",IF(②選手情報入力!R68="","",IF(K59=1,VLOOKUP(②選手情報入力!R68,種目情報!$A$4:$C$25,3,FALSE),VLOOKUP(②選手情報入力!R68,種目情報!$E$4:$G$29,3,FALSE))))</f>
        <v/>
      </c>
      <c r="AC59" t="str">
        <f>IF(E59="","",IF(②選手情報入力!T68="","",IF(K59=1,種目情報!$J$4,種目情報!$J$6)))</f>
        <v/>
      </c>
      <c r="AD59" t="str">
        <f>IF(E59="","",IF(②選手情報入力!T68="","",IF(K59=1,IF(②選手情報入力!$U$6="","",②選手情報入力!$U$6),IF(②選手情報入力!$U$7="","",②選手情報入力!$U$7))))</f>
        <v/>
      </c>
      <c r="AE59" t="str">
        <f>IF(E59="","",IF(②選手情報入力!T68="","",IF(K59=1,IF(②選手情報入力!$T$6="",0,1),IF(②選手情報入力!$T$7="",0,1))))</f>
        <v/>
      </c>
      <c r="AF59" t="str">
        <f>IF(E59="","",IF(②選手情報入力!T68="","",2))</f>
        <v/>
      </c>
      <c r="AG59" t="str">
        <f>IF(E59="","",IF(②選手情報入力!V68="","",IF(K59=1,種目情報!$J$5,種目情報!$J$7)))</f>
        <v/>
      </c>
      <c r="AH59" t="str">
        <f>IF(E59="","",IF(②選手情報入力!V68="","",IF(K59=1,IF(②選手情報入力!$W$6="","",②選手情報入力!$W$6),IF(②選手情報入力!$W$7="","",②選手情報入力!$W$7))))</f>
        <v/>
      </c>
      <c r="AI59" t="str">
        <f>IF(E59="","",IF(②選手情報入力!V68="","",IF(K59=1,IF(②選手情報入力!$V$6="",0,1),IF(②選手情報入力!$V$7="",0,1))))</f>
        <v/>
      </c>
      <c r="AJ59" t="str">
        <f>IF(E59="","",IF(②選手情報入力!V68="","",2))</f>
        <v/>
      </c>
    </row>
    <row r="60" spans="1:36">
      <c r="A60" t="str">
        <f>IF(E60="","",②選手情報入力!B69)</f>
        <v/>
      </c>
      <c r="B60" t="str">
        <f>IF(E60="","",①団体情報入力!$C$5)</f>
        <v/>
      </c>
      <c r="E60" t="str">
        <f>IF(②選手情報入力!C69="","",②選手情報入力!C69)</f>
        <v/>
      </c>
      <c r="F60" t="str">
        <f>IF(E60="","",②選手情報入力!D69)</f>
        <v/>
      </c>
      <c r="G60" t="str">
        <f>IF(E60="","",ASC(②選手情報入力!E69))</f>
        <v/>
      </c>
      <c r="H60" t="str">
        <f t="shared" si="0"/>
        <v/>
      </c>
      <c r="I60" t="str">
        <f>IF(E60="","",②選手情報入力!F69&amp;" "&amp;②選手情報入力!G69)</f>
        <v/>
      </c>
      <c r="J60" t="str">
        <f t="shared" si="1"/>
        <v/>
      </c>
      <c r="K60" t="str">
        <f>IF(E60="","",IF(②選手情報入力!I69="男",1,2))</f>
        <v/>
      </c>
      <c r="L60" t="str">
        <f>IF(E60="","",IF(②選手情報入力!J69="","",②選手情報入力!J69))</f>
        <v/>
      </c>
      <c r="M60" t="str">
        <f>IF(E60="","",LEFT(②選手情報入力!K69,4))</f>
        <v/>
      </c>
      <c r="N60" t="str">
        <f>IF(E60="","",RIGHT(②選手情報入力!K69,4))</f>
        <v/>
      </c>
      <c r="O60" t="str">
        <f t="shared" si="2"/>
        <v/>
      </c>
      <c r="Q60" t="str">
        <f>IF(E60="","",IF(②選手情報入力!L69="","",IF(K60=1,VLOOKUP(②選手情報入力!L69,種目情報!$A$4:$B$34,2,FALSE),VLOOKUP(②選手情報入力!L69,種目情報!$E$4:$F$36,2,FALSE))))</f>
        <v/>
      </c>
      <c r="R60" t="str">
        <f>IF(E60="","",IF(②選手情報入力!M69="","",②選手情報入力!M69))</f>
        <v/>
      </c>
      <c r="S60" s="29"/>
      <c r="T60" t="str">
        <f>IF(E60="","",IF(②選手情報入力!L69="","",IF(K60=1,VLOOKUP(②選手情報入力!L69,種目情報!$A$4:$C$25,3,FALSE),VLOOKUP(②選手情報入力!L69,種目情報!$E$4:$G$29,3,FALSE))))</f>
        <v/>
      </c>
      <c r="U60" t="str">
        <f>IF(E60="","",IF(②選手情報入力!O69="","",IF(K60=1,VLOOKUP(②選手情報入力!O69,種目情報!$A$4:$B$25,2,FALSE),VLOOKUP(②選手情報入力!O69,種目情報!$E$4:$F$29,2,FALSE))))</f>
        <v/>
      </c>
      <c r="V60" t="str">
        <f>IF(E60="","",IF(②選手情報入力!P69="","",②選手情報入力!P69))</f>
        <v/>
      </c>
      <c r="W60" s="29" t="str">
        <f>IF(E60="","",IF(②選手情報入力!N69="","",1))</f>
        <v/>
      </c>
      <c r="X60" t="str">
        <f>IF(E60="","",IF(②選手情報入力!O69="","",IF(K60=1,VLOOKUP(②選手情報入力!O69,種目情報!$A$4:$C$25,3,FALSE),VLOOKUP(②選手情報入力!O69,種目情報!$E$4:$G$29,3,FALSE))))</f>
        <v/>
      </c>
      <c r="Y60" t="str">
        <f>IF(E60="","",IF(②選手情報入力!R69="","",IF(K60=1,VLOOKUP(②選手情報入力!R69,種目情報!$A$4:$B$25,2,FALSE),VLOOKUP(②選手情報入力!R69,種目情報!$E$4:$F$29,2,FALSE))))</f>
        <v/>
      </c>
      <c r="Z60" t="str">
        <f>IF(E60="","",IF(②選手情報入力!S69="","",②選手情報入力!S69))</f>
        <v/>
      </c>
      <c r="AA60" s="29" t="str">
        <f>IF(E60="","",IF(②選手情報入力!Q69="","",1))</f>
        <v/>
      </c>
      <c r="AB60" t="str">
        <f>IF(E60="","",IF(②選手情報入力!R69="","",IF(K60=1,VLOOKUP(②選手情報入力!R69,種目情報!$A$4:$C$25,3,FALSE),VLOOKUP(②選手情報入力!R69,種目情報!$E$4:$G$29,3,FALSE))))</f>
        <v/>
      </c>
      <c r="AC60" t="str">
        <f>IF(E60="","",IF(②選手情報入力!T69="","",IF(K60=1,種目情報!$J$4,種目情報!$J$6)))</f>
        <v/>
      </c>
      <c r="AD60" t="str">
        <f>IF(E60="","",IF(②選手情報入力!T69="","",IF(K60=1,IF(②選手情報入力!$U$6="","",②選手情報入力!$U$6),IF(②選手情報入力!$U$7="","",②選手情報入力!$U$7))))</f>
        <v/>
      </c>
      <c r="AE60" t="str">
        <f>IF(E60="","",IF(②選手情報入力!T69="","",IF(K60=1,IF(②選手情報入力!$T$6="",0,1),IF(②選手情報入力!$T$7="",0,1))))</f>
        <v/>
      </c>
      <c r="AF60" t="str">
        <f>IF(E60="","",IF(②選手情報入力!T69="","",2))</f>
        <v/>
      </c>
      <c r="AG60" t="str">
        <f>IF(E60="","",IF(②選手情報入力!V69="","",IF(K60=1,種目情報!$J$5,種目情報!$J$7)))</f>
        <v/>
      </c>
      <c r="AH60" t="str">
        <f>IF(E60="","",IF(②選手情報入力!V69="","",IF(K60=1,IF(②選手情報入力!$W$6="","",②選手情報入力!$W$6),IF(②選手情報入力!$W$7="","",②選手情報入力!$W$7))))</f>
        <v/>
      </c>
      <c r="AI60" t="str">
        <f>IF(E60="","",IF(②選手情報入力!V69="","",IF(K60=1,IF(②選手情報入力!$V$6="",0,1),IF(②選手情報入力!$V$7="",0,1))))</f>
        <v/>
      </c>
      <c r="AJ60" t="str">
        <f>IF(E60="","",IF(②選手情報入力!V69="","",2))</f>
        <v/>
      </c>
    </row>
    <row r="61" spans="1:36">
      <c r="A61" t="str">
        <f>IF(E61="","",②選手情報入力!B70)</f>
        <v/>
      </c>
      <c r="B61" t="str">
        <f>IF(E61="","",①団体情報入力!$C$5)</f>
        <v/>
      </c>
      <c r="E61" t="str">
        <f>IF(②選手情報入力!C70="","",②選手情報入力!C70)</f>
        <v/>
      </c>
      <c r="F61" t="str">
        <f>IF(E61="","",②選手情報入力!D70)</f>
        <v/>
      </c>
      <c r="G61" t="str">
        <f>IF(E61="","",ASC(②選手情報入力!E70))</f>
        <v/>
      </c>
      <c r="H61" t="str">
        <f t="shared" si="0"/>
        <v/>
      </c>
      <c r="I61" t="str">
        <f>IF(E61="","",②選手情報入力!F70&amp;" "&amp;②選手情報入力!G70)</f>
        <v/>
      </c>
      <c r="J61" t="str">
        <f t="shared" si="1"/>
        <v/>
      </c>
      <c r="K61" t="str">
        <f>IF(E61="","",IF(②選手情報入力!I70="男",1,2))</f>
        <v/>
      </c>
      <c r="L61" t="str">
        <f>IF(E61="","",IF(②選手情報入力!J70="","",②選手情報入力!J70))</f>
        <v/>
      </c>
      <c r="M61" t="str">
        <f>IF(E61="","",LEFT(②選手情報入力!K70,4))</f>
        <v/>
      </c>
      <c r="N61" t="str">
        <f>IF(E61="","",RIGHT(②選手情報入力!K70,4))</f>
        <v/>
      </c>
      <c r="O61" t="str">
        <f t="shared" si="2"/>
        <v/>
      </c>
      <c r="Q61" t="str">
        <f>IF(E61="","",IF(②選手情報入力!L70="","",IF(K61=1,VLOOKUP(②選手情報入力!L70,種目情報!$A$4:$B$34,2,FALSE),VLOOKUP(②選手情報入力!L70,種目情報!$E$4:$F$36,2,FALSE))))</f>
        <v/>
      </c>
      <c r="R61" t="str">
        <f>IF(E61="","",IF(②選手情報入力!M70="","",②選手情報入力!M70))</f>
        <v/>
      </c>
      <c r="S61" s="29"/>
      <c r="T61" t="str">
        <f>IF(E61="","",IF(②選手情報入力!L70="","",IF(K61=1,VLOOKUP(②選手情報入力!L70,種目情報!$A$4:$C$25,3,FALSE),VLOOKUP(②選手情報入力!L70,種目情報!$E$4:$G$29,3,FALSE))))</f>
        <v/>
      </c>
      <c r="U61" t="str">
        <f>IF(E61="","",IF(②選手情報入力!O70="","",IF(K61=1,VLOOKUP(②選手情報入力!O70,種目情報!$A$4:$B$25,2,FALSE),VLOOKUP(②選手情報入力!O70,種目情報!$E$4:$F$29,2,FALSE))))</f>
        <v/>
      </c>
      <c r="V61" t="str">
        <f>IF(E61="","",IF(②選手情報入力!P70="","",②選手情報入力!P70))</f>
        <v/>
      </c>
      <c r="W61" s="29" t="str">
        <f>IF(E61="","",IF(②選手情報入力!N70="","",1))</f>
        <v/>
      </c>
      <c r="X61" t="str">
        <f>IF(E61="","",IF(②選手情報入力!O70="","",IF(K61=1,VLOOKUP(②選手情報入力!O70,種目情報!$A$4:$C$25,3,FALSE),VLOOKUP(②選手情報入力!O70,種目情報!$E$4:$G$29,3,FALSE))))</f>
        <v/>
      </c>
      <c r="Y61" t="str">
        <f>IF(E61="","",IF(②選手情報入力!R70="","",IF(K61=1,VLOOKUP(②選手情報入力!R70,種目情報!$A$4:$B$25,2,FALSE),VLOOKUP(②選手情報入力!R70,種目情報!$E$4:$F$29,2,FALSE))))</f>
        <v/>
      </c>
      <c r="Z61" t="str">
        <f>IF(E61="","",IF(②選手情報入力!S70="","",②選手情報入力!S70))</f>
        <v/>
      </c>
      <c r="AA61" s="29" t="str">
        <f>IF(E61="","",IF(②選手情報入力!Q70="","",1))</f>
        <v/>
      </c>
      <c r="AB61" t="str">
        <f>IF(E61="","",IF(②選手情報入力!R70="","",IF(K61=1,VLOOKUP(②選手情報入力!R70,種目情報!$A$4:$C$25,3,FALSE),VLOOKUP(②選手情報入力!R70,種目情報!$E$4:$G$29,3,FALSE))))</f>
        <v/>
      </c>
      <c r="AC61" t="str">
        <f>IF(E61="","",IF(②選手情報入力!T70="","",IF(K61=1,種目情報!$J$4,種目情報!$J$6)))</f>
        <v/>
      </c>
      <c r="AD61" t="str">
        <f>IF(E61="","",IF(②選手情報入力!T70="","",IF(K61=1,IF(②選手情報入力!$U$6="","",②選手情報入力!$U$6),IF(②選手情報入力!$U$7="","",②選手情報入力!$U$7))))</f>
        <v/>
      </c>
      <c r="AE61" t="str">
        <f>IF(E61="","",IF(②選手情報入力!T70="","",IF(K61=1,IF(②選手情報入力!$T$6="",0,1),IF(②選手情報入力!$T$7="",0,1))))</f>
        <v/>
      </c>
      <c r="AF61" t="str">
        <f>IF(E61="","",IF(②選手情報入力!T70="","",2))</f>
        <v/>
      </c>
      <c r="AG61" t="str">
        <f>IF(E61="","",IF(②選手情報入力!V70="","",IF(K61=1,種目情報!$J$5,種目情報!$J$7)))</f>
        <v/>
      </c>
      <c r="AH61" t="str">
        <f>IF(E61="","",IF(②選手情報入力!V70="","",IF(K61=1,IF(②選手情報入力!$W$6="","",②選手情報入力!$W$6),IF(②選手情報入力!$W$7="","",②選手情報入力!$W$7))))</f>
        <v/>
      </c>
      <c r="AI61" t="str">
        <f>IF(E61="","",IF(②選手情報入力!V70="","",IF(K61=1,IF(②選手情報入力!$V$6="",0,1),IF(②選手情報入力!$V$7="",0,1))))</f>
        <v/>
      </c>
      <c r="AJ61" t="str">
        <f>IF(E61="","",IF(②選手情報入力!V70="","",2))</f>
        <v/>
      </c>
    </row>
    <row r="62" spans="1:36">
      <c r="A62" t="str">
        <f>IF(E62="","",②選手情報入力!B71)</f>
        <v/>
      </c>
      <c r="B62" t="str">
        <f>IF(E62="","",①団体情報入力!$C$5)</f>
        <v/>
      </c>
      <c r="E62" t="str">
        <f>IF(②選手情報入力!C71="","",②選手情報入力!C71)</f>
        <v/>
      </c>
      <c r="F62" t="str">
        <f>IF(E62="","",②選手情報入力!D71)</f>
        <v/>
      </c>
      <c r="G62" t="str">
        <f>IF(E62="","",ASC(②選手情報入力!E71))</f>
        <v/>
      </c>
      <c r="H62" t="str">
        <f t="shared" si="0"/>
        <v/>
      </c>
      <c r="I62" t="str">
        <f>IF(E62="","",②選手情報入力!F71&amp;" "&amp;②選手情報入力!G71)</f>
        <v/>
      </c>
      <c r="J62" t="str">
        <f t="shared" si="1"/>
        <v/>
      </c>
      <c r="K62" t="str">
        <f>IF(E62="","",IF(②選手情報入力!I71="男",1,2))</f>
        <v/>
      </c>
      <c r="L62" t="str">
        <f>IF(E62="","",IF(②選手情報入力!J71="","",②選手情報入力!J71))</f>
        <v/>
      </c>
      <c r="M62" t="str">
        <f>IF(E62="","",LEFT(②選手情報入力!K71,4))</f>
        <v/>
      </c>
      <c r="N62" t="str">
        <f>IF(E62="","",RIGHT(②選手情報入力!K71,4))</f>
        <v/>
      </c>
      <c r="O62" t="str">
        <f t="shared" si="2"/>
        <v/>
      </c>
      <c r="Q62" t="str">
        <f>IF(E62="","",IF(②選手情報入力!L71="","",IF(K62=1,VLOOKUP(②選手情報入力!L71,種目情報!$A$4:$B$34,2,FALSE),VLOOKUP(②選手情報入力!L71,種目情報!$E$4:$F$36,2,FALSE))))</f>
        <v/>
      </c>
      <c r="R62" t="str">
        <f>IF(E62="","",IF(②選手情報入力!M71="","",②選手情報入力!M71))</f>
        <v/>
      </c>
      <c r="S62" s="29"/>
      <c r="T62" t="str">
        <f>IF(E62="","",IF(②選手情報入力!L71="","",IF(K62=1,VLOOKUP(②選手情報入力!L71,種目情報!$A$4:$C$25,3,FALSE),VLOOKUP(②選手情報入力!L71,種目情報!$E$4:$G$29,3,FALSE))))</f>
        <v/>
      </c>
      <c r="U62" t="str">
        <f>IF(E62="","",IF(②選手情報入力!O71="","",IF(K62=1,VLOOKUP(②選手情報入力!O71,種目情報!$A$4:$B$25,2,FALSE),VLOOKUP(②選手情報入力!O71,種目情報!$E$4:$F$29,2,FALSE))))</f>
        <v/>
      </c>
      <c r="V62" t="str">
        <f>IF(E62="","",IF(②選手情報入力!P71="","",②選手情報入力!P71))</f>
        <v/>
      </c>
      <c r="W62" s="29" t="str">
        <f>IF(E62="","",IF(②選手情報入力!N71="","",1))</f>
        <v/>
      </c>
      <c r="X62" t="str">
        <f>IF(E62="","",IF(②選手情報入力!O71="","",IF(K62=1,VLOOKUP(②選手情報入力!O71,種目情報!$A$4:$C$25,3,FALSE),VLOOKUP(②選手情報入力!O71,種目情報!$E$4:$G$29,3,FALSE))))</f>
        <v/>
      </c>
      <c r="Y62" t="str">
        <f>IF(E62="","",IF(②選手情報入力!R71="","",IF(K62=1,VLOOKUP(②選手情報入力!R71,種目情報!$A$4:$B$25,2,FALSE),VLOOKUP(②選手情報入力!R71,種目情報!$E$4:$F$29,2,FALSE))))</f>
        <v/>
      </c>
      <c r="Z62" t="str">
        <f>IF(E62="","",IF(②選手情報入力!S71="","",②選手情報入力!S71))</f>
        <v/>
      </c>
      <c r="AA62" s="29" t="str">
        <f>IF(E62="","",IF(②選手情報入力!Q71="","",1))</f>
        <v/>
      </c>
      <c r="AB62" t="str">
        <f>IF(E62="","",IF(②選手情報入力!R71="","",IF(K62=1,VLOOKUP(②選手情報入力!R71,種目情報!$A$4:$C$25,3,FALSE),VLOOKUP(②選手情報入力!R71,種目情報!$E$4:$G$29,3,FALSE))))</f>
        <v/>
      </c>
      <c r="AC62" t="str">
        <f>IF(E62="","",IF(②選手情報入力!T71="","",IF(K62=1,種目情報!$J$4,種目情報!$J$6)))</f>
        <v/>
      </c>
      <c r="AD62" t="str">
        <f>IF(E62="","",IF(②選手情報入力!T71="","",IF(K62=1,IF(②選手情報入力!$U$6="","",②選手情報入力!$U$6),IF(②選手情報入力!$U$7="","",②選手情報入力!$U$7))))</f>
        <v/>
      </c>
      <c r="AE62" t="str">
        <f>IF(E62="","",IF(②選手情報入力!T71="","",IF(K62=1,IF(②選手情報入力!$T$6="",0,1),IF(②選手情報入力!$T$7="",0,1))))</f>
        <v/>
      </c>
      <c r="AF62" t="str">
        <f>IF(E62="","",IF(②選手情報入力!T71="","",2))</f>
        <v/>
      </c>
      <c r="AG62" t="str">
        <f>IF(E62="","",IF(②選手情報入力!V71="","",IF(K62=1,種目情報!$J$5,種目情報!$J$7)))</f>
        <v/>
      </c>
      <c r="AH62" t="str">
        <f>IF(E62="","",IF(②選手情報入力!V71="","",IF(K62=1,IF(②選手情報入力!$W$6="","",②選手情報入力!$W$6),IF(②選手情報入力!$W$7="","",②選手情報入力!$W$7))))</f>
        <v/>
      </c>
      <c r="AI62" t="str">
        <f>IF(E62="","",IF(②選手情報入力!V71="","",IF(K62=1,IF(②選手情報入力!$V$6="",0,1),IF(②選手情報入力!$V$7="",0,1))))</f>
        <v/>
      </c>
      <c r="AJ62" t="str">
        <f>IF(E62="","",IF(②選手情報入力!V71="","",2))</f>
        <v/>
      </c>
    </row>
    <row r="63" spans="1:36">
      <c r="A63" t="str">
        <f>IF(E63="","",②選手情報入力!B72)</f>
        <v/>
      </c>
      <c r="B63" t="str">
        <f>IF(E63="","",①団体情報入力!$C$5)</f>
        <v/>
      </c>
      <c r="E63" t="str">
        <f>IF(②選手情報入力!C72="","",②選手情報入力!C72)</f>
        <v/>
      </c>
      <c r="F63" t="str">
        <f>IF(E63="","",②選手情報入力!D72)</f>
        <v/>
      </c>
      <c r="G63" t="str">
        <f>IF(E63="","",ASC(②選手情報入力!E72))</f>
        <v/>
      </c>
      <c r="H63" t="str">
        <f t="shared" si="0"/>
        <v/>
      </c>
      <c r="I63" t="str">
        <f>IF(E63="","",②選手情報入力!F72&amp;" "&amp;②選手情報入力!G72)</f>
        <v/>
      </c>
      <c r="J63" t="str">
        <f t="shared" si="1"/>
        <v/>
      </c>
      <c r="K63" t="str">
        <f>IF(E63="","",IF(②選手情報入力!I72="男",1,2))</f>
        <v/>
      </c>
      <c r="L63" t="str">
        <f>IF(E63="","",IF(②選手情報入力!J72="","",②選手情報入力!J72))</f>
        <v/>
      </c>
      <c r="M63" t="str">
        <f>IF(E63="","",LEFT(②選手情報入力!K72,4))</f>
        <v/>
      </c>
      <c r="N63" t="str">
        <f>IF(E63="","",RIGHT(②選手情報入力!K72,4))</f>
        <v/>
      </c>
      <c r="O63" t="str">
        <f t="shared" si="2"/>
        <v/>
      </c>
      <c r="Q63" t="str">
        <f>IF(E63="","",IF(②選手情報入力!L72="","",IF(K63=1,VLOOKUP(②選手情報入力!L72,種目情報!$A$4:$B$34,2,FALSE),VLOOKUP(②選手情報入力!L72,種目情報!$E$4:$F$36,2,FALSE))))</f>
        <v/>
      </c>
      <c r="R63" t="str">
        <f>IF(E63="","",IF(②選手情報入力!M72="","",②選手情報入力!M72))</f>
        <v/>
      </c>
      <c r="S63" s="29"/>
      <c r="T63" t="str">
        <f>IF(E63="","",IF(②選手情報入力!L72="","",IF(K63=1,VLOOKUP(②選手情報入力!L72,種目情報!$A$4:$C$25,3,FALSE),VLOOKUP(②選手情報入力!L72,種目情報!$E$4:$G$29,3,FALSE))))</f>
        <v/>
      </c>
      <c r="U63" t="str">
        <f>IF(E63="","",IF(②選手情報入力!O72="","",IF(K63=1,VLOOKUP(②選手情報入力!O72,種目情報!$A$4:$B$25,2,FALSE),VLOOKUP(②選手情報入力!O72,種目情報!$E$4:$F$29,2,FALSE))))</f>
        <v/>
      </c>
      <c r="V63" t="str">
        <f>IF(E63="","",IF(②選手情報入力!P72="","",②選手情報入力!P72))</f>
        <v/>
      </c>
      <c r="W63" s="29" t="str">
        <f>IF(E63="","",IF(②選手情報入力!N72="","",1))</f>
        <v/>
      </c>
      <c r="X63" t="str">
        <f>IF(E63="","",IF(②選手情報入力!O72="","",IF(K63=1,VLOOKUP(②選手情報入力!O72,種目情報!$A$4:$C$25,3,FALSE),VLOOKUP(②選手情報入力!O72,種目情報!$E$4:$G$29,3,FALSE))))</f>
        <v/>
      </c>
      <c r="Y63" t="str">
        <f>IF(E63="","",IF(②選手情報入力!R72="","",IF(K63=1,VLOOKUP(②選手情報入力!R72,種目情報!$A$4:$B$25,2,FALSE),VLOOKUP(②選手情報入力!R72,種目情報!$E$4:$F$29,2,FALSE))))</f>
        <v/>
      </c>
      <c r="Z63" t="str">
        <f>IF(E63="","",IF(②選手情報入力!S72="","",②選手情報入力!S72))</f>
        <v/>
      </c>
      <c r="AA63" s="29" t="str">
        <f>IF(E63="","",IF(②選手情報入力!Q72="","",1))</f>
        <v/>
      </c>
      <c r="AB63" t="str">
        <f>IF(E63="","",IF(②選手情報入力!R72="","",IF(K63=1,VLOOKUP(②選手情報入力!R72,種目情報!$A$4:$C$25,3,FALSE),VLOOKUP(②選手情報入力!R72,種目情報!$E$4:$G$29,3,FALSE))))</f>
        <v/>
      </c>
      <c r="AC63" t="str">
        <f>IF(E63="","",IF(②選手情報入力!T72="","",IF(K63=1,種目情報!$J$4,種目情報!$J$6)))</f>
        <v/>
      </c>
      <c r="AD63" t="str">
        <f>IF(E63="","",IF(②選手情報入力!T72="","",IF(K63=1,IF(②選手情報入力!$U$6="","",②選手情報入力!$U$6),IF(②選手情報入力!$U$7="","",②選手情報入力!$U$7))))</f>
        <v/>
      </c>
      <c r="AE63" t="str">
        <f>IF(E63="","",IF(②選手情報入力!T72="","",IF(K63=1,IF(②選手情報入力!$T$6="",0,1),IF(②選手情報入力!$T$7="",0,1))))</f>
        <v/>
      </c>
      <c r="AF63" t="str">
        <f>IF(E63="","",IF(②選手情報入力!T72="","",2))</f>
        <v/>
      </c>
      <c r="AG63" t="str">
        <f>IF(E63="","",IF(②選手情報入力!V72="","",IF(K63=1,種目情報!$J$5,種目情報!$J$7)))</f>
        <v/>
      </c>
      <c r="AH63" t="str">
        <f>IF(E63="","",IF(②選手情報入力!V72="","",IF(K63=1,IF(②選手情報入力!$W$6="","",②選手情報入力!$W$6),IF(②選手情報入力!$W$7="","",②選手情報入力!$W$7))))</f>
        <v/>
      </c>
      <c r="AI63" t="str">
        <f>IF(E63="","",IF(②選手情報入力!V72="","",IF(K63=1,IF(②選手情報入力!$V$6="",0,1),IF(②選手情報入力!$V$7="",0,1))))</f>
        <v/>
      </c>
      <c r="AJ63" t="str">
        <f>IF(E63="","",IF(②選手情報入力!V72="","",2))</f>
        <v/>
      </c>
    </row>
    <row r="64" spans="1:36">
      <c r="A64" t="str">
        <f>IF(E64="","",②選手情報入力!B73)</f>
        <v/>
      </c>
      <c r="B64" t="str">
        <f>IF(E64="","",①団体情報入力!$C$5)</f>
        <v/>
      </c>
      <c r="E64" t="str">
        <f>IF(②選手情報入力!C73="","",②選手情報入力!C73)</f>
        <v/>
      </c>
      <c r="F64" t="str">
        <f>IF(E64="","",②選手情報入力!D73)</f>
        <v/>
      </c>
      <c r="G64" t="str">
        <f>IF(E64="","",ASC(②選手情報入力!E73))</f>
        <v/>
      </c>
      <c r="H64" t="str">
        <f t="shared" si="0"/>
        <v/>
      </c>
      <c r="I64" t="str">
        <f>IF(E64="","",②選手情報入力!F73&amp;" "&amp;②選手情報入力!G73)</f>
        <v/>
      </c>
      <c r="J64" t="str">
        <f t="shared" si="1"/>
        <v/>
      </c>
      <c r="K64" t="str">
        <f>IF(E64="","",IF(②選手情報入力!I73="男",1,2))</f>
        <v/>
      </c>
      <c r="L64" t="str">
        <f>IF(E64="","",IF(②選手情報入力!J73="","",②選手情報入力!J73))</f>
        <v/>
      </c>
      <c r="M64" t="str">
        <f>IF(E64="","",LEFT(②選手情報入力!K73,4))</f>
        <v/>
      </c>
      <c r="N64" t="str">
        <f>IF(E64="","",RIGHT(②選手情報入力!K73,4))</f>
        <v/>
      </c>
      <c r="O64" t="str">
        <f t="shared" si="2"/>
        <v/>
      </c>
      <c r="Q64" t="str">
        <f>IF(E64="","",IF(②選手情報入力!L73="","",IF(K64=1,VLOOKUP(②選手情報入力!L73,種目情報!$A$4:$B$34,2,FALSE),VLOOKUP(②選手情報入力!L73,種目情報!$E$4:$F$36,2,FALSE))))</f>
        <v/>
      </c>
      <c r="R64" t="str">
        <f>IF(E64="","",IF(②選手情報入力!M73="","",②選手情報入力!M73))</f>
        <v/>
      </c>
      <c r="S64" s="29"/>
      <c r="T64" t="str">
        <f>IF(E64="","",IF(②選手情報入力!L73="","",IF(K64=1,VLOOKUP(②選手情報入力!L73,種目情報!$A$4:$C$25,3,FALSE),VLOOKUP(②選手情報入力!L73,種目情報!$E$4:$G$29,3,FALSE))))</f>
        <v/>
      </c>
      <c r="U64" t="str">
        <f>IF(E64="","",IF(②選手情報入力!O73="","",IF(K64=1,VLOOKUP(②選手情報入力!O73,種目情報!$A$4:$B$25,2,FALSE),VLOOKUP(②選手情報入力!O73,種目情報!$E$4:$F$29,2,FALSE))))</f>
        <v/>
      </c>
      <c r="V64" t="str">
        <f>IF(E64="","",IF(②選手情報入力!P73="","",②選手情報入力!P73))</f>
        <v/>
      </c>
      <c r="W64" s="29" t="str">
        <f>IF(E64="","",IF(②選手情報入力!N73="","",1))</f>
        <v/>
      </c>
      <c r="X64" t="str">
        <f>IF(E64="","",IF(②選手情報入力!O73="","",IF(K64=1,VLOOKUP(②選手情報入力!O73,種目情報!$A$4:$C$25,3,FALSE),VLOOKUP(②選手情報入力!O73,種目情報!$E$4:$G$29,3,FALSE))))</f>
        <v/>
      </c>
      <c r="Y64" t="str">
        <f>IF(E64="","",IF(②選手情報入力!R73="","",IF(K64=1,VLOOKUP(②選手情報入力!R73,種目情報!$A$4:$B$25,2,FALSE),VLOOKUP(②選手情報入力!R73,種目情報!$E$4:$F$29,2,FALSE))))</f>
        <v/>
      </c>
      <c r="Z64" t="str">
        <f>IF(E64="","",IF(②選手情報入力!S73="","",②選手情報入力!S73))</f>
        <v/>
      </c>
      <c r="AA64" s="29" t="str">
        <f>IF(E64="","",IF(②選手情報入力!Q73="","",1))</f>
        <v/>
      </c>
      <c r="AB64" t="str">
        <f>IF(E64="","",IF(②選手情報入力!R73="","",IF(K64=1,VLOOKUP(②選手情報入力!R73,種目情報!$A$4:$C$25,3,FALSE),VLOOKUP(②選手情報入力!R73,種目情報!$E$4:$G$29,3,FALSE))))</f>
        <v/>
      </c>
      <c r="AC64" t="str">
        <f>IF(E64="","",IF(②選手情報入力!T73="","",IF(K64=1,種目情報!$J$4,種目情報!$J$6)))</f>
        <v/>
      </c>
      <c r="AD64" t="str">
        <f>IF(E64="","",IF(②選手情報入力!T73="","",IF(K64=1,IF(②選手情報入力!$U$6="","",②選手情報入力!$U$6),IF(②選手情報入力!$U$7="","",②選手情報入力!$U$7))))</f>
        <v/>
      </c>
      <c r="AE64" t="str">
        <f>IF(E64="","",IF(②選手情報入力!T73="","",IF(K64=1,IF(②選手情報入力!$T$6="",0,1),IF(②選手情報入力!$T$7="",0,1))))</f>
        <v/>
      </c>
      <c r="AF64" t="str">
        <f>IF(E64="","",IF(②選手情報入力!T73="","",2))</f>
        <v/>
      </c>
      <c r="AG64" t="str">
        <f>IF(E64="","",IF(②選手情報入力!V73="","",IF(K64=1,種目情報!$J$5,種目情報!$J$7)))</f>
        <v/>
      </c>
      <c r="AH64" t="str">
        <f>IF(E64="","",IF(②選手情報入力!V73="","",IF(K64=1,IF(②選手情報入力!$W$6="","",②選手情報入力!$W$6),IF(②選手情報入力!$W$7="","",②選手情報入力!$W$7))))</f>
        <v/>
      </c>
      <c r="AI64" t="str">
        <f>IF(E64="","",IF(②選手情報入力!V73="","",IF(K64=1,IF(②選手情報入力!$V$6="",0,1),IF(②選手情報入力!$V$7="",0,1))))</f>
        <v/>
      </c>
      <c r="AJ64" t="str">
        <f>IF(E64="","",IF(②選手情報入力!V73="","",2))</f>
        <v/>
      </c>
    </row>
    <row r="65" spans="1:36">
      <c r="A65" t="str">
        <f>IF(E65="","",②選手情報入力!B74)</f>
        <v/>
      </c>
      <c r="B65" t="str">
        <f>IF(E65="","",①団体情報入力!$C$5)</f>
        <v/>
      </c>
      <c r="E65" t="str">
        <f>IF(②選手情報入力!C74="","",②選手情報入力!C74)</f>
        <v/>
      </c>
      <c r="F65" t="str">
        <f>IF(E65="","",②選手情報入力!D74)</f>
        <v/>
      </c>
      <c r="G65" t="str">
        <f>IF(E65="","",ASC(②選手情報入力!E74))</f>
        <v/>
      </c>
      <c r="H65" t="str">
        <f t="shared" si="0"/>
        <v/>
      </c>
      <c r="I65" t="str">
        <f>IF(E65="","",②選手情報入力!F74&amp;" "&amp;②選手情報入力!G74)</f>
        <v/>
      </c>
      <c r="J65" t="str">
        <f t="shared" si="1"/>
        <v/>
      </c>
      <c r="K65" t="str">
        <f>IF(E65="","",IF(②選手情報入力!I74="男",1,2))</f>
        <v/>
      </c>
      <c r="L65" t="str">
        <f>IF(E65="","",IF(②選手情報入力!J74="","",②選手情報入力!J74))</f>
        <v/>
      </c>
      <c r="M65" t="str">
        <f>IF(E65="","",LEFT(②選手情報入力!K74,4))</f>
        <v/>
      </c>
      <c r="N65" t="str">
        <f>IF(E65="","",RIGHT(②選手情報入力!K74,4))</f>
        <v/>
      </c>
      <c r="O65" t="str">
        <f t="shared" si="2"/>
        <v/>
      </c>
      <c r="Q65" t="str">
        <f>IF(E65="","",IF(②選手情報入力!L74="","",IF(K65=1,VLOOKUP(②選手情報入力!L74,種目情報!$A$4:$B$34,2,FALSE),VLOOKUP(②選手情報入力!L74,種目情報!$E$4:$F$36,2,FALSE))))</f>
        <v/>
      </c>
      <c r="R65" t="str">
        <f>IF(E65="","",IF(②選手情報入力!M74="","",②選手情報入力!M74))</f>
        <v/>
      </c>
      <c r="S65" s="29"/>
      <c r="T65" t="str">
        <f>IF(E65="","",IF(②選手情報入力!L74="","",IF(K65=1,VLOOKUP(②選手情報入力!L74,種目情報!$A$4:$C$25,3,FALSE),VLOOKUP(②選手情報入力!L74,種目情報!$E$4:$G$29,3,FALSE))))</f>
        <v/>
      </c>
      <c r="U65" t="str">
        <f>IF(E65="","",IF(②選手情報入力!O74="","",IF(K65=1,VLOOKUP(②選手情報入力!O74,種目情報!$A$4:$B$25,2,FALSE),VLOOKUP(②選手情報入力!O74,種目情報!$E$4:$F$29,2,FALSE))))</f>
        <v/>
      </c>
      <c r="V65" t="str">
        <f>IF(E65="","",IF(②選手情報入力!P74="","",②選手情報入力!P74))</f>
        <v/>
      </c>
      <c r="W65" s="29" t="str">
        <f>IF(E65="","",IF(②選手情報入力!N74="","",1))</f>
        <v/>
      </c>
      <c r="X65" t="str">
        <f>IF(E65="","",IF(②選手情報入力!O74="","",IF(K65=1,VLOOKUP(②選手情報入力!O74,種目情報!$A$4:$C$25,3,FALSE),VLOOKUP(②選手情報入力!O74,種目情報!$E$4:$G$29,3,FALSE))))</f>
        <v/>
      </c>
      <c r="Y65" t="str">
        <f>IF(E65="","",IF(②選手情報入力!R74="","",IF(K65=1,VLOOKUP(②選手情報入力!R74,種目情報!$A$4:$B$25,2,FALSE),VLOOKUP(②選手情報入力!R74,種目情報!$E$4:$F$29,2,FALSE))))</f>
        <v/>
      </c>
      <c r="Z65" t="str">
        <f>IF(E65="","",IF(②選手情報入力!S74="","",②選手情報入力!S74))</f>
        <v/>
      </c>
      <c r="AA65" s="29" t="str">
        <f>IF(E65="","",IF(②選手情報入力!Q74="","",1))</f>
        <v/>
      </c>
      <c r="AB65" t="str">
        <f>IF(E65="","",IF(②選手情報入力!R74="","",IF(K65=1,VLOOKUP(②選手情報入力!R74,種目情報!$A$4:$C$25,3,FALSE),VLOOKUP(②選手情報入力!R74,種目情報!$E$4:$G$29,3,FALSE))))</f>
        <v/>
      </c>
      <c r="AC65" t="str">
        <f>IF(E65="","",IF(②選手情報入力!T74="","",IF(K65=1,種目情報!$J$4,種目情報!$J$6)))</f>
        <v/>
      </c>
      <c r="AD65" t="str">
        <f>IF(E65="","",IF(②選手情報入力!T74="","",IF(K65=1,IF(②選手情報入力!$U$6="","",②選手情報入力!$U$6),IF(②選手情報入力!$U$7="","",②選手情報入力!$U$7))))</f>
        <v/>
      </c>
      <c r="AE65" t="str">
        <f>IF(E65="","",IF(②選手情報入力!T74="","",IF(K65=1,IF(②選手情報入力!$T$6="",0,1),IF(②選手情報入力!$T$7="",0,1))))</f>
        <v/>
      </c>
      <c r="AF65" t="str">
        <f>IF(E65="","",IF(②選手情報入力!T74="","",2))</f>
        <v/>
      </c>
      <c r="AG65" t="str">
        <f>IF(E65="","",IF(②選手情報入力!V74="","",IF(K65=1,種目情報!$J$5,種目情報!$J$7)))</f>
        <v/>
      </c>
      <c r="AH65" t="str">
        <f>IF(E65="","",IF(②選手情報入力!V74="","",IF(K65=1,IF(②選手情報入力!$W$6="","",②選手情報入力!$W$6),IF(②選手情報入力!$W$7="","",②選手情報入力!$W$7))))</f>
        <v/>
      </c>
      <c r="AI65" t="str">
        <f>IF(E65="","",IF(②選手情報入力!V74="","",IF(K65=1,IF(②選手情報入力!$V$6="",0,1),IF(②選手情報入力!$V$7="",0,1))))</f>
        <v/>
      </c>
      <c r="AJ65" t="str">
        <f>IF(E65="","",IF(②選手情報入力!V74="","",2))</f>
        <v/>
      </c>
    </row>
    <row r="66" spans="1:36">
      <c r="A66" t="str">
        <f>IF(E66="","",②選手情報入力!B75)</f>
        <v/>
      </c>
      <c r="B66" t="str">
        <f>IF(E66="","",①団体情報入力!$C$5)</f>
        <v/>
      </c>
      <c r="E66" t="str">
        <f>IF(②選手情報入力!C75="","",②選手情報入力!C75)</f>
        <v/>
      </c>
      <c r="F66" t="str">
        <f>IF(E66="","",②選手情報入力!D75)</f>
        <v/>
      </c>
      <c r="G66" t="str">
        <f>IF(E66="","",ASC(②選手情報入力!E75))</f>
        <v/>
      </c>
      <c r="H66" t="str">
        <f t="shared" si="0"/>
        <v/>
      </c>
      <c r="I66" t="str">
        <f>IF(E66="","",②選手情報入力!F75&amp;" "&amp;②選手情報入力!G75)</f>
        <v/>
      </c>
      <c r="J66" t="str">
        <f t="shared" si="1"/>
        <v/>
      </c>
      <c r="K66" t="str">
        <f>IF(E66="","",IF(②選手情報入力!I75="男",1,2))</f>
        <v/>
      </c>
      <c r="L66" t="str">
        <f>IF(E66="","",IF(②選手情報入力!J75="","",②選手情報入力!J75))</f>
        <v/>
      </c>
      <c r="M66" t="str">
        <f>IF(E66="","",LEFT(②選手情報入力!K75,4))</f>
        <v/>
      </c>
      <c r="N66" t="str">
        <f>IF(E66="","",RIGHT(②選手情報入力!K75,4))</f>
        <v/>
      </c>
      <c r="O66" t="str">
        <f t="shared" si="2"/>
        <v/>
      </c>
      <c r="Q66" t="str">
        <f>IF(E66="","",IF(②選手情報入力!L75="","",IF(K66=1,VLOOKUP(②選手情報入力!L75,種目情報!$A$4:$B$34,2,FALSE),VLOOKUP(②選手情報入力!L75,種目情報!$E$4:$F$36,2,FALSE))))</f>
        <v/>
      </c>
      <c r="R66" t="str">
        <f>IF(E66="","",IF(②選手情報入力!M75="","",②選手情報入力!M75))</f>
        <v/>
      </c>
      <c r="S66" s="29"/>
      <c r="T66" t="str">
        <f>IF(E66="","",IF(②選手情報入力!L75="","",IF(K66=1,VLOOKUP(②選手情報入力!L75,種目情報!$A$4:$C$25,3,FALSE),VLOOKUP(②選手情報入力!L75,種目情報!$E$4:$G$29,3,FALSE))))</f>
        <v/>
      </c>
      <c r="U66" t="str">
        <f>IF(E66="","",IF(②選手情報入力!O75="","",IF(K66=1,VLOOKUP(②選手情報入力!O75,種目情報!$A$4:$B$25,2,FALSE),VLOOKUP(②選手情報入力!O75,種目情報!$E$4:$F$29,2,FALSE))))</f>
        <v/>
      </c>
      <c r="V66" t="str">
        <f>IF(E66="","",IF(②選手情報入力!P75="","",②選手情報入力!P75))</f>
        <v/>
      </c>
      <c r="W66" s="29" t="str">
        <f>IF(E66="","",IF(②選手情報入力!N75="","",1))</f>
        <v/>
      </c>
      <c r="X66" t="str">
        <f>IF(E66="","",IF(②選手情報入力!O75="","",IF(K66=1,VLOOKUP(②選手情報入力!O75,種目情報!$A$4:$C$25,3,FALSE),VLOOKUP(②選手情報入力!O75,種目情報!$E$4:$G$29,3,FALSE))))</f>
        <v/>
      </c>
      <c r="Y66" t="str">
        <f>IF(E66="","",IF(②選手情報入力!R75="","",IF(K66=1,VLOOKUP(②選手情報入力!R75,種目情報!$A$4:$B$25,2,FALSE),VLOOKUP(②選手情報入力!R75,種目情報!$E$4:$F$29,2,FALSE))))</f>
        <v/>
      </c>
      <c r="Z66" t="str">
        <f>IF(E66="","",IF(②選手情報入力!S75="","",②選手情報入力!S75))</f>
        <v/>
      </c>
      <c r="AA66" s="29" t="str">
        <f>IF(E66="","",IF(②選手情報入力!Q75="","",1))</f>
        <v/>
      </c>
      <c r="AB66" t="str">
        <f>IF(E66="","",IF(②選手情報入力!R75="","",IF(K66=1,VLOOKUP(②選手情報入力!R75,種目情報!$A$4:$C$25,3,FALSE),VLOOKUP(②選手情報入力!R75,種目情報!$E$4:$G$29,3,FALSE))))</f>
        <v/>
      </c>
      <c r="AC66" t="str">
        <f>IF(E66="","",IF(②選手情報入力!T75="","",IF(K66=1,種目情報!$J$4,種目情報!$J$6)))</f>
        <v/>
      </c>
      <c r="AD66" t="str">
        <f>IF(E66="","",IF(②選手情報入力!T75="","",IF(K66=1,IF(②選手情報入力!$U$6="","",②選手情報入力!$U$6),IF(②選手情報入力!$U$7="","",②選手情報入力!$U$7))))</f>
        <v/>
      </c>
      <c r="AE66" t="str">
        <f>IF(E66="","",IF(②選手情報入力!T75="","",IF(K66=1,IF(②選手情報入力!$T$6="",0,1),IF(②選手情報入力!$T$7="",0,1))))</f>
        <v/>
      </c>
      <c r="AF66" t="str">
        <f>IF(E66="","",IF(②選手情報入力!T75="","",2))</f>
        <v/>
      </c>
      <c r="AG66" t="str">
        <f>IF(E66="","",IF(②選手情報入力!V75="","",IF(K66=1,種目情報!$J$5,種目情報!$J$7)))</f>
        <v/>
      </c>
      <c r="AH66" t="str">
        <f>IF(E66="","",IF(②選手情報入力!V75="","",IF(K66=1,IF(②選手情報入力!$W$6="","",②選手情報入力!$W$6),IF(②選手情報入力!$W$7="","",②選手情報入力!$W$7))))</f>
        <v/>
      </c>
      <c r="AI66" t="str">
        <f>IF(E66="","",IF(②選手情報入力!V75="","",IF(K66=1,IF(②選手情報入力!$V$6="",0,1),IF(②選手情報入力!$V$7="",0,1))))</f>
        <v/>
      </c>
      <c r="AJ66" t="str">
        <f>IF(E66="","",IF(②選手情報入力!V75="","",2))</f>
        <v/>
      </c>
    </row>
    <row r="67" spans="1:36">
      <c r="A67" t="str">
        <f>IF(E67="","",②選手情報入力!B76)</f>
        <v/>
      </c>
      <c r="B67" t="str">
        <f>IF(E67="","",①団体情報入力!$C$5)</f>
        <v/>
      </c>
      <c r="E67" t="str">
        <f>IF(②選手情報入力!C76="","",②選手情報入力!C76)</f>
        <v/>
      </c>
      <c r="F67" t="str">
        <f>IF(E67="","",②選手情報入力!D76)</f>
        <v/>
      </c>
      <c r="G67" t="str">
        <f>IF(E67="","",ASC(②選手情報入力!E76))</f>
        <v/>
      </c>
      <c r="H67" t="str">
        <f t="shared" ref="H67:H91" si="3">IF(E67="","",F67)</f>
        <v/>
      </c>
      <c r="I67" t="str">
        <f>IF(E67="","",②選手情報入力!F76&amp;" "&amp;②選手情報入力!G76)</f>
        <v/>
      </c>
      <c r="J67" t="str">
        <f t="shared" ref="J67:J91" si="4">IF(E67="","","JPN")</f>
        <v/>
      </c>
      <c r="K67" t="str">
        <f>IF(E67="","",IF(②選手情報入力!I76="男",1,2))</f>
        <v/>
      </c>
      <c r="L67" t="str">
        <f>IF(E67="","",IF(②選手情報入力!J76="","",②選手情報入力!J76))</f>
        <v/>
      </c>
      <c r="M67" t="str">
        <f>IF(E67="","",LEFT(②選手情報入力!K76,4))</f>
        <v/>
      </c>
      <c r="N67" t="str">
        <f>IF(E67="","",RIGHT(②選手情報入力!K76,4))</f>
        <v/>
      </c>
      <c r="O67" t="str">
        <f t="shared" ref="O67:O91" si="5">IF(E67="","","愛知")</f>
        <v/>
      </c>
      <c r="Q67" t="str">
        <f>IF(E67="","",IF(②選手情報入力!L76="","",IF(K67=1,VLOOKUP(②選手情報入力!L76,種目情報!$A$4:$B$34,2,FALSE),VLOOKUP(②選手情報入力!L76,種目情報!$E$4:$F$36,2,FALSE))))</f>
        <v/>
      </c>
      <c r="R67" t="str">
        <f>IF(E67="","",IF(②選手情報入力!M76="","",②選手情報入力!M76))</f>
        <v/>
      </c>
      <c r="S67" s="29"/>
      <c r="T67" t="str">
        <f>IF(E67="","",IF(②選手情報入力!L76="","",IF(K67=1,VLOOKUP(②選手情報入力!L76,種目情報!$A$4:$C$25,3,FALSE),VLOOKUP(②選手情報入力!L76,種目情報!$E$4:$G$29,3,FALSE))))</f>
        <v/>
      </c>
      <c r="U67" t="str">
        <f>IF(E67="","",IF(②選手情報入力!O76="","",IF(K67=1,VLOOKUP(②選手情報入力!O76,種目情報!$A$4:$B$25,2,FALSE),VLOOKUP(②選手情報入力!O76,種目情報!$E$4:$F$29,2,FALSE))))</f>
        <v/>
      </c>
      <c r="V67" t="str">
        <f>IF(E67="","",IF(②選手情報入力!P76="","",②選手情報入力!P76))</f>
        <v/>
      </c>
      <c r="W67" s="29" t="str">
        <f>IF(E67="","",IF(②選手情報入力!N76="","",1))</f>
        <v/>
      </c>
      <c r="X67" t="str">
        <f>IF(E67="","",IF(②選手情報入力!O76="","",IF(K67=1,VLOOKUP(②選手情報入力!O76,種目情報!$A$4:$C$25,3,FALSE),VLOOKUP(②選手情報入力!O76,種目情報!$E$4:$G$29,3,FALSE))))</f>
        <v/>
      </c>
      <c r="Y67" t="str">
        <f>IF(E67="","",IF(②選手情報入力!R76="","",IF(K67=1,VLOOKUP(②選手情報入力!R76,種目情報!$A$4:$B$25,2,FALSE),VLOOKUP(②選手情報入力!R76,種目情報!$E$4:$F$29,2,FALSE))))</f>
        <v/>
      </c>
      <c r="Z67" t="str">
        <f>IF(E67="","",IF(②選手情報入力!S76="","",②選手情報入力!S76))</f>
        <v/>
      </c>
      <c r="AA67" s="29" t="str">
        <f>IF(E67="","",IF(②選手情報入力!Q76="","",1))</f>
        <v/>
      </c>
      <c r="AB67" t="str">
        <f>IF(E67="","",IF(②選手情報入力!R76="","",IF(K67=1,VLOOKUP(②選手情報入力!R76,種目情報!$A$4:$C$25,3,FALSE),VLOOKUP(②選手情報入力!R76,種目情報!$E$4:$G$29,3,FALSE))))</f>
        <v/>
      </c>
      <c r="AC67" t="str">
        <f>IF(E67="","",IF(②選手情報入力!T76="","",IF(K67=1,種目情報!$J$4,種目情報!$J$6)))</f>
        <v/>
      </c>
      <c r="AD67" t="str">
        <f>IF(E67="","",IF(②選手情報入力!T76="","",IF(K67=1,IF(②選手情報入力!$U$6="","",②選手情報入力!$U$6),IF(②選手情報入力!$U$7="","",②選手情報入力!$U$7))))</f>
        <v/>
      </c>
      <c r="AE67" t="str">
        <f>IF(E67="","",IF(②選手情報入力!T76="","",IF(K67=1,IF(②選手情報入力!$T$6="",0,1),IF(②選手情報入力!$T$7="",0,1))))</f>
        <v/>
      </c>
      <c r="AF67" t="str">
        <f>IF(E67="","",IF(②選手情報入力!T76="","",2))</f>
        <v/>
      </c>
      <c r="AG67" t="str">
        <f>IF(E67="","",IF(②選手情報入力!V76="","",IF(K67=1,種目情報!$J$5,種目情報!$J$7)))</f>
        <v/>
      </c>
      <c r="AH67" t="str">
        <f>IF(E67="","",IF(②選手情報入力!V76="","",IF(K67=1,IF(②選手情報入力!$W$6="","",②選手情報入力!$W$6),IF(②選手情報入力!$W$7="","",②選手情報入力!$W$7))))</f>
        <v/>
      </c>
      <c r="AI67" t="str">
        <f>IF(E67="","",IF(②選手情報入力!V76="","",IF(K67=1,IF(②選手情報入力!$V$6="",0,1),IF(②選手情報入力!$V$7="",0,1))))</f>
        <v/>
      </c>
      <c r="AJ67" t="str">
        <f>IF(E67="","",IF(②選手情報入力!V76="","",2))</f>
        <v/>
      </c>
    </row>
    <row r="68" spans="1:36">
      <c r="A68" t="str">
        <f>IF(E68="","",②選手情報入力!B77)</f>
        <v/>
      </c>
      <c r="B68" t="str">
        <f>IF(E68="","",①団体情報入力!$C$5)</f>
        <v/>
      </c>
      <c r="E68" t="str">
        <f>IF(②選手情報入力!C77="","",②選手情報入力!C77)</f>
        <v/>
      </c>
      <c r="F68" t="str">
        <f>IF(E68="","",②選手情報入力!D77)</f>
        <v/>
      </c>
      <c r="G68" t="str">
        <f>IF(E68="","",ASC(②選手情報入力!E77))</f>
        <v/>
      </c>
      <c r="H68" t="str">
        <f t="shared" si="3"/>
        <v/>
      </c>
      <c r="I68" t="str">
        <f>IF(E68="","",②選手情報入力!F77&amp;" "&amp;②選手情報入力!G77)</f>
        <v/>
      </c>
      <c r="J68" t="str">
        <f t="shared" si="4"/>
        <v/>
      </c>
      <c r="K68" t="str">
        <f>IF(E68="","",IF(②選手情報入力!I77="男",1,2))</f>
        <v/>
      </c>
      <c r="L68" t="str">
        <f>IF(E68="","",IF(②選手情報入力!J77="","",②選手情報入力!J77))</f>
        <v/>
      </c>
      <c r="M68" t="str">
        <f>IF(E68="","",LEFT(②選手情報入力!K77,4))</f>
        <v/>
      </c>
      <c r="N68" t="str">
        <f>IF(E68="","",RIGHT(②選手情報入力!K77,4))</f>
        <v/>
      </c>
      <c r="O68" t="str">
        <f t="shared" si="5"/>
        <v/>
      </c>
      <c r="Q68" t="str">
        <f>IF(E68="","",IF(②選手情報入力!L77="","",IF(K68=1,VLOOKUP(②選手情報入力!L77,種目情報!$A$4:$B$34,2,FALSE),VLOOKUP(②選手情報入力!L77,種目情報!$E$4:$F$36,2,FALSE))))</f>
        <v/>
      </c>
      <c r="R68" t="str">
        <f>IF(E68="","",IF(②選手情報入力!M77="","",②選手情報入力!M77))</f>
        <v/>
      </c>
      <c r="S68" s="29"/>
      <c r="T68" t="str">
        <f>IF(E68="","",IF(②選手情報入力!L77="","",IF(K68=1,VLOOKUP(②選手情報入力!L77,種目情報!$A$4:$C$25,3,FALSE),VLOOKUP(②選手情報入力!L77,種目情報!$E$4:$G$29,3,FALSE))))</f>
        <v/>
      </c>
      <c r="U68" t="str">
        <f>IF(E68="","",IF(②選手情報入力!O77="","",IF(K68=1,VLOOKUP(②選手情報入力!O77,種目情報!$A$4:$B$25,2,FALSE),VLOOKUP(②選手情報入力!O77,種目情報!$E$4:$F$29,2,FALSE))))</f>
        <v/>
      </c>
      <c r="V68" t="str">
        <f>IF(E68="","",IF(②選手情報入力!P77="","",②選手情報入力!P77))</f>
        <v/>
      </c>
      <c r="W68" s="29" t="str">
        <f>IF(E68="","",IF(②選手情報入力!N77="","",1))</f>
        <v/>
      </c>
      <c r="X68" t="str">
        <f>IF(E68="","",IF(②選手情報入力!O77="","",IF(K68=1,VLOOKUP(②選手情報入力!O77,種目情報!$A$4:$C$25,3,FALSE),VLOOKUP(②選手情報入力!O77,種目情報!$E$4:$G$29,3,FALSE))))</f>
        <v/>
      </c>
      <c r="Y68" t="str">
        <f>IF(E68="","",IF(②選手情報入力!R77="","",IF(K68=1,VLOOKUP(②選手情報入力!R77,種目情報!$A$4:$B$25,2,FALSE),VLOOKUP(②選手情報入力!R77,種目情報!$E$4:$F$29,2,FALSE))))</f>
        <v/>
      </c>
      <c r="Z68" t="str">
        <f>IF(E68="","",IF(②選手情報入力!S77="","",②選手情報入力!S77))</f>
        <v/>
      </c>
      <c r="AA68" s="29" t="str">
        <f>IF(E68="","",IF(②選手情報入力!Q77="","",1))</f>
        <v/>
      </c>
      <c r="AB68" t="str">
        <f>IF(E68="","",IF(②選手情報入力!R77="","",IF(K68=1,VLOOKUP(②選手情報入力!R77,種目情報!$A$4:$C$25,3,FALSE),VLOOKUP(②選手情報入力!R77,種目情報!$E$4:$G$29,3,FALSE))))</f>
        <v/>
      </c>
      <c r="AC68" t="str">
        <f>IF(E68="","",IF(②選手情報入力!T77="","",IF(K68=1,種目情報!$J$4,種目情報!$J$6)))</f>
        <v/>
      </c>
      <c r="AD68" t="str">
        <f>IF(E68="","",IF(②選手情報入力!T77="","",IF(K68=1,IF(②選手情報入力!$U$6="","",②選手情報入力!$U$6),IF(②選手情報入力!$U$7="","",②選手情報入力!$U$7))))</f>
        <v/>
      </c>
      <c r="AE68" t="str">
        <f>IF(E68="","",IF(②選手情報入力!T77="","",IF(K68=1,IF(②選手情報入力!$T$6="",0,1),IF(②選手情報入力!$T$7="",0,1))))</f>
        <v/>
      </c>
      <c r="AF68" t="str">
        <f>IF(E68="","",IF(②選手情報入力!T77="","",2))</f>
        <v/>
      </c>
      <c r="AG68" t="str">
        <f>IF(E68="","",IF(②選手情報入力!V77="","",IF(K68=1,種目情報!$J$5,種目情報!$J$7)))</f>
        <v/>
      </c>
      <c r="AH68" t="str">
        <f>IF(E68="","",IF(②選手情報入力!V77="","",IF(K68=1,IF(②選手情報入力!$W$6="","",②選手情報入力!$W$6),IF(②選手情報入力!$W$7="","",②選手情報入力!$W$7))))</f>
        <v/>
      </c>
      <c r="AI68" t="str">
        <f>IF(E68="","",IF(②選手情報入力!V77="","",IF(K68=1,IF(②選手情報入力!$V$6="",0,1),IF(②選手情報入力!$V$7="",0,1))))</f>
        <v/>
      </c>
      <c r="AJ68" t="str">
        <f>IF(E68="","",IF(②選手情報入力!V77="","",2))</f>
        <v/>
      </c>
    </row>
    <row r="69" spans="1:36">
      <c r="A69" t="str">
        <f>IF(E69="","",②選手情報入力!B78)</f>
        <v/>
      </c>
      <c r="B69" t="str">
        <f>IF(E69="","",①団体情報入力!$C$5)</f>
        <v/>
      </c>
      <c r="E69" t="str">
        <f>IF(②選手情報入力!C78="","",②選手情報入力!C78)</f>
        <v/>
      </c>
      <c r="F69" t="str">
        <f>IF(E69="","",②選手情報入力!D78)</f>
        <v/>
      </c>
      <c r="G69" t="str">
        <f>IF(E69="","",ASC(②選手情報入力!E78))</f>
        <v/>
      </c>
      <c r="H69" t="str">
        <f t="shared" si="3"/>
        <v/>
      </c>
      <c r="I69" t="str">
        <f>IF(E69="","",②選手情報入力!F78&amp;" "&amp;②選手情報入力!G78)</f>
        <v/>
      </c>
      <c r="J69" t="str">
        <f t="shared" si="4"/>
        <v/>
      </c>
      <c r="K69" t="str">
        <f>IF(E69="","",IF(②選手情報入力!I78="男",1,2))</f>
        <v/>
      </c>
      <c r="L69" t="str">
        <f>IF(E69="","",IF(②選手情報入力!J78="","",②選手情報入力!J78))</f>
        <v/>
      </c>
      <c r="M69" t="str">
        <f>IF(E69="","",LEFT(②選手情報入力!K78,4))</f>
        <v/>
      </c>
      <c r="N69" t="str">
        <f>IF(E69="","",RIGHT(②選手情報入力!K78,4))</f>
        <v/>
      </c>
      <c r="O69" t="str">
        <f t="shared" si="5"/>
        <v/>
      </c>
      <c r="Q69" t="str">
        <f>IF(E69="","",IF(②選手情報入力!L78="","",IF(K69=1,VLOOKUP(②選手情報入力!L78,種目情報!$A$4:$B$34,2,FALSE),VLOOKUP(②選手情報入力!L78,種目情報!$E$4:$F$36,2,FALSE))))</f>
        <v/>
      </c>
      <c r="R69" t="str">
        <f>IF(E69="","",IF(②選手情報入力!M78="","",②選手情報入力!M78))</f>
        <v/>
      </c>
      <c r="S69" s="29"/>
      <c r="T69" t="str">
        <f>IF(E69="","",IF(②選手情報入力!L78="","",IF(K69=1,VLOOKUP(②選手情報入力!L78,種目情報!$A$4:$C$25,3,FALSE),VLOOKUP(②選手情報入力!L78,種目情報!$E$4:$G$29,3,FALSE))))</f>
        <v/>
      </c>
      <c r="U69" t="str">
        <f>IF(E69="","",IF(②選手情報入力!O78="","",IF(K69=1,VLOOKUP(②選手情報入力!O78,種目情報!$A$4:$B$25,2,FALSE),VLOOKUP(②選手情報入力!O78,種目情報!$E$4:$F$29,2,FALSE))))</f>
        <v/>
      </c>
      <c r="V69" t="str">
        <f>IF(E69="","",IF(②選手情報入力!P78="","",②選手情報入力!P78))</f>
        <v/>
      </c>
      <c r="W69" s="29" t="str">
        <f>IF(E69="","",IF(②選手情報入力!N78="","",1))</f>
        <v/>
      </c>
      <c r="X69" t="str">
        <f>IF(E69="","",IF(②選手情報入力!O78="","",IF(K69=1,VLOOKUP(②選手情報入力!O78,種目情報!$A$4:$C$25,3,FALSE),VLOOKUP(②選手情報入力!O78,種目情報!$E$4:$G$29,3,FALSE))))</f>
        <v/>
      </c>
      <c r="Y69" t="str">
        <f>IF(E69="","",IF(②選手情報入力!R78="","",IF(K69=1,VLOOKUP(②選手情報入力!R78,種目情報!$A$4:$B$25,2,FALSE),VLOOKUP(②選手情報入力!R78,種目情報!$E$4:$F$29,2,FALSE))))</f>
        <v/>
      </c>
      <c r="Z69" t="str">
        <f>IF(E69="","",IF(②選手情報入力!S78="","",②選手情報入力!S78))</f>
        <v/>
      </c>
      <c r="AA69" s="29" t="str">
        <f>IF(E69="","",IF(②選手情報入力!Q78="","",1))</f>
        <v/>
      </c>
      <c r="AB69" t="str">
        <f>IF(E69="","",IF(②選手情報入力!R78="","",IF(K69=1,VLOOKUP(②選手情報入力!R78,種目情報!$A$4:$C$25,3,FALSE),VLOOKUP(②選手情報入力!R78,種目情報!$E$4:$G$29,3,FALSE))))</f>
        <v/>
      </c>
      <c r="AC69" t="str">
        <f>IF(E69="","",IF(②選手情報入力!T78="","",IF(K69=1,種目情報!$J$4,種目情報!$J$6)))</f>
        <v/>
      </c>
      <c r="AD69" t="str">
        <f>IF(E69="","",IF(②選手情報入力!T78="","",IF(K69=1,IF(②選手情報入力!$U$6="","",②選手情報入力!$U$6),IF(②選手情報入力!$U$7="","",②選手情報入力!$U$7))))</f>
        <v/>
      </c>
      <c r="AE69" t="str">
        <f>IF(E69="","",IF(②選手情報入力!T78="","",IF(K69=1,IF(②選手情報入力!$T$6="",0,1),IF(②選手情報入力!$T$7="",0,1))))</f>
        <v/>
      </c>
      <c r="AF69" t="str">
        <f>IF(E69="","",IF(②選手情報入力!T78="","",2))</f>
        <v/>
      </c>
      <c r="AG69" t="str">
        <f>IF(E69="","",IF(②選手情報入力!V78="","",IF(K69=1,種目情報!$J$5,種目情報!$J$7)))</f>
        <v/>
      </c>
      <c r="AH69" t="str">
        <f>IF(E69="","",IF(②選手情報入力!V78="","",IF(K69=1,IF(②選手情報入力!$W$6="","",②選手情報入力!$W$6),IF(②選手情報入力!$W$7="","",②選手情報入力!$W$7))))</f>
        <v/>
      </c>
      <c r="AI69" t="str">
        <f>IF(E69="","",IF(②選手情報入力!V78="","",IF(K69=1,IF(②選手情報入力!$V$6="",0,1),IF(②選手情報入力!$V$7="",0,1))))</f>
        <v/>
      </c>
      <c r="AJ69" t="str">
        <f>IF(E69="","",IF(②選手情報入力!V78="","",2))</f>
        <v/>
      </c>
    </row>
    <row r="70" spans="1:36">
      <c r="A70" t="str">
        <f>IF(E70="","",②選手情報入力!B79)</f>
        <v/>
      </c>
      <c r="B70" t="str">
        <f>IF(E70="","",①団体情報入力!$C$5)</f>
        <v/>
      </c>
      <c r="E70" t="str">
        <f>IF(②選手情報入力!C79="","",②選手情報入力!C79)</f>
        <v/>
      </c>
      <c r="F70" t="str">
        <f>IF(E70="","",②選手情報入力!D79)</f>
        <v/>
      </c>
      <c r="G70" t="str">
        <f>IF(E70="","",ASC(②選手情報入力!E79))</f>
        <v/>
      </c>
      <c r="H70" t="str">
        <f t="shared" si="3"/>
        <v/>
      </c>
      <c r="I70" t="str">
        <f>IF(E70="","",②選手情報入力!F79&amp;" "&amp;②選手情報入力!G79)</f>
        <v/>
      </c>
      <c r="J70" t="str">
        <f t="shared" si="4"/>
        <v/>
      </c>
      <c r="K70" t="str">
        <f>IF(E70="","",IF(②選手情報入力!I79="男",1,2))</f>
        <v/>
      </c>
      <c r="L70" t="str">
        <f>IF(E70="","",IF(②選手情報入力!J79="","",②選手情報入力!J79))</f>
        <v/>
      </c>
      <c r="M70" t="str">
        <f>IF(E70="","",LEFT(②選手情報入力!K79,4))</f>
        <v/>
      </c>
      <c r="N70" t="str">
        <f>IF(E70="","",RIGHT(②選手情報入力!K79,4))</f>
        <v/>
      </c>
      <c r="O70" t="str">
        <f t="shared" si="5"/>
        <v/>
      </c>
      <c r="Q70" t="str">
        <f>IF(E70="","",IF(②選手情報入力!L79="","",IF(K70=1,VLOOKUP(②選手情報入力!L79,種目情報!$A$4:$B$34,2,FALSE),VLOOKUP(②選手情報入力!L79,種目情報!$E$4:$F$36,2,FALSE))))</f>
        <v/>
      </c>
      <c r="R70" t="str">
        <f>IF(E70="","",IF(②選手情報入力!M79="","",②選手情報入力!M79))</f>
        <v/>
      </c>
      <c r="S70" s="29"/>
      <c r="T70" t="str">
        <f>IF(E70="","",IF(②選手情報入力!L79="","",IF(K70=1,VLOOKUP(②選手情報入力!L79,種目情報!$A$4:$C$25,3,FALSE),VLOOKUP(②選手情報入力!L79,種目情報!$E$4:$G$29,3,FALSE))))</f>
        <v/>
      </c>
      <c r="U70" t="str">
        <f>IF(E70="","",IF(②選手情報入力!O79="","",IF(K70=1,VLOOKUP(②選手情報入力!O79,種目情報!$A$4:$B$25,2,FALSE),VLOOKUP(②選手情報入力!O79,種目情報!$E$4:$F$29,2,FALSE))))</f>
        <v/>
      </c>
      <c r="V70" t="str">
        <f>IF(E70="","",IF(②選手情報入力!P79="","",②選手情報入力!P79))</f>
        <v/>
      </c>
      <c r="W70" s="29" t="str">
        <f>IF(E70="","",IF(②選手情報入力!N79="","",1))</f>
        <v/>
      </c>
      <c r="X70" t="str">
        <f>IF(E70="","",IF(②選手情報入力!O79="","",IF(K70=1,VLOOKUP(②選手情報入力!O79,種目情報!$A$4:$C$25,3,FALSE),VLOOKUP(②選手情報入力!O79,種目情報!$E$4:$G$29,3,FALSE))))</f>
        <v/>
      </c>
      <c r="Y70" t="str">
        <f>IF(E70="","",IF(②選手情報入力!R79="","",IF(K70=1,VLOOKUP(②選手情報入力!R79,種目情報!$A$4:$B$25,2,FALSE),VLOOKUP(②選手情報入力!R79,種目情報!$E$4:$F$29,2,FALSE))))</f>
        <v/>
      </c>
      <c r="Z70" t="str">
        <f>IF(E70="","",IF(②選手情報入力!S79="","",②選手情報入力!S79))</f>
        <v/>
      </c>
      <c r="AA70" s="29" t="str">
        <f>IF(E70="","",IF(②選手情報入力!Q79="","",1))</f>
        <v/>
      </c>
      <c r="AB70" t="str">
        <f>IF(E70="","",IF(②選手情報入力!R79="","",IF(K70=1,VLOOKUP(②選手情報入力!R79,種目情報!$A$4:$C$25,3,FALSE),VLOOKUP(②選手情報入力!R79,種目情報!$E$4:$G$29,3,FALSE))))</f>
        <v/>
      </c>
      <c r="AC70" t="str">
        <f>IF(E70="","",IF(②選手情報入力!T79="","",IF(K70=1,種目情報!$J$4,種目情報!$J$6)))</f>
        <v/>
      </c>
      <c r="AD70" t="str">
        <f>IF(E70="","",IF(②選手情報入力!T79="","",IF(K70=1,IF(②選手情報入力!$U$6="","",②選手情報入力!$U$6),IF(②選手情報入力!$U$7="","",②選手情報入力!$U$7))))</f>
        <v/>
      </c>
      <c r="AE70" t="str">
        <f>IF(E70="","",IF(②選手情報入力!T79="","",IF(K70=1,IF(②選手情報入力!$T$6="",0,1),IF(②選手情報入力!$T$7="",0,1))))</f>
        <v/>
      </c>
      <c r="AF70" t="str">
        <f>IF(E70="","",IF(②選手情報入力!T79="","",2))</f>
        <v/>
      </c>
      <c r="AG70" t="str">
        <f>IF(E70="","",IF(②選手情報入力!V79="","",IF(K70=1,種目情報!$J$5,種目情報!$J$7)))</f>
        <v/>
      </c>
      <c r="AH70" t="str">
        <f>IF(E70="","",IF(②選手情報入力!V79="","",IF(K70=1,IF(②選手情報入力!$W$6="","",②選手情報入力!$W$6),IF(②選手情報入力!$W$7="","",②選手情報入力!$W$7))))</f>
        <v/>
      </c>
      <c r="AI70" t="str">
        <f>IF(E70="","",IF(②選手情報入力!V79="","",IF(K70=1,IF(②選手情報入力!$V$6="",0,1),IF(②選手情報入力!$V$7="",0,1))))</f>
        <v/>
      </c>
      <c r="AJ70" t="str">
        <f>IF(E70="","",IF(②選手情報入力!V79="","",2))</f>
        <v/>
      </c>
    </row>
    <row r="71" spans="1:36">
      <c r="A71" t="str">
        <f>IF(E71="","",②選手情報入力!B80)</f>
        <v/>
      </c>
      <c r="B71" t="str">
        <f>IF(E71="","",①団体情報入力!$C$5)</f>
        <v/>
      </c>
      <c r="E71" t="str">
        <f>IF(②選手情報入力!C80="","",②選手情報入力!C80)</f>
        <v/>
      </c>
      <c r="F71" t="str">
        <f>IF(E71="","",②選手情報入力!D80)</f>
        <v/>
      </c>
      <c r="G71" t="str">
        <f>IF(E71="","",ASC(②選手情報入力!E80))</f>
        <v/>
      </c>
      <c r="H71" t="str">
        <f t="shared" si="3"/>
        <v/>
      </c>
      <c r="I71" t="str">
        <f>IF(E71="","",②選手情報入力!F80&amp;" "&amp;②選手情報入力!G80)</f>
        <v/>
      </c>
      <c r="J71" t="str">
        <f t="shared" si="4"/>
        <v/>
      </c>
      <c r="K71" t="str">
        <f>IF(E71="","",IF(②選手情報入力!I80="男",1,2))</f>
        <v/>
      </c>
      <c r="L71" t="str">
        <f>IF(E71="","",IF(②選手情報入力!J80="","",②選手情報入力!J80))</f>
        <v/>
      </c>
      <c r="M71" t="str">
        <f>IF(E71="","",LEFT(②選手情報入力!K80,4))</f>
        <v/>
      </c>
      <c r="N71" t="str">
        <f>IF(E71="","",RIGHT(②選手情報入力!K80,4))</f>
        <v/>
      </c>
      <c r="O71" t="str">
        <f t="shared" si="5"/>
        <v/>
      </c>
      <c r="Q71" t="str">
        <f>IF(E71="","",IF(②選手情報入力!L80="","",IF(K71=1,VLOOKUP(②選手情報入力!L80,種目情報!$A$4:$B$34,2,FALSE),VLOOKUP(②選手情報入力!L80,種目情報!$E$4:$F$36,2,FALSE))))</f>
        <v/>
      </c>
      <c r="R71" t="str">
        <f>IF(E71="","",IF(②選手情報入力!M80="","",②選手情報入力!M80))</f>
        <v/>
      </c>
      <c r="S71" s="29"/>
      <c r="T71" t="str">
        <f>IF(E71="","",IF(②選手情報入力!L80="","",IF(K71=1,VLOOKUP(②選手情報入力!L80,種目情報!$A$4:$C$25,3,FALSE),VLOOKUP(②選手情報入力!L80,種目情報!$E$4:$G$29,3,FALSE))))</f>
        <v/>
      </c>
      <c r="U71" t="str">
        <f>IF(E71="","",IF(②選手情報入力!O80="","",IF(K71=1,VLOOKUP(②選手情報入力!O80,種目情報!$A$4:$B$25,2,FALSE),VLOOKUP(②選手情報入力!O80,種目情報!$E$4:$F$29,2,FALSE))))</f>
        <v/>
      </c>
      <c r="V71" t="str">
        <f>IF(E71="","",IF(②選手情報入力!P80="","",②選手情報入力!P80))</f>
        <v/>
      </c>
      <c r="W71" s="29" t="str">
        <f>IF(E71="","",IF(②選手情報入力!N80="","",1))</f>
        <v/>
      </c>
      <c r="X71" t="str">
        <f>IF(E71="","",IF(②選手情報入力!O80="","",IF(K71=1,VLOOKUP(②選手情報入力!O80,種目情報!$A$4:$C$25,3,FALSE),VLOOKUP(②選手情報入力!O80,種目情報!$E$4:$G$29,3,FALSE))))</f>
        <v/>
      </c>
      <c r="Y71" t="str">
        <f>IF(E71="","",IF(②選手情報入力!R80="","",IF(K71=1,VLOOKUP(②選手情報入力!R80,種目情報!$A$4:$B$25,2,FALSE),VLOOKUP(②選手情報入力!R80,種目情報!$E$4:$F$29,2,FALSE))))</f>
        <v/>
      </c>
      <c r="Z71" t="str">
        <f>IF(E71="","",IF(②選手情報入力!S80="","",②選手情報入力!S80))</f>
        <v/>
      </c>
      <c r="AA71" s="29" t="str">
        <f>IF(E71="","",IF(②選手情報入力!Q80="","",1))</f>
        <v/>
      </c>
      <c r="AB71" t="str">
        <f>IF(E71="","",IF(②選手情報入力!R80="","",IF(K71=1,VLOOKUP(②選手情報入力!R80,種目情報!$A$4:$C$25,3,FALSE),VLOOKUP(②選手情報入力!R80,種目情報!$E$4:$G$29,3,FALSE))))</f>
        <v/>
      </c>
      <c r="AC71" t="str">
        <f>IF(E71="","",IF(②選手情報入力!T80="","",IF(K71=1,種目情報!$J$4,種目情報!$J$6)))</f>
        <v/>
      </c>
      <c r="AD71" t="str">
        <f>IF(E71="","",IF(②選手情報入力!T80="","",IF(K71=1,IF(②選手情報入力!$U$6="","",②選手情報入力!$U$6),IF(②選手情報入力!$U$7="","",②選手情報入力!$U$7))))</f>
        <v/>
      </c>
      <c r="AE71" t="str">
        <f>IF(E71="","",IF(②選手情報入力!T80="","",IF(K71=1,IF(②選手情報入力!$T$6="",0,1),IF(②選手情報入力!$T$7="",0,1))))</f>
        <v/>
      </c>
      <c r="AF71" t="str">
        <f>IF(E71="","",IF(②選手情報入力!T80="","",2))</f>
        <v/>
      </c>
      <c r="AG71" t="str">
        <f>IF(E71="","",IF(②選手情報入力!V80="","",IF(K71=1,種目情報!$J$5,種目情報!$J$7)))</f>
        <v/>
      </c>
      <c r="AH71" t="str">
        <f>IF(E71="","",IF(②選手情報入力!V80="","",IF(K71=1,IF(②選手情報入力!$W$6="","",②選手情報入力!$W$6),IF(②選手情報入力!$W$7="","",②選手情報入力!$W$7))))</f>
        <v/>
      </c>
      <c r="AI71" t="str">
        <f>IF(E71="","",IF(②選手情報入力!V80="","",IF(K71=1,IF(②選手情報入力!$V$6="",0,1),IF(②選手情報入力!$V$7="",0,1))))</f>
        <v/>
      </c>
      <c r="AJ71" t="str">
        <f>IF(E71="","",IF(②選手情報入力!V80="","",2))</f>
        <v/>
      </c>
    </row>
    <row r="72" spans="1:36">
      <c r="A72" t="str">
        <f>IF(E72="","",②選手情報入力!B81)</f>
        <v/>
      </c>
      <c r="B72" t="str">
        <f>IF(E72="","",①団体情報入力!$C$5)</f>
        <v/>
      </c>
      <c r="E72" t="str">
        <f>IF(②選手情報入力!C81="","",②選手情報入力!C81)</f>
        <v/>
      </c>
      <c r="F72" t="str">
        <f>IF(E72="","",②選手情報入力!D81)</f>
        <v/>
      </c>
      <c r="G72" t="str">
        <f>IF(E72="","",ASC(②選手情報入力!E81))</f>
        <v/>
      </c>
      <c r="H72" t="str">
        <f t="shared" si="3"/>
        <v/>
      </c>
      <c r="I72" t="str">
        <f>IF(E72="","",②選手情報入力!F81&amp;" "&amp;②選手情報入力!G81)</f>
        <v/>
      </c>
      <c r="J72" t="str">
        <f t="shared" si="4"/>
        <v/>
      </c>
      <c r="K72" t="str">
        <f>IF(E72="","",IF(②選手情報入力!I81="男",1,2))</f>
        <v/>
      </c>
      <c r="L72" t="str">
        <f>IF(E72="","",IF(②選手情報入力!J81="","",②選手情報入力!J81))</f>
        <v/>
      </c>
      <c r="M72" t="str">
        <f>IF(E72="","",LEFT(②選手情報入力!K81,4))</f>
        <v/>
      </c>
      <c r="N72" t="str">
        <f>IF(E72="","",RIGHT(②選手情報入力!K81,4))</f>
        <v/>
      </c>
      <c r="O72" t="str">
        <f t="shared" si="5"/>
        <v/>
      </c>
      <c r="Q72" t="str">
        <f>IF(E72="","",IF(②選手情報入力!L81="","",IF(K72=1,VLOOKUP(②選手情報入力!L81,種目情報!$A$4:$B$34,2,FALSE),VLOOKUP(②選手情報入力!L81,種目情報!$E$4:$F$36,2,FALSE))))</f>
        <v/>
      </c>
      <c r="R72" t="str">
        <f>IF(E72="","",IF(②選手情報入力!M81="","",②選手情報入力!M81))</f>
        <v/>
      </c>
      <c r="S72" s="29"/>
      <c r="T72" t="str">
        <f>IF(E72="","",IF(②選手情報入力!L81="","",IF(K72=1,VLOOKUP(②選手情報入力!L81,種目情報!$A$4:$C$25,3,FALSE),VLOOKUP(②選手情報入力!L81,種目情報!$E$4:$G$29,3,FALSE))))</f>
        <v/>
      </c>
      <c r="U72" t="str">
        <f>IF(E72="","",IF(②選手情報入力!O81="","",IF(K72=1,VLOOKUP(②選手情報入力!O81,種目情報!$A$4:$B$25,2,FALSE),VLOOKUP(②選手情報入力!O81,種目情報!$E$4:$F$29,2,FALSE))))</f>
        <v/>
      </c>
      <c r="V72" t="str">
        <f>IF(E72="","",IF(②選手情報入力!P81="","",②選手情報入力!P81))</f>
        <v/>
      </c>
      <c r="W72" s="29" t="str">
        <f>IF(E72="","",IF(②選手情報入力!N81="","",1))</f>
        <v/>
      </c>
      <c r="X72" t="str">
        <f>IF(E72="","",IF(②選手情報入力!O81="","",IF(K72=1,VLOOKUP(②選手情報入力!O81,種目情報!$A$4:$C$25,3,FALSE),VLOOKUP(②選手情報入力!O81,種目情報!$E$4:$G$29,3,FALSE))))</f>
        <v/>
      </c>
      <c r="Y72" t="str">
        <f>IF(E72="","",IF(②選手情報入力!R81="","",IF(K72=1,VLOOKUP(②選手情報入力!R81,種目情報!$A$4:$B$25,2,FALSE),VLOOKUP(②選手情報入力!R81,種目情報!$E$4:$F$29,2,FALSE))))</f>
        <v/>
      </c>
      <c r="Z72" t="str">
        <f>IF(E72="","",IF(②選手情報入力!S81="","",②選手情報入力!S81))</f>
        <v/>
      </c>
      <c r="AA72" s="29" t="str">
        <f>IF(E72="","",IF(②選手情報入力!Q81="","",1))</f>
        <v/>
      </c>
      <c r="AB72" t="str">
        <f>IF(E72="","",IF(②選手情報入力!R81="","",IF(K72=1,VLOOKUP(②選手情報入力!R81,種目情報!$A$4:$C$25,3,FALSE),VLOOKUP(②選手情報入力!R81,種目情報!$E$4:$G$29,3,FALSE))))</f>
        <v/>
      </c>
      <c r="AC72" t="str">
        <f>IF(E72="","",IF(②選手情報入力!T81="","",IF(K72=1,種目情報!$J$4,種目情報!$J$6)))</f>
        <v/>
      </c>
      <c r="AD72" t="str">
        <f>IF(E72="","",IF(②選手情報入力!T81="","",IF(K72=1,IF(②選手情報入力!$U$6="","",②選手情報入力!$U$6),IF(②選手情報入力!$U$7="","",②選手情報入力!$U$7))))</f>
        <v/>
      </c>
      <c r="AE72" t="str">
        <f>IF(E72="","",IF(②選手情報入力!T81="","",IF(K72=1,IF(②選手情報入力!$T$6="",0,1),IF(②選手情報入力!$T$7="",0,1))))</f>
        <v/>
      </c>
      <c r="AF72" t="str">
        <f>IF(E72="","",IF(②選手情報入力!T81="","",2))</f>
        <v/>
      </c>
      <c r="AG72" t="str">
        <f>IF(E72="","",IF(②選手情報入力!V81="","",IF(K72=1,種目情報!$J$5,種目情報!$J$7)))</f>
        <v/>
      </c>
      <c r="AH72" t="str">
        <f>IF(E72="","",IF(②選手情報入力!V81="","",IF(K72=1,IF(②選手情報入力!$W$6="","",②選手情報入力!$W$6),IF(②選手情報入力!$W$7="","",②選手情報入力!$W$7))))</f>
        <v/>
      </c>
      <c r="AI72" t="str">
        <f>IF(E72="","",IF(②選手情報入力!V81="","",IF(K72=1,IF(②選手情報入力!$V$6="",0,1),IF(②選手情報入力!$V$7="",0,1))))</f>
        <v/>
      </c>
      <c r="AJ72" t="str">
        <f>IF(E72="","",IF(②選手情報入力!V81="","",2))</f>
        <v/>
      </c>
    </row>
    <row r="73" spans="1:36">
      <c r="A73" t="str">
        <f>IF(E73="","",②選手情報入力!B82)</f>
        <v/>
      </c>
      <c r="B73" t="str">
        <f>IF(E73="","",①団体情報入力!$C$5)</f>
        <v/>
      </c>
      <c r="E73" t="str">
        <f>IF(②選手情報入力!C82="","",②選手情報入力!C82)</f>
        <v/>
      </c>
      <c r="F73" t="str">
        <f>IF(E73="","",②選手情報入力!D82)</f>
        <v/>
      </c>
      <c r="G73" t="str">
        <f>IF(E73="","",ASC(②選手情報入力!E82))</f>
        <v/>
      </c>
      <c r="H73" t="str">
        <f t="shared" si="3"/>
        <v/>
      </c>
      <c r="I73" t="str">
        <f>IF(E73="","",②選手情報入力!F82&amp;" "&amp;②選手情報入力!G82)</f>
        <v/>
      </c>
      <c r="J73" t="str">
        <f t="shared" si="4"/>
        <v/>
      </c>
      <c r="K73" t="str">
        <f>IF(E73="","",IF(②選手情報入力!I82="男",1,2))</f>
        <v/>
      </c>
      <c r="L73" t="str">
        <f>IF(E73="","",IF(②選手情報入力!J82="","",②選手情報入力!J82))</f>
        <v/>
      </c>
      <c r="M73" t="str">
        <f>IF(E73="","",LEFT(②選手情報入力!K82,4))</f>
        <v/>
      </c>
      <c r="N73" t="str">
        <f>IF(E73="","",RIGHT(②選手情報入力!K82,4))</f>
        <v/>
      </c>
      <c r="O73" t="str">
        <f t="shared" si="5"/>
        <v/>
      </c>
      <c r="Q73" t="str">
        <f>IF(E73="","",IF(②選手情報入力!L82="","",IF(K73=1,VLOOKUP(②選手情報入力!L82,種目情報!$A$4:$B$34,2,FALSE),VLOOKUP(②選手情報入力!L82,種目情報!$E$4:$F$36,2,FALSE))))</f>
        <v/>
      </c>
      <c r="R73" t="str">
        <f>IF(E73="","",IF(②選手情報入力!M82="","",②選手情報入力!M82))</f>
        <v/>
      </c>
      <c r="S73" s="29"/>
      <c r="T73" t="str">
        <f>IF(E73="","",IF(②選手情報入力!L82="","",IF(K73=1,VLOOKUP(②選手情報入力!L82,種目情報!$A$4:$C$25,3,FALSE),VLOOKUP(②選手情報入力!L82,種目情報!$E$4:$G$29,3,FALSE))))</f>
        <v/>
      </c>
      <c r="U73" t="str">
        <f>IF(E73="","",IF(②選手情報入力!O82="","",IF(K73=1,VLOOKUP(②選手情報入力!O82,種目情報!$A$4:$B$25,2,FALSE),VLOOKUP(②選手情報入力!O82,種目情報!$E$4:$F$29,2,FALSE))))</f>
        <v/>
      </c>
      <c r="V73" t="str">
        <f>IF(E73="","",IF(②選手情報入力!P82="","",②選手情報入力!P82))</f>
        <v/>
      </c>
      <c r="W73" s="29" t="str">
        <f>IF(E73="","",IF(②選手情報入力!N82="","",1))</f>
        <v/>
      </c>
      <c r="X73" t="str">
        <f>IF(E73="","",IF(②選手情報入力!O82="","",IF(K73=1,VLOOKUP(②選手情報入力!O82,種目情報!$A$4:$C$25,3,FALSE),VLOOKUP(②選手情報入力!O82,種目情報!$E$4:$G$29,3,FALSE))))</f>
        <v/>
      </c>
      <c r="Y73" t="str">
        <f>IF(E73="","",IF(②選手情報入力!R82="","",IF(K73=1,VLOOKUP(②選手情報入力!R82,種目情報!$A$4:$B$25,2,FALSE),VLOOKUP(②選手情報入力!R82,種目情報!$E$4:$F$29,2,FALSE))))</f>
        <v/>
      </c>
      <c r="Z73" t="str">
        <f>IF(E73="","",IF(②選手情報入力!S82="","",②選手情報入力!S82))</f>
        <v/>
      </c>
      <c r="AA73" s="29" t="str">
        <f>IF(E73="","",IF(②選手情報入力!Q82="","",1))</f>
        <v/>
      </c>
      <c r="AB73" t="str">
        <f>IF(E73="","",IF(②選手情報入力!R82="","",IF(K73=1,VLOOKUP(②選手情報入力!R82,種目情報!$A$4:$C$25,3,FALSE),VLOOKUP(②選手情報入力!R82,種目情報!$E$4:$G$29,3,FALSE))))</f>
        <v/>
      </c>
      <c r="AC73" t="str">
        <f>IF(E73="","",IF(②選手情報入力!T82="","",IF(K73=1,種目情報!$J$4,種目情報!$J$6)))</f>
        <v/>
      </c>
      <c r="AD73" t="str">
        <f>IF(E73="","",IF(②選手情報入力!T82="","",IF(K73=1,IF(②選手情報入力!$U$6="","",②選手情報入力!$U$6),IF(②選手情報入力!$U$7="","",②選手情報入力!$U$7))))</f>
        <v/>
      </c>
      <c r="AE73" t="str">
        <f>IF(E73="","",IF(②選手情報入力!T82="","",IF(K73=1,IF(②選手情報入力!$T$6="",0,1),IF(②選手情報入力!$T$7="",0,1))))</f>
        <v/>
      </c>
      <c r="AF73" t="str">
        <f>IF(E73="","",IF(②選手情報入力!T82="","",2))</f>
        <v/>
      </c>
      <c r="AG73" t="str">
        <f>IF(E73="","",IF(②選手情報入力!V82="","",IF(K73=1,種目情報!$J$5,種目情報!$J$7)))</f>
        <v/>
      </c>
      <c r="AH73" t="str">
        <f>IF(E73="","",IF(②選手情報入力!V82="","",IF(K73=1,IF(②選手情報入力!$W$6="","",②選手情報入力!$W$6),IF(②選手情報入力!$W$7="","",②選手情報入力!$W$7))))</f>
        <v/>
      </c>
      <c r="AI73" t="str">
        <f>IF(E73="","",IF(②選手情報入力!V82="","",IF(K73=1,IF(②選手情報入力!$V$6="",0,1),IF(②選手情報入力!$V$7="",0,1))))</f>
        <v/>
      </c>
      <c r="AJ73" t="str">
        <f>IF(E73="","",IF(②選手情報入力!V82="","",2))</f>
        <v/>
      </c>
    </row>
    <row r="74" spans="1:36">
      <c r="A74" t="str">
        <f>IF(E74="","",②選手情報入力!B83)</f>
        <v/>
      </c>
      <c r="B74" t="str">
        <f>IF(E74="","",①団体情報入力!$C$5)</f>
        <v/>
      </c>
      <c r="E74" t="str">
        <f>IF(②選手情報入力!C83="","",②選手情報入力!C83)</f>
        <v/>
      </c>
      <c r="F74" t="str">
        <f>IF(E74="","",②選手情報入力!D83)</f>
        <v/>
      </c>
      <c r="G74" t="str">
        <f>IF(E74="","",ASC(②選手情報入力!E83))</f>
        <v/>
      </c>
      <c r="H74" t="str">
        <f t="shared" si="3"/>
        <v/>
      </c>
      <c r="I74" t="str">
        <f>IF(E74="","",②選手情報入力!F83&amp;" "&amp;②選手情報入力!G83)</f>
        <v/>
      </c>
      <c r="J74" t="str">
        <f t="shared" si="4"/>
        <v/>
      </c>
      <c r="K74" t="str">
        <f>IF(E74="","",IF(②選手情報入力!I83="男",1,2))</f>
        <v/>
      </c>
      <c r="L74" t="str">
        <f>IF(E74="","",IF(②選手情報入力!J83="","",②選手情報入力!J83))</f>
        <v/>
      </c>
      <c r="M74" t="str">
        <f>IF(E74="","",LEFT(②選手情報入力!K83,4))</f>
        <v/>
      </c>
      <c r="N74" t="str">
        <f>IF(E74="","",RIGHT(②選手情報入力!K83,4))</f>
        <v/>
      </c>
      <c r="O74" t="str">
        <f t="shared" si="5"/>
        <v/>
      </c>
      <c r="Q74" t="str">
        <f>IF(E74="","",IF(②選手情報入力!L83="","",IF(K74=1,VLOOKUP(②選手情報入力!L83,種目情報!$A$4:$B$34,2,FALSE),VLOOKUP(②選手情報入力!L83,種目情報!$E$4:$F$36,2,FALSE))))</f>
        <v/>
      </c>
      <c r="R74" t="str">
        <f>IF(E74="","",IF(②選手情報入力!M83="","",②選手情報入力!M83))</f>
        <v/>
      </c>
      <c r="S74" s="29"/>
      <c r="T74" t="str">
        <f>IF(E74="","",IF(②選手情報入力!L83="","",IF(K74=1,VLOOKUP(②選手情報入力!L83,種目情報!$A$4:$C$25,3,FALSE),VLOOKUP(②選手情報入力!L83,種目情報!$E$4:$G$29,3,FALSE))))</f>
        <v/>
      </c>
      <c r="U74" t="str">
        <f>IF(E74="","",IF(②選手情報入力!O83="","",IF(K74=1,VLOOKUP(②選手情報入力!O83,種目情報!$A$4:$B$25,2,FALSE),VLOOKUP(②選手情報入力!O83,種目情報!$E$4:$F$29,2,FALSE))))</f>
        <v/>
      </c>
      <c r="V74" t="str">
        <f>IF(E74="","",IF(②選手情報入力!P83="","",②選手情報入力!P83))</f>
        <v/>
      </c>
      <c r="W74" s="29" t="str">
        <f>IF(E74="","",IF(②選手情報入力!N83="","",1))</f>
        <v/>
      </c>
      <c r="X74" t="str">
        <f>IF(E74="","",IF(②選手情報入力!O83="","",IF(K74=1,VLOOKUP(②選手情報入力!O83,種目情報!$A$4:$C$25,3,FALSE),VLOOKUP(②選手情報入力!O83,種目情報!$E$4:$G$29,3,FALSE))))</f>
        <v/>
      </c>
      <c r="Y74" t="str">
        <f>IF(E74="","",IF(②選手情報入力!R83="","",IF(K74=1,VLOOKUP(②選手情報入力!R83,種目情報!$A$4:$B$25,2,FALSE),VLOOKUP(②選手情報入力!R83,種目情報!$E$4:$F$29,2,FALSE))))</f>
        <v/>
      </c>
      <c r="Z74" t="str">
        <f>IF(E74="","",IF(②選手情報入力!S83="","",②選手情報入力!S83))</f>
        <v/>
      </c>
      <c r="AA74" s="29" t="str">
        <f>IF(E74="","",IF(②選手情報入力!Q83="","",1))</f>
        <v/>
      </c>
      <c r="AB74" t="str">
        <f>IF(E74="","",IF(②選手情報入力!R83="","",IF(K74=1,VLOOKUP(②選手情報入力!R83,種目情報!$A$4:$C$25,3,FALSE),VLOOKUP(②選手情報入力!R83,種目情報!$E$4:$G$29,3,FALSE))))</f>
        <v/>
      </c>
      <c r="AC74" t="str">
        <f>IF(E74="","",IF(②選手情報入力!T83="","",IF(K74=1,種目情報!$J$4,種目情報!$J$6)))</f>
        <v/>
      </c>
      <c r="AD74" t="str">
        <f>IF(E74="","",IF(②選手情報入力!T83="","",IF(K74=1,IF(②選手情報入力!$U$6="","",②選手情報入力!$U$6),IF(②選手情報入力!$U$7="","",②選手情報入力!$U$7))))</f>
        <v/>
      </c>
      <c r="AE74" t="str">
        <f>IF(E74="","",IF(②選手情報入力!T83="","",IF(K74=1,IF(②選手情報入力!$T$6="",0,1),IF(②選手情報入力!$T$7="",0,1))))</f>
        <v/>
      </c>
      <c r="AF74" t="str">
        <f>IF(E74="","",IF(②選手情報入力!T83="","",2))</f>
        <v/>
      </c>
      <c r="AG74" t="str">
        <f>IF(E74="","",IF(②選手情報入力!V83="","",IF(K74=1,種目情報!$J$5,種目情報!$J$7)))</f>
        <v/>
      </c>
      <c r="AH74" t="str">
        <f>IF(E74="","",IF(②選手情報入力!V83="","",IF(K74=1,IF(②選手情報入力!$W$6="","",②選手情報入力!$W$6),IF(②選手情報入力!$W$7="","",②選手情報入力!$W$7))))</f>
        <v/>
      </c>
      <c r="AI74" t="str">
        <f>IF(E74="","",IF(②選手情報入力!V83="","",IF(K74=1,IF(②選手情報入力!$V$6="",0,1),IF(②選手情報入力!$V$7="",0,1))))</f>
        <v/>
      </c>
      <c r="AJ74" t="str">
        <f>IF(E74="","",IF(②選手情報入力!V83="","",2))</f>
        <v/>
      </c>
    </row>
    <row r="75" spans="1:36">
      <c r="A75" t="str">
        <f>IF(E75="","",②選手情報入力!B84)</f>
        <v/>
      </c>
      <c r="B75" t="str">
        <f>IF(E75="","",①団体情報入力!$C$5)</f>
        <v/>
      </c>
      <c r="E75" t="str">
        <f>IF(②選手情報入力!C84="","",②選手情報入力!C84)</f>
        <v/>
      </c>
      <c r="F75" t="str">
        <f>IF(E75="","",②選手情報入力!D84)</f>
        <v/>
      </c>
      <c r="G75" t="str">
        <f>IF(E75="","",ASC(②選手情報入力!E84))</f>
        <v/>
      </c>
      <c r="H75" t="str">
        <f t="shared" si="3"/>
        <v/>
      </c>
      <c r="I75" t="str">
        <f>IF(E75="","",②選手情報入力!F84&amp;" "&amp;②選手情報入力!G84)</f>
        <v/>
      </c>
      <c r="J75" t="str">
        <f t="shared" si="4"/>
        <v/>
      </c>
      <c r="K75" t="str">
        <f>IF(E75="","",IF(②選手情報入力!I84="男",1,2))</f>
        <v/>
      </c>
      <c r="L75" t="str">
        <f>IF(E75="","",IF(②選手情報入力!J84="","",②選手情報入力!J84))</f>
        <v/>
      </c>
      <c r="M75" t="str">
        <f>IF(E75="","",LEFT(②選手情報入力!K84,4))</f>
        <v/>
      </c>
      <c r="N75" t="str">
        <f>IF(E75="","",RIGHT(②選手情報入力!K84,4))</f>
        <v/>
      </c>
      <c r="O75" t="str">
        <f t="shared" si="5"/>
        <v/>
      </c>
      <c r="Q75" t="str">
        <f>IF(E75="","",IF(②選手情報入力!L84="","",IF(K75=1,VLOOKUP(②選手情報入力!L84,種目情報!$A$4:$B$34,2,FALSE),VLOOKUP(②選手情報入力!L84,種目情報!$E$4:$F$36,2,FALSE))))</f>
        <v/>
      </c>
      <c r="R75" t="str">
        <f>IF(E75="","",IF(②選手情報入力!M84="","",②選手情報入力!M84))</f>
        <v/>
      </c>
      <c r="S75" s="29"/>
      <c r="T75" t="str">
        <f>IF(E75="","",IF(②選手情報入力!L84="","",IF(K75=1,VLOOKUP(②選手情報入力!L84,種目情報!$A$4:$C$25,3,FALSE),VLOOKUP(②選手情報入力!L84,種目情報!$E$4:$G$29,3,FALSE))))</f>
        <v/>
      </c>
      <c r="U75" t="str">
        <f>IF(E75="","",IF(②選手情報入力!O84="","",IF(K75=1,VLOOKUP(②選手情報入力!O84,種目情報!$A$4:$B$25,2,FALSE),VLOOKUP(②選手情報入力!O84,種目情報!$E$4:$F$29,2,FALSE))))</f>
        <v/>
      </c>
      <c r="V75" t="str">
        <f>IF(E75="","",IF(②選手情報入力!P84="","",②選手情報入力!P84))</f>
        <v/>
      </c>
      <c r="W75" s="29" t="str">
        <f>IF(E75="","",IF(②選手情報入力!N84="","",1))</f>
        <v/>
      </c>
      <c r="X75" t="str">
        <f>IF(E75="","",IF(②選手情報入力!O84="","",IF(K75=1,VLOOKUP(②選手情報入力!O84,種目情報!$A$4:$C$25,3,FALSE),VLOOKUP(②選手情報入力!O84,種目情報!$E$4:$G$29,3,FALSE))))</f>
        <v/>
      </c>
      <c r="Y75" t="str">
        <f>IF(E75="","",IF(②選手情報入力!R84="","",IF(K75=1,VLOOKUP(②選手情報入力!R84,種目情報!$A$4:$B$25,2,FALSE),VLOOKUP(②選手情報入力!R84,種目情報!$E$4:$F$29,2,FALSE))))</f>
        <v/>
      </c>
      <c r="Z75" t="str">
        <f>IF(E75="","",IF(②選手情報入力!S84="","",②選手情報入力!S84))</f>
        <v/>
      </c>
      <c r="AA75" s="29" t="str">
        <f>IF(E75="","",IF(②選手情報入力!Q84="","",1))</f>
        <v/>
      </c>
      <c r="AB75" t="str">
        <f>IF(E75="","",IF(②選手情報入力!R84="","",IF(K75=1,VLOOKUP(②選手情報入力!R84,種目情報!$A$4:$C$25,3,FALSE),VLOOKUP(②選手情報入力!R84,種目情報!$E$4:$G$29,3,FALSE))))</f>
        <v/>
      </c>
      <c r="AC75" t="str">
        <f>IF(E75="","",IF(②選手情報入力!T84="","",IF(K75=1,種目情報!$J$4,種目情報!$J$6)))</f>
        <v/>
      </c>
      <c r="AD75" t="str">
        <f>IF(E75="","",IF(②選手情報入力!T84="","",IF(K75=1,IF(②選手情報入力!$U$6="","",②選手情報入力!$U$6),IF(②選手情報入力!$U$7="","",②選手情報入力!$U$7))))</f>
        <v/>
      </c>
      <c r="AE75" t="str">
        <f>IF(E75="","",IF(②選手情報入力!T84="","",IF(K75=1,IF(②選手情報入力!$T$6="",0,1),IF(②選手情報入力!$T$7="",0,1))))</f>
        <v/>
      </c>
      <c r="AF75" t="str">
        <f>IF(E75="","",IF(②選手情報入力!T84="","",2))</f>
        <v/>
      </c>
      <c r="AG75" t="str">
        <f>IF(E75="","",IF(②選手情報入力!V84="","",IF(K75=1,種目情報!$J$5,種目情報!$J$7)))</f>
        <v/>
      </c>
      <c r="AH75" t="str">
        <f>IF(E75="","",IF(②選手情報入力!V84="","",IF(K75=1,IF(②選手情報入力!$W$6="","",②選手情報入力!$W$6),IF(②選手情報入力!$W$7="","",②選手情報入力!$W$7))))</f>
        <v/>
      </c>
      <c r="AI75" t="str">
        <f>IF(E75="","",IF(②選手情報入力!V84="","",IF(K75=1,IF(②選手情報入力!$V$6="",0,1),IF(②選手情報入力!$V$7="",0,1))))</f>
        <v/>
      </c>
      <c r="AJ75" t="str">
        <f>IF(E75="","",IF(②選手情報入力!V84="","",2))</f>
        <v/>
      </c>
    </row>
    <row r="76" spans="1:36">
      <c r="A76" t="str">
        <f>IF(E76="","",②選手情報入力!B85)</f>
        <v/>
      </c>
      <c r="B76" t="str">
        <f>IF(E76="","",①団体情報入力!$C$5)</f>
        <v/>
      </c>
      <c r="E76" t="str">
        <f>IF(②選手情報入力!C85="","",②選手情報入力!C85)</f>
        <v/>
      </c>
      <c r="F76" t="str">
        <f>IF(E76="","",②選手情報入力!D85)</f>
        <v/>
      </c>
      <c r="G76" t="str">
        <f>IF(E76="","",ASC(②選手情報入力!E85))</f>
        <v/>
      </c>
      <c r="H76" t="str">
        <f t="shared" si="3"/>
        <v/>
      </c>
      <c r="I76" t="str">
        <f>IF(E76="","",②選手情報入力!F85&amp;" "&amp;②選手情報入力!G85)</f>
        <v/>
      </c>
      <c r="J76" t="str">
        <f t="shared" si="4"/>
        <v/>
      </c>
      <c r="K76" t="str">
        <f>IF(E76="","",IF(②選手情報入力!I85="男",1,2))</f>
        <v/>
      </c>
      <c r="L76" t="str">
        <f>IF(E76="","",IF(②選手情報入力!J85="","",②選手情報入力!J85))</f>
        <v/>
      </c>
      <c r="M76" t="str">
        <f>IF(E76="","",LEFT(②選手情報入力!K85,4))</f>
        <v/>
      </c>
      <c r="N76" t="str">
        <f>IF(E76="","",RIGHT(②選手情報入力!K85,4))</f>
        <v/>
      </c>
      <c r="O76" t="str">
        <f t="shared" si="5"/>
        <v/>
      </c>
      <c r="Q76" t="str">
        <f>IF(E76="","",IF(②選手情報入力!L85="","",IF(K76=1,VLOOKUP(②選手情報入力!L85,種目情報!$A$4:$B$34,2,FALSE),VLOOKUP(②選手情報入力!L85,種目情報!$E$4:$F$36,2,FALSE))))</f>
        <v/>
      </c>
      <c r="R76" t="str">
        <f>IF(E76="","",IF(②選手情報入力!M85="","",②選手情報入力!M85))</f>
        <v/>
      </c>
      <c r="S76" s="29"/>
      <c r="T76" t="str">
        <f>IF(E76="","",IF(②選手情報入力!L85="","",IF(K76=1,VLOOKUP(②選手情報入力!L85,種目情報!$A$4:$C$25,3,FALSE),VLOOKUP(②選手情報入力!L85,種目情報!$E$4:$G$29,3,FALSE))))</f>
        <v/>
      </c>
      <c r="U76" t="str">
        <f>IF(E76="","",IF(②選手情報入力!O85="","",IF(K76=1,VLOOKUP(②選手情報入力!O85,種目情報!$A$4:$B$25,2,FALSE),VLOOKUP(②選手情報入力!O85,種目情報!$E$4:$F$29,2,FALSE))))</f>
        <v/>
      </c>
      <c r="V76" t="str">
        <f>IF(E76="","",IF(②選手情報入力!P85="","",②選手情報入力!P85))</f>
        <v/>
      </c>
      <c r="W76" s="29" t="str">
        <f>IF(E76="","",IF(②選手情報入力!N85="","",1))</f>
        <v/>
      </c>
      <c r="X76" t="str">
        <f>IF(E76="","",IF(②選手情報入力!O85="","",IF(K76=1,VLOOKUP(②選手情報入力!O85,種目情報!$A$4:$C$25,3,FALSE),VLOOKUP(②選手情報入力!O85,種目情報!$E$4:$G$29,3,FALSE))))</f>
        <v/>
      </c>
      <c r="Y76" t="str">
        <f>IF(E76="","",IF(②選手情報入力!R85="","",IF(K76=1,VLOOKUP(②選手情報入力!R85,種目情報!$A$4:$B$25,2,FALSE),VLOOKUP(②選手情報入力!R85,種目情報!$E$4:$F$29,2,FALSE))))</f>
        <v/>
      </c>
      <c r="Z76" t="str">
        <f>IF(E76="","",IF(②選手情報入力!S85="","",②選手情報入力!S85))</f>
        <v/>
      </c>
      <c r="AA76" s="29" t="str">
        <f>IF(E76="","",IF(②選手情報入力!Q85="","",1))</f>
        <v/>
      </c>
      <c r="AB76" t="str">
        <f>IF(E76="","",IF(②選手情報入力!R85="","",IF(K76=1,VLOOKUP(②選手情報入力!R85,種目情報!$A$4:$C$25,3,FALSE),VLOOKUP(②選手情報入力!R85,種目情報!$E$4:$G$29,3,FALSE))))</f>
        <v/>
      </c>
      <c r="AC76" t="str">
        <f>IF(E76="","",IF(②選手情報入力!T85="","",IF(K76=1,種目情報!$J$4,種目情報!$J$6)))</f>
        <v/>
      </c>
      <c r="AD76" t="str">
        <f>IF(E76="","",IF(②選手情報入力!T85="","",IF(K76=1,IF(②選手情報入力!$U$6="","",②選手情報入力!$U$6),IF(②選手情報入力!$U$7="","",②選手情報入力!$U$7))))</f>
        <v/>
      </c>
      <c r="AE76" t="str">
        <f>IF(E76="","",IF(②選手情報入力!T85="","",IF(K76=1,IF(②選手情報入力!$T$6="",0,1),IF(②選手情報入力!$T$7="",0,1))))</f>
        <v/>
      </c>
      <c r="AF76" t="str">
        <f>IF(E76="","",IF(②選手情報入力!T85="","",2))</f>
        <v/>
      </c>
      <c r="AG76" t="str">
        <f>IF(E76="","",IF(②選手情報入力!V85="","",IF(K76=1,種目情報!$J$5,種目情報!$J$7)))</f>
        <v/>
      </c>
      <c r="AH76" t="str">
        <f>IF(E76="","",IF(②選手情報入力!V85="","",IF(K76=1,IF(②選手情報入力!$W$6="","",②選手情報入力!$W$6),IF(②選手情報入力!$W$7="","",②選手情報入力!$W$7))))</f>
        <v/>
      </c>
      <c r="AI76" t="str">
        <f>IF(E76="","",IF(②選手情報入力!V85="","",IF(K76=1,IF(②選手情報入力!$V$6="",0,1),IF(②選手情報入力!$V$7="",0,1))))</f>
        <v/>
      </c>
      <c r="AJ76" t="str">
        <f>IF(E76="","",IF(②選手情報入力!V85="","",2))</f>
        <v/>
      </c>
    </row>
    <row r="77" spans="1:36">
      <c r="A77" t="str">
        <f>IF(E77="","",②選手情報入力!B86)</f>
        <v/>
      </c>
      <c r="B77" t="str">
        <f>IF(E77="","",①団体情報入力!$C$5)</f>
        <v/>
      </c>
      <c r="E77" t="str">
        <f>IF(②選手情報入力!C86="","",②選手情報入力!C86)</f>
        <v/>
      </c>
      <c r="F77" t="str">
        <f>IF(E77="","",②選手情報入力!D86)</f>
        <v/>
      </c>
      <c r="G77" t="str">
        <f>IF(E77="","",ASC(②選手情報入力!E86))</f>
        <v/>
      </c>
      <c r="H77" t="str">
        <f t="shared" si="3"/>
        <v/>
      </c>
      <c r="I77" t="str">
        <f>IF(E77="","",②選手情報入力!F86&amp;" "&amp;②選手情報入力!G86)</f>
        <v/>
      </c>
      <c r="J77" t="str">
        <f t="shared" si="4"/>
        <v/>
      </c>
      <c r="K77" t="str">
        <f>IF(E77="","",IF(②選手情報入力!I86="男",1,2))</f>
        <v/>
      </c>
      <c r="L77" t="str">
        <f>IF(E77="","",IF(②選手情報入力!J86="","",②選手情報入力!J86))</f>
        <v/>
      </c>
      <c r="M77" t="str">
        <f>IF(E77="","",LEFT(②選手情報入力!K86,4))</f>
        <v/>
      </c>
      <c r="N77" t="str">
        <f>IF(E77="","",RIGHT(②選手情報入力!K86,4))</f>
        <v/>
      </c>
      <c r="O77" t="str">
        <f t="shared" si="5"/>
        <v/>
      </c>
      <c r="Q77" t="str">
        <f>IF(E77="","",IF(②選手情報入力!L86="","",IF(K77=1,VLOOKUP(②選手情報入力!L86,種目情報!$A$4:$B$34,2,FALSE),VLOOKUP(②選手情報入力!L86,種目情報!$E$4:$F$36,2,FALSE))))</f>
        <v/>
      </c>
      <c r="R77" t="str">
        <f>IF(E77="","",IF(②選手情報入力!M86="","",②選手情報入力!M86))</f>
        <v/>
      </c>
      <c r="S77" s="29"/>
      <c r="T77" t="str">
        <f>IF(E77="","",IF(②選手情報入力!L86="","",IF(K77=1,VLOOKUP(②選手情報入力!L86,種目情報!$A$4:$C$25,3,FALSE),VLOOKUP(②選手情報入力!L86,種目情報!$E$4:$G$29,3,FALSE))))</f>
        <v/>
      </c>
      <c r="U77" t="str">
        <f>IF(E77="","",IF(②選手情報入力!O86="","",IF(K77=1,VLOOKUP(②選手情報入力!O86,種目情報!$A$4:$B$25,2,FALSE),VLOOKUP(②選手情報入力!O86,種目情報!$E$4:$F$29,2,FALSE))))</f>
        <v/>
      </c>
      <c r="V77" t="str">
        <f>IF(E77="","",IF(②選手情報入力!P86="","",②選手情報入力!P86))</f>
        <v/>
      </c>
      <c r="W77" s="29" t="str">
        <f>IF(E77="","",IF(②選手情報入力!N86="","",1))</f>
        <v/>
      </c>
      <c r="X77" t="str">
        <f>IF(E77="","",IF(②選手情報入力!O86="","",IF(K77=1,VLOOKUP(②選手情報入力!O86,種目情報!$A$4:$C$25,3,FALSE),VLOOKUP(②選手情報入力!O86,種目情報!$E$4:$G$29,3,FALSE))))</f>
        <v/>
      </c>
      <c r="Y77" t="str">
        <f>IF(E77="","",IF(②選手情報入力!R86="","",IF(K77=1,VLOOKUP(②選手情報入力!R86,種目情報!$A$4:$B$25,2,FALSE),VLOOKUP(②選手情報入力!R86,種目情報!$E$4:$F$29,2,FALSE))))</f>
        <v/>
      </c>
      <c r="Z77" t="str">
        <f>IF(E77="","",IF(②選手情報入力!S86="","",②選手情報入力!S86))</f>
        <v/>
      </c>
      <c r="AA77" s="29" t="str">
        <f>IF(E77="","",IF(②選手情報入力!Q86="","",1))</f>
        <v/>
      </c>
      <c r="AB77" t="str">
        <f>IF(E77="","",IF(②選手情報入力!R86="","",IF(K77=1,VLOOKUP(②選手情報入力!R86,種目情報!$A$4:$C$25,3,FALSE),VLOOKUP(②選手情報入力!R86,種目情報!$E$4:$G$29,3,FALSE))))</f>
        <v/>
      </c>
      <c r="AC77" t="str">
        <f>IF(E77="","",IF(②選手情報入力!T86="","",IF(K77=1,種目情報!$J$4,種目情報!$J$6)))</f>
        <v/>
      </c>
      <c r="AD77" t="str">
        <f>IF(E77="","",IF(②選手情報入力!T86="","",IF(K77=1,IF(②選手情報入力!$U$6="","",②選手情報入力!$U$6),IF(②選手情報入力!$U$7="","",②選手情報入力!$U$7))))</f>
        <v/>
      </c>
      <c r="AE77" t="str">
        <f>IF(E77="","",IF(②選手情報入力!T86="","",IF(K77=1,IF(②選手情報入力!$T$6="",0,1),IF(②選手情報入力!$T$7="",0,1))))</f>
        <v/>
      </c>
      <c r="AF77" t="str">
        <f>IF(E77="","",IF(②選手情報入力!T86="","",2))</f>
        <v/>
      </c>
      <c r="AG77" t="str">
        <f>IF(E77="","",IF(②選手情報入力!V86="","",IF(K77=1,種目情報!$J$5,種目情報!$J$7)))</f>
        <v/>
      </c>
      <c r="AH77" t="str">
        <f>IF(E77="","",IF(②選手情報入力!V86="","",IF(K77=1,IF(②選手情報入力!$W$6="","",②選手情報入力!$W$6),IF(②選手情報入力!$W$7="","",②選手情報入力!$W$7))))</f>
        <v/>
      </c>
      <c r="AI77" t="str">
        <f>IF(E77="","",IF(②選手情報入力!V86="","",IF(K77=1,IF(②選手情報入力!$V$6="",0,1),IF(②選手情報入力!$V$7="",0,1))))</f>
        <v/>
      </c>
      <c r="AJ77" t="str">
        <f>IF(E77="","",IF(②選手情報入力!V86="","",2))</f>
        <v/>
      </c>
    </row>
    <row r="78" spans="1:36">
      <c r="A78" t="str">
        <f>IF(E78="","",②選手情報入力!B87)</f>
        <v/>
      </c>
      <c r="B78" t="str">
        <f>IF(E78="","",①団体情報入力!$C$5)</f>
        <v/>
      </c>
      <c r="E78" t="str">
        <f>IF(②選手情報入力!C87="","",②選手情報入力!C87)</f>
        <v/>
      </c>
      <c r="F78" t="str">
        <f>IF(E78="","",②選手情報入力!D87)</f>
        <v/>
      </c>
      <c r="G78" t="str">
        <f>IF(E78="","",ASC(②選手情報入力!E87))</f>
        <v/>
      </c>
      <c r="H78" t="str">
        <f t="shared" si="3"/>
        <v/>
      </c>
      <c r="I78" t="str">
        <f>IF(E78="","",②選手情報入力!F87&amp;" "&amp;②選手情報入力!G87)</f>
        <v/>
      </c>
      <c r="J78" t="str">
        <f t="shared" si="4"/>
        <v/>
      </c>
      <c r="K78" t="str">
        <f>IF(E78="","",IF(②選手情報入力!I87="男",1,2))</f>
        <v/>
      </c>
      <c r="L78" t="str">
        <f>IF(E78="","",IF(②選手情報入力!J87="","",②選手情報入力!J87))</f>
        <v/>
      </c>
      <c r="M78" t="str">
        <f>IF(E78="","",LEFT(②選手情報入力!K87,4))</f>
        <v/>
      </c>
      <c r="N78" t="str">
        <f>IF(E78="","",RIGHT(②選手情報入力!K87,4))</f>
        <v/>
      </c>
      <c r="O78" t="str">
        <f t="shared" si="5"/>
        <v/>
      </c>
      <c r="Q78" t="str">
        <f>IF(E78="","",IF(②選手情報入力!L87="","",IF(K78=1,VLOOKUP(②選手情報入力!L87,種目情報!$A$4:$B$34,2,FALSE),VLOOKUP(②選手情報入力!L87,種目情報!$E$4:$F$36,2,FALSE))))</f>
        <v/>
      </c>
      <c r="R78" t="str">
        <f>IF(E78="","",IF(②選手情報入力!M87="","",②選手情報入力!M87))</f>
        <v/>
      </c>
      <c r="S78" s="29"/>
      <c r="T78" t="str">
        <f>IF(E78="","",IF(②選手情報入力!L87="","",IF(K78=1,VLOOKUP(②選手情報入力!L87,種目情報!$A$4:$C$25,3,FALSE),VLOOKUP(②選手情報入力!L87,種目情報!$E$4:$G$29,3,FALSE))))</f>
        <v/>
      </c>
      <c r="U78" t="str">
        <f>IF(E78="","",IF(②選手情報入力!O87="","",IF(K78=1,VLOOKUP(②選手情報入力!O87,種目情報!$A$4:$B$25,2,FALSE),VLOOKUP(②選手情報入力!O87,種目情報!$E$4:$F$29,2,FALSE))))</f>
        <v/>
      </c>
      <c r="V78" t="str">
        <f>IF(E78="","",IF(②選手情報入力!P87="","",②選手情報入力!P87))</f>
        <v/>
      </c>
      <c r="W78" s="29" t="str">
        <f>IF(E78="","",IF(②選手情報入力!N87="","",1))</f>
        <v/>
      </c>
      <c r="X78" t="str">
        <f>IF(E78="","",IF(②選手情報入力!O87="","",IF(K78=1,VLOOKUP(②選手情報入力!O87,種目情報!$A$4:$C$25,3,FALSE),VLOOKUP(②選手情報入力!O87,種目情報!$E$4:$G$29,3,FALSE))))</f>
        <v/>
      </c>
      <c r="Y78" t="str">
        <f>IF(E78="","",IF(②選手情報入力!R87="","",IF(K78=1,VLOOKUP(②選手情報入力!R87,種目情報!$A$4:$B$25,2,FALSE),VLOOKUP(②選手情報入力!R87,種目情報!$E$4:$F$29,2,FALSE))))</f>
        <v/>
      </c>
      <c r="Z78" t="str">
        <f>IF(E78="","",IF(②選手情報入力!S87="","",②選手情報入力!S87))</f>
        <v/>
      </c>
      <c r="AA78" s="29" t="str">
        <f>IF(E78="","",IF(②選手情報入力!Q87="","",1))</f>
        <v/>
      </c>
      <c r="AB78" t="str">
        <f>IF(E78="","",IF(②選手情報入力!R87="","",IF(K78=1,VLOOKUP(②選手情報入力!R87,種目情報!$A$4:$C$25,3,FALSE),VLOOKUP(②選手情報入力!R87,種目情報!$E$4:$G$29,3,FALSE))))</f>
        <v/>
      </c>
      <c r="AC78" t="str">
        <f>IF(E78="","",IF(②選手情報入力!T87="","",IF(K78=1,種目情報!$J$4,種目情報!$J$6)))</f>
        <v/>
      </c>
      <c r="AD78" t="str">
        <f>IF(E78="","",IF(②選手情報入力!T87="","",IF(K78=1,IF(②選手情報入力!$U$6="","",②選手情報入力!$U$6),IF(②選手情報入力!$U$7="","",②選手情報入力!$U$7))))</f>
        <v/>
      </c>
      <c r="AE78" t="str">
        <f>IF(E78="","",IF(②選手情報入力!T87="","",IF(K78=1,IF(②選手情報入力!$T$6="",0,1),IF(②選手情報入力!$T$7="",0,1))))</f>
        <v/>
      </c>
      <c r="AF78" t="str">
        <f>IF(E78="","",IF(②選手情報入力!T87="","",2))</f>
        <v/>
      </c>
      <c r="AG78" t="str">
        <f>IF(E78="","",IF(②選手情報入力!V87="","",IF(K78=1,種目情報!$J$5,種目情報!$J$7)))</f>
        <v/>
      </c>
      <c r="AH78" t="str">
        <f>IF(E78="","",IF(②選手情報入力!V87="","",IF(K78=1,IF(②選手情報入力!$W$6="","",②選手情報入力!$W$6),IF(②選手情報入力!$W$7="","",②選手情報入力!$W$7))))</f>
        <v/>
      </c>
      <c r="AI78" t="str">
        <f>IF(E78="","",IF(②選手情報入力!V87="","",IF(K78=1,IF(②選手情報入力!$V$6="",0,1),IF(②選手情報入力!$V$7="",0,1))))</f>
        <v/>
      </c>
      <c r="AJ78" t="str">
        <f>IF(E78="","",IF(②選手情報入力!V87="","",2))</f>
        <v/>
      </c>
    </row>
    <row r="79" spans="1:36">
      <c r="A79" t="str">
        <f>IF(E79="","",②選手情報入力!B88)</f>
        <v/>
      </c>
      <c r="B79" t="str">
        <f>IF(E79="","",①団体情報入力!$C$5)</f>
        <v/>
      </c>
      <c r="E79" t="str">
        <f>IF(②選手情報入力!C88="","",②選手情報入力!C88)</f>
        <v/>
      </c>
      <c r="F79" t="str">
        <f>IF(E79="","",②選手情報入力!D88)</f>
        <v/>
      </c>
      <c r="G79" t="str">
        <f>IF(E79="","",ASC(②選手情報入力!E88))</f>
        <v/>
      </c>
      <c r="H79" t="str">
        <f t="shared" si="3"/>
        <v/>
      </c>
      <c r="I79" t="str">
        <f>IF(E79="","",②選手情報入力!F88&amp;" "&amp;②選手情報入力!G88)</f>
        <v/>
      </c>
      <c r="J79" t="str">
        <f t="shared" si="4"/>
        <v/>
      </c>
      <c r="K79" t="str">
        <f>IF(E79="","",IF(②選手情報入力!I88="男",1,2))</f>
        <v/>
      </c>
      <c r="L79" t="str">
        <f>IF(E79="","",IF(②選手情報入力!J88="","",②選手情報入力!J88))</f>
        <v/>
      </c>
      <c r="M79" t="str">
        <f>IF(E79="","",LEFT(②選手情報入力!K88,4))</f>
        <v/>
      </c>
      <c r="N79" t="str">
        <f>IF(E79="","",RIGHT(②選手情報入力!K88,4))</f>
        <v/>
      </c>
      <c r="O79" t="str">
        <f t="shared" si="5"/>
        <v/>
      </c>
      <c r="Q79" t="str">
        <f>IF(E79="","",IF(②選手情報入力!L88="","",IF(K79=1,VLOOKUP(②選手情報入力!L88,種目情報!$A$4:$B$34,2,FALSE),VLOOKUP(②選手情報入力!L88,種目情報!$E$4:$F$36,2,FALSE))))</f>
        <v/>
      </c>
      <c r="R79" t="str">
        <f>IF(E79="","",IF(②選手情報入力!M88="","",②選手情報入力!M88))</f>
        <v/>
      </c>
      <c r="S79" s="29"/>
      <c r="T79" t="str">
        <f>IF(E79="","",IF(②選手情報入力!L88="","",IF(K79=1,VLOOKUP(②選手情報入力!L88,種目情報!$A$4:$C$25,3,FALSE),VLOOKUP(②選手情報入力!L88,種目情報!$E$4:$G$29,3,FALSE))))</f>
        <v/>
      </c>
      <c r="U79" t="str">
        <f>IF(E79="","",IF(②選手情報入力!O88="","",IF(K79=1,VLOOKUP(②選手情報入力!O88,種目情報!$A$4:$B$25,2,FALSE),VLOOKUP(②選手情報入力!O88,種目情報!$E$4:$F$29,2,FALSE))))</f>
        <v/>
      </c>
      <c r="V79" t="str">
        <f>IF(E79="","",IF(②選手情報入力!P88="","",②選手情報入力!P88))</f>
        <v/>
      </c>
      <c r="W79" s="29" t="str">
        <f>IF(E79="","",IF(②選手情報入力!N88="","",1))</f>
        <v/>
      </c>
      <c r="X79" t="str">
        <f>IF(E79="","",IF(②選手情報入力!O88="","",IF(K79=1,VLOOKUP(②選手情報入力!O88,種目情報!$A$4:$C$25,3,FALSE),VLOOKUP(②選手情報入力!O88,種目情報!$E$4:$G$29,3,FALSE))))</f>
        <v/>
      </c>
      <c r="Y79" t="str">
        <f>IF(E79="","",IF(②選手情報入力!R88="","",IF(K79=1,VLOOKUP(②選手情報入力!R88,種目情報!$A$4:$B$25,2,FALSE),VLOOKUP(②選手情報入力!R88,種目情報!$E$4:$F$29,2,FALSE))))</f>
        <v/>
      </c>
      <c r="Z79" t="str">
        <f>IF(E79="","",IF(②選手情報入力!S88="","",②選手情報入力!S88))</f>
        <v/>
      </c>
      <c r="AA79" s="29" t="str">
        <f>IF(E79="","",IF(②選手情報入力!Q88="","",1))</f>
        <v/>
      </c>
      <c r="AB79" t="str">
        <f>IF(E79="","",IF(②選手情報入力!R88="","",IF(K79=1,VLOOKUP(②選手情報入力!R88,種目情報!$A$4:$C$25,3,FALSE),VLOOKUP(②選手情報入力!R88,種目情報!$E$4:$G$29,3,FALSE))))</f>
        <v/>
      </c>
      <c r="AC79" t="str">
        <f>IF(E79="","",IF(②選手情報入力!T88="","",IF(K79=1,種目情報!$J$4,種目情報!$J$6)))</f>
        <v/>
      </c>
      <c r="AD79" t="str">
        <f>IF(E79="","",IF(②選手情報入力!T88="","",IF(K79=1,IF(②選手情報入力!$U$6="","",②選手情報入力!$U$6),IF(②選手情報入力!$U$7="","",②選手情報入力!$U$7))))</f>
        <v/>
      </c>
      <c r="AE79" t="str">
        <f>IF(E79="","",IF(②選手情報入力!T88="","",IF(K79=1,IF(②選手情報入力!$T$6="",0,1),IF(②選手情報入力!$T$7="",0,1))))</f>
        <v/>
      </c>
      <c r="AF79" t="str">
        <f>IF(E79="","",IF(②選手情報入力!T88="","",2))</f>
        <v/>
      </c>
      <c r="AG79" t="str">
        <f>IF(E79="","",IF(②選手情報入力!V88="","",IF(K79=1,種目情報!$J$5,種目情報!$J$7)))</f>
        <v/>
      </c>
      <c r="AH79" t="str">
        <f>IF(E79="","",IF(②選手情報入力!V88="","",IF(K79=1,IF(②選手情報入力!$W$6="","",②選手情報入力!$W$6),IF(②選手情報入力!$W$7="","",②選手情報入力!$W$7))))</f>
        <v/>
      </c>
      <c r="AI79" t="str">
        <f>IF(E79="","",IF(②選手情報入力!V88="","",IF(K79=1,IF(②選手情報入力!$V$6="",0,1),IF(②選手情報入力!$V$7="",0,1))))</f>
        <v/>
      </c>
      <c r="AJ79" t="str">
        <f>IF(E79="","",IF(②選手情報入力!V88="","",2))</f>
        <v/>
      </c>
    </row>
    <row r="80" spans="1:36">
      <c r="A80" t="str">
        <f>IF(E80="","",②選手情報入力!B89)</f>
        <v/>
      </c>
      <c r="B80" t="str">
        <f>IF(E80="","",①団体情報入力!$C$5)</f>
        <v/>
      </c>
      <c r="E80" t="str">
        <f>IF(②選手情報入力!C89="","",②選手情報入力!C89)</f>
        <v/>
      </c>
      <c r="F80" t="str">
        <f>IF(E80="","",②選手情報入力!D89)</f>
        <v/>
      </c>
      <c r="G80" t="str">
        <f>IF(E80="","",ASC(②選手情報入力!E89))</f>
        <v/>
      </c>
      <c r="H80" t="str">
        <f t="shared" si="3"/>
        <v/>
      </c>
      <c r="I80" t="str">
        <f>IF(E80="","",②選手情報入力!F89&amp;" "&amp;②選手情報入力!G89)</f>
        <v/>
      </c>
      <c r="J80" t="str">
        <f t="shared" si="4"/>
        <v/>
      </c>
      <c r="K80" t="str">
        <f>IF(E80="","",IF(②選手情報入力!I89="男",1,2))</f>
        <v/>
      </c>
      <c r="L80" t="str">
        <f>IF(E80="","",IF(②選手情報入力!J89="","",②選手情報入力!J89))</f>
        <v/>
      </c>
      <c r="M80" t="str">
        <f>IF(E80="","",LEFT(②選手情報入力!K89,4))</f>
        <v/>
      </c>
      <c r="N80" t="str">
        <f>IF(E80="","",RIGHT(②選手情報入力!K89,4))</f>
        <v/>
      </c>
      <c r="O80" t="str">
        <f t="shared" si="5"/>
        <v/>
      </c>
      <c r="Q80" t="str">
        <f>IF(E80="","",IF(②選手情報入力!L89="","",IF(K80=1,VLOOKUP(②選手情報入力!L89,種目情報!$A$4:$B$34,2,FALSE),VLOOKUP(②選手情報入力!L89,種目情報!$E$4:$F$36,2,FALSE))))</f>
        <v/>
      </c>
      <c r="R80" t="str">
        <f>IF(E80="","",IF(②選手情報入力!M89="","",②選手情報入力!M89))</f>
        <v/>
      </c>
      <c r="S80" s="29"/>
      <c r="T80" t="str">
        <f>IF(E80="","",IF(②選手情報入力!L89="","",IF(K80=1,VLOOKUP(②選手情報入力!L89,種目情報!$A$4:$C$25,3,FALSE),VLOOKUP(②選手情報入力!L89,種目情報!$E$4:$G$29,3,FALSE))))</f>
        <v/>
      </c>
      <c r="U80" t="str">
        <f>IF(E80="","",IF(②選手情報入力!O89="","",IF(K80=1,VLOOKUP(②選手情報入力!O89,種目情報!$A$4:$B$25,2,FALSE),VLOOKUP(②選手情報入力!O89,種目情報!$E$4:$F$29,2,FALSE))))</f>
        <v/>
      </c>
      <c r="V80" t="str">
        <f>IF(E80="","",IF(②選手情報入力!P89="","",②選手情報入力!P89))</f>
        <v/>
      </c>
      <c r="W80" s="29" t="str">
        <f>IF(E80="","",IF(②選手情報入力!N89="","",1))</f>
        <v/>
      </c>
      <c r="X80" t="str">
        <f>IF(E80="","",IF(②選手情報入力!O89="","",IF(K80=1,VLOOKUP(②選手情報入力!O89,種目情報!$A$4:$C$25,3,FALSE),VLOOKUP(②選手情報入力!O89,種目情報!$E$4:$G$29,3,FALSE))))</f>
        <v/>
      </c>
      <c r="Y80" t="str">
        <f>IF(E80="","",IF(②選手情報入力!R89="","",IF(K80=1,VLOOKUP(②選手情報入力!R89,種目情報!$A$4:$B$25,2,FALSE),VLOOKUP(②選手情報入力!R89,種目情報!$E$4:$F$29,2,FALSE))))</f>
        <v/>
      </c>
      <c r="Z80" t="str">
        <f>IF(E80="","",IF(②選手情報入力!S89="","",②選手情報入力!S89))</f>
        <v/>
      </c>
      <c r="AA80" s="29" t="str">
        <f>IF(E80="","",IF(②選手情報入力!Q89="","",1))</f>
        <v/>
      </c>
      <c r="AB80" t="str">
        <f>IF(E80="","",IF(②選手情報入力!R89="","",IF(K80=1,VLOOKUP(②選手情報入力!R89,種目情報!$A$4:$C$25,3,FALSE),VLOOKUP(②選手情報入力!R89,種目情報!$E$4:$G$29,3,FALSE))))</f>
        <v/>
      </c>
      <c r="AC80" t="str">
        <f>IF(E80="","",IF(②選手情報入力!T89="","",IF(K80=1,種目情報!$J$4,種目情報!$J$6)))</f>
        <v/>
      </c>
      <c r="AD80" t="str">
        <f>IF(E80="","",IF(②選手情報入力!T89="","",IF(K80=1,IF(②選手情報入力!$U$6="","",②選手情報入力!$U$6),IF(②選手情報入力!$U$7="","",②選手情報入力!$U$7))))</f>
        <v/>
      </c>
      <c r="AE80" t="str">
        <f>IF(E80="","",IF(②選手情報入力!T89="","",IF(K80=1,IF(②選手情報入力!$T$6="",0,1),IF(②選手情報入力!$T$7="",0,1))))</f>
        <v/>
      </c>
      <c r="AF80" t="str">
        <f>IF(E80="","",IF(②選手情報入力!T89="","",2))</f>
        <v/>
      </c>
      <c r="AG80" t="str">
        <f>IF(E80="","",IF(②選手情報入力!V89="","",IF(K80=1,種目情報!$J$5,種目情報!$J$7)))</f>
        <v/>
      </c>
      <c r="AH80" t="str">
        <f>IF(E80="","",IF(②選手情報入力!V89="","",IF(K80=1,IF(②選手情報入力!$W$6="","",②選手情報入力!$W$6),IF(②選手情報入力!$W$7="","",②選手情報入力!$W$7))))</f>
        <v/>
      </c>
      <c r="AI80" t="str">
        <f>IF(E80="","",IF(②選手情報入力!V89="","",IF(K80=1,IF(②選手情報入力!$V$6="",0,1),IF(②選手情報入力!$V$7="",0,1))))</f>
        <v/>
      </c>
      <c r="AJ80" t="str">
        <f>IF(E80="","",IF(②選手情報入力!V89="","",2))</f>
        <v/>
      </c>
    </row>
    <row r="81" spans="1:37">
      <c r="A81" t="str">
        <f>IF(E81="","",②選手情報入力!B90)</f>
        <v/>
      </c>
      <c r="B81" t="str">
        <f>IF(E81="","",①団体情報入力!$C$5)</f>
        <v/>
      </c>
      <c r="E81" t="str">
        <f>IF(②選手情報入力!C90="","",②選手情報入力!C90)</f>
        <v/>
      </c>
      <c r="F81" t="str">
        <f>IF(E81="","",②選手情報入力!D90)</f>
        <v/>
      </c>
      <c r="G81" t="str">
        <f>IF(E81="","",ASC(②選手情報入力!E90))</f>
        <v/>
      </c>
      <c r="H81" t="str">
        <f t="shared" si="3"/>
        <v/>
      </c>
      <c r="I81" t="str">
        <f>IF(E81="","",②選手情報入力!F90&amp;" "&amp;②選手情報入力!G90)</f>
        <v/>
      </c>
      <c r="J81" t="str">
        <f t="shared" si="4"/>
        <v/>
      </c>
      <c r="K81" t="str">
        <f>IF(E81="","",IF(②選手情報入力!I90="男",1,2))</f>
        <v/>
      </c>
      <c r="L81" t="str">
        <f>IF(E81="","",IF(②選手情報入力!J90="","",②選手情報入力!J90))</f>
        <v/>
      </c>
      <c r="M81" t="str">
        <f>IF(E81="","",LEFT(②選手情報入力!K90,4))</f>
        <v/>
      </c>
      <c r="N81" t="str">
        <f>IF(E81="","",RIGHT(②選手情報入力!K90,4))</f>
        <v/>
      </c>
      <c r="O81" t="str">
        <f t="shared" si="5"/>
        <v/>
      </c>
      <c r="Q81" t="str">
        <f>IF(E81="","",IF(②選手情報入力!L90="","",IF(K81=1,VLOOKUP(②選手情報入力!L90,種目情報!$A$4:$B$34,2,FALSE),VLOOKUP(②選手情報入力!L90,種目情報!$E$4:$F$36,2,FALSE))))</f>
        <v/>
      </c>
      <c r="R81" t="str">
        <f>IF(E81="","",IF(②選手情報入力!M90="","",②選手情報入力!M90))</f>
        <v/>
      </c>
      <c r="S81" s="29"/>
      <c r="T81" t="str">
        <f>IF(E81="","",IF(②選手情報入力!L90="","",IF(K81=1,VLOOKUP(②選手情報入力!L90,種目情報!$A$4:$C$25,3,FALSE),VLOOKUP(②選手情報入力!L90,種目情報!$E$4:$G$29,3,FALSE))))</f>
        <v/>
      </c>
      <c r="U81" t="str">
        <f>IF(E81="","",IF(②選手情報入力!O90="","",IF(K81=1,VLOOKUP(②選手情報入力!O90,種目情報!$A$4:$B$25,2,FALSE),VLOOKUP(②選手情報入力!O90,種目情報!$E$4:$F$29,2,FALSE))))</f>
        <v/>
      </c>
      <c r="V81" t="str">
        <f>IF(E81="","",IF(②選手情報入力!P90="","",②選手情報入力!P90))</f>
        <v/>
      </c>
      <c r="W81" s="29" t="str">
        <f>IF(E81="","",IF(②選手情報入力!N90="","",1))</f>
        <v/>
      </c>
      <c r="X81" t="str">
        <f>IF(E81="","",IF(②選手情報入力!O90="","",IF(K81=1,VLOOKUP(②選手情報入力!O90,種目情報!$A$4:$C$25,3,FALSE),VLOOKUP(②選手情報入力!O90,種目情報!$E$4:$G$29,3,FALSE))))</f>
        <v/>
      </c>
      <c r="Y81" t="str">
        <f>IF(E81="","",IF(②選手情報入力!R90="","",IF(K81=1,VLOOKUP(②選手情報入力!R90,種目情報!$A$4:$B$25,2,FALSE),VLOOKUP(②選手情報入力!R90,種目情報!$E$4:$F$29,2,FALSE))))</f>
        <v/>
      </c>
      <c r="Z81" t="str">
        <f>IF(E81="","",IF(②選手情報入力!S90="","",②選手情報入力!S90))</f>
        <v/>
      </c>
      <c r="AA81" s="29" t="str">
        <f>IF(E81="","",IF(②選手情報入力!Q90="","",1))</f>
        <v/>
      </c>
      <c r="AB81" t="str">
        <f>IF(E81="","",IF(②選手情報入力!R90="","",IF(K81=1,VLOOKUP(②選手情報入力!R90,種目情報!$A$4:$C$25,3,FALSE),VLOOKUP(②選手情報入力!R90,種目情報!$E$4:$G$29,3,FALSE))))</f>
        <v/>
      </c>
      <c r="AC81" t="str">
        <f>IF(E81="","",IF(②選手情報入力!T90="","",IF(K81=1,種目情報!$J$4,種目情報!$J$6)))</f>
        <v/>
      </c>
      <c r="AD81" t="str">
        <f>IF(E81="","",IF(②選手情報入力!T90="","",IF(K81=1,IF(②選手情報入力!$U$6="","",②選手情報入力!$U$6),IF(②選手情報入力!$U$7="","",②選手情報入力!$U$7))))</f>
        <v/>
      </c>
      <c r="AE81" t="str">
        <f>IF(E81="","",IF(②選手情報入力!T90="","",IF(K81=1,IF(②選手情報入力!$T$6="",0,1),IF(②選手情報入力!$T$7="",0,1))))</f>
        <v/>
      </c>
      <c r="AF81" t="str">
        <f>IF(E81="","",IF(②選手情報入力!T90="","",2))</f>
        <v/>
      </c>
      <c r="AG81" t="str">
        <f>IF(E81="","",IF(②選手情報入力!V90="","",IF(K81=1,種目情報!$J$5,種目情報!$J$7)))</f>
        <v/>
      </c>
      <c r="AH81" t="str">
        <f>IF(E81="","",IF(②選手情報入力!V90="","",IF(K81=1,IF(②選手情報入力!$W$6="","",②選手情報入力!$W$6),IF(②選手情報入力!$W$7="","",②選手情報入力!$W$7))))</f>
        <v/>
      </c>
      <c r="AI81" t="str">
        <f>IF(E81="","",IF(②選手情報入力!V90="","",IF(K81=1,IF(②選手情報入力!$V$6="",0,1),IF(②選手情報入力!$V$7="",0,1))))</f>
        <v/>
      </c>
      <c r="AJ81" t="str">
        <f>IF(E81="","",IF(②選手情報入力!V90="","",2))</f>
        <v/>
      </c>
    </row>
    <row r="82" spans="1:37">
      <c r="A82" t="str">
        <f>IF(E82="","",②選手情報入力!B91)</f>
        <v/>
      </c>
      <c r="B82" t="str">
        <f>IF(E82="","",①団体情報入力!$C$5)</f>
        <v/>
      </c>
      <c r="E82" t="str">
        <f>IF(②選手情報入力!C91="","",②選手情報入力!C91)</f>
        <v/>
      </c>
      <c r="F82" t="str">
        <f>IF(E82="","",②選手情報入力!D91)</f>
        <v/>
      </c>
      <c r="G82" t="str">
        <f>IF(E82="","",ASC(②選手情報入力!E91))</f>
        <v/>
      </c>
      <c r="H82" t="str">
        <f t="shared" si="3"/>
        <v/>
      </c>
      <c r="I82" t="str">
        <f>IF(E82="","",②選手情報入力!F91&amp;" "&amp;②選手情報入力!G91)</f>
        <v/>
      </c>
      <c r="J82" t="str">
        <f t="shared" si="4"/>
        <v/>
      </c>
      <c r="K82" t="str">
        <f>IF(E82="","",IF(②選手情報入力!I91="男",1,2))</f>
        <v/>
      </c>
      <c r="L82" t="str">
        <f>IF(E82="","",IF(②選手情報入力!J91="","",②選手情報入力!J91))</f>
        <v/>
      </c>
      <c r="M82" t="str">
        <f>IF(E82="","",LEFT(②選手情報入力!K91,4))</f>
        <v/>
      </c>
      <c r="N82" t="str">
        <f>IF(E82="","",RIGHT(②選手情報入力!K91,4))</f>
        <v/>
      </c>
      <c r="O82" t="str">
        <f t="shared" si="5"/>
        <v/>
      </c>
      <c r="Q82" t="str">
        <f>IF(E82="","",IF(②選手情報入力!L91="","",IF(K82=1,VLOOKUP(②選手情報入力!L91,種目情報!$A$4:$B$34,2,FALSE),VLOOKUP(②選手情報入力!L91,種目情報!$E$4:$F$36,2,FALSE))))</f>
        <v/>
      </c>
      <c r="R82" t="str">
        <f>IF(E82="","",IF(②選手情報入力!M91="","",②選手情報入力!M91))</f>
        <v/>
      </c>
      <c r="S82" s="29"/>
      <c r="T82" t="str">
        <f>IF(E82="","",IF(②選手情報入力!L91="","",IF(K82=1,VLOOKUP(②選手情報入力!L91,種目情報!$A$4:$C$25,3,FALSE),VLOOKUP(②選手情報入力!L91,種目情報!$E$4:$G$29,3,FALSE))))</f>
        <v/>
      </c>
      <c r="U82" t="str">
        <f>IF(E82="","",IF(②選手情報入力!O91="","",IF(K82=1,VLOOKUP(②選手情報入力!O91,種目情報!$A$4:$B$25,2,FALSE),VLOOKUP(②選手情報入力!O91,種目情報!$E$4:$F$29,2,FALSE))))</f>
        <v/>
      </c>
      <c r="V82" t="str">
        <f>IF(E82="","",IF(②選手情報入力!P91="","",②選手情報入力!P91))</f>
        <v/>
      </c>
      <c r="W82" s="29" t="str">
        <f>IF(E82="","",IF(②選手情報入力!N91="","",1))</f>
        <v/>
      </c>
      <c r="X82" t="str">
        <f>IF(E82="","",IF(②選手情報入力!O91="","",IF(K82=1,VLOOKUP(②選手情報入力!O91,種目情報!$A$4:$C$25,3,FALSE),VLOOKUP(②選手情報入力!O91,種目情報!$E$4:$G$29,3,FALSE))))</f>
        <v/>
      </c>
      <c r="Y82" t="str">
        <f>IF(E82="","",IF(②選手情報入力!R91="","",IF(K82=1,VLOOKUP(②選手情報入力!R91,種目情報!$A$4:$B$25,2,FALSE),VLOOKUP(②選手情報入力!R91,種目情報!$E$4:$F$29,2,FALSE))))</f>
        <v/>
      </c>
      <c r="Z82" t="str">
        <f>IF(E82="","",IF(②選手情報入力!S91="","",②選手情報入力!S91))</f>
        <v/>
      </c>
      <c r="AA82" s="29" t="str">
        <f>IF(E82="","",IF(②選手情報入力!Q91="","",1))</f>
        <v/>
      </c>
      <c r="AB82" t="str">
        <f>IF(E82="","",IF(②選手情報入力!R91="","",IF(K82=1,VLOOKUP(②選手情報入力!R91,種目情報!$A$4:$C$25,3,FALSE),VLOOKUP(②選手情報入力!R91,種目情報!$E$4:$G$29,3,FALSE))))</f>
        <v/>
      </c>
      <c r="AC82" t="str">
        <f>IF(E82="","",IF(②選手情報入力!T91="","",IF(K82=1,種目情報!$J$4,種目情報!$J$6)))</f>
        <v/>
      </c>
      <c r="AD82" t="str">
        <f>IF(E82="","",IF(②選手情報入力!T91="","",IF(K82=1,IF(②選手情報入力!$U$6="","",②選手情報入力!$U$6),IF(②選手情報入力!$U$7="","",②選手情報入力!$U$7))))</f>
        <v/>
      </c>
      <c r="AE82" t="str">
        <f>IF(E82="","",IF(②選手情報入力!T91="","",IF(K82=1,IF(②選手情報入力!$T$6="",0,1),IF(②選手情報入力!$T$7="",0,1))))</f>
        <v/>
      </c>
      <c r="AF82" t="str">
        <f>IF(E82="","",IF(②選手情報入力!T91="","",2))</f>
        <v/>
      </c>
      <c r="AG82" t="str">
        <f>IF(E82="","",IF(②選手情報入力!V91="","",IF(K82=1,種目情報!$J$5,種目情報!$J$7)))</f>
        <v/>
      </c>
      <c r="AH82" t="str">
        <f>IF(E82="","",IF(②選手情報入力!V91="","",IF(K82=1,IF(②選手情報入力!$W$6="","",②選手情報入力!$W$6),IF(②選手情報入力!$W$7="","",②選手情報入力!$W$7))))</f>
        <v/>
      </c>
      <c r="AI82" t="str">
        <f>IF(E82="","",IF(②選手情報入力!V91="","",IF(K82=1,IF(②選手情報入力!$V$6="",0,1),IF(②選手情報入力!$V$7="",0,1))))</f>
        <v/>
      </c>
      <c r="AJ82" t="str">
        <f>IF(E82="","",IF(②選手情報入力!V91="","",2))</f>
        <v/>
      </c>
    </row>
    <row r="83" spans="1:37">
      <c r="A83" t="str">
        <f>IF(E83="","",②選手情報入力!B92)</f>
        <v/>
      </c>
      <c r="B83" t="str">
        <f>IF(E83="","",①団体情報入力!$C$5)</f>
        <v/>
      </c>
      <c r="E83" t="str">
        <f>IF(②選手情報入力!C92="","",②選手情報入力!C92)</f>
        <v/>
      </c>
      <c r="F83" t="str">
        <f>IF(E83="","",②選手情報入力!D92)</f>
        <v/>
      </c>
      <c r="G83" t="str">
        <f>IF(E83="","",ASC(②選手情報入力!E92))</f>
        <v/>
      </c>
      <c r="H83" t="str">
        <f t="shared" si="3"/>
        <v/>
      </c>
      <c r="I83" t="str">
        <f>IF(E83="","",②選手情報入力!F92&amp;" "&amp;②選手情報入力!G92)</f>
        <v/>
      </c>
      <c r="J83" t="str">
        <f t="shared" si="4"/>
        <v/>
      </c>
      <c r="K83" t="str">
        <f>IF(E83="","",IF(②選手情報入力!I92="男",1,2))</f>
        <v/>
      </c>
      <c r="L83" t="str">
        <f>IF(E83="","",IF(②選手情報入力!J92="","",②選手情報入力!J92))</f>
        <v/>
      </c>
      <c r="M83" t="str">
        <f>IF(E83="","",LEFT(②選手情報入力!K92,4))</f>
        <v/>
      </c>
      <c r="N83" t="str">
        <f>IF(E83="","",RIGHT(②選手情報入力!K92,4))</f>
        <v/>
      </c>
      <c r="O83" t="str">
        <f t="shared" si="5"/>
        <v/>
      </c>
      <c r="Q83" t="str">
        <f>IF(E83="","",IF(②選手情報入力!L92="","",IF(K83=1,VLOOKUP(②選手情報入力!L92,種目情報!$A$4:$B$34,2,FALSE),VLOOKUP(②選手情報入力!L92,種目情報!$E$4:$F$36,2,FALSE))))</f>
        <v/>
      </c>
      <c r="R83" t="str">
        <f>IF(E83="","",IF(②選手情報入力!M92="","",②選手情報入力!M92))</f>
        <v/>
      </c>
      <c r="S83" s="29"/>
      <c r="T83" t="str">
        <f>IF(E83="","",IF(②選手情報入力!L92="","",IF(K83=1,VLOOKUP(②選手情報入力!L92,種目情報!$A$4:$C$25,3,FALSE),VLOOKUP(②選手情報入力!L92,種目情報!$E$4:$G$29,3,FALSE))))</f>
        <v/>
      </c>
      <c r="U83" t="str">
        <f>IF(E83="","",IF(②選手情報入力!O92="","",IF(K83=1,VLOOKUP(②選手情報入力!O92,種目情報!$A$4:$B$25,2,FALSE),VLOOKUP(②選手情報入力!O92,種目情報!$E$4:$F$29,2,FALSE))))</f>
        <v/>
      </c>
      <c r="V83" t="str">
        <f>IF(E83="","",IF(②選手情報入力!P92="","",②選手情報入力!P92))</f>
        <v/>
      </c>
      <c r="W83" s="29" t="str">
        <f>IF(E83="","",IF(②選手情報入力!N92="","",1))</f>
        <v/>
      </c>
      <c r="X83" t="str">
        <f>IF(E83="","",IF(②選手情報入力!O92="","",IF(K83=1,VLOOKUP(②選手情報入力!O92,種目情報!$A$4:$C$25,3,FALSE),VLOOKUP(②選手情報入力!O92,種目情報!$E$4:$G$29,3,FALSE))))</f>
        <v/>
      </c>
      <c r="Y83" t="str">
        <f>IF(E83="","",IF(②選手情報入力!R92="","",IF(K83=1,VLOOKUP(②選手情報入力!R92,種目情報!$A$4:$B$25,2,FALSE),VLOOKUP(②選手情報入力!R92,種目情報!$E$4:$F$29,2,FALSE))))</f>
        <v/>
      </c>
      <c r="Z83" t="str">
        <f>IF(E83="","",IF(②選手情報入力!S92="","",②選手情報入力!S92))</f>
        <v/>
      </c>
      <c r="AA83" s="29" t="str">
        <f>IF(E83="","",IF(②選手情報入力!Q92="","",1))</f>
        <v/>
      </c>
      <c r="AB83" t="str">
        <f>IF(E83="","",IF(②選手情報入力!R92="","",IF(K83=1,VLOOKUP(②選手情報入力!R92,種目情報!$A$4:$C$25,3,FALSE),VLOOKUP(②選手情報入力!R92,種目情報!$E$4:$G$29,3,FALSE))))</f>
        <v/>
      </c>
      <c r="AC83" t="str">
        <f>IF(E83="","",IF(②選手情報入力!T92="","",IF(K83=1,種目情報!$J$4,種目情報!$J$6)))</f>
        <v/>
      </c>
      <c r="AD83" t="str">
        <f>IF(E83="","",IF(②選手情報入力!T92="","",IF(K83=1,IF(②選手情報入力!$U$6="","",②選手情報入力!$U$6),IF(②選手情報入力!$U$7="","",②選手情報入力!$U$7))))</f>
        <v/>
      </c>
      <c r="AE83" t="str">
        <f>IF(E83="","",IF(②選手情報入力!T92="","",IF(K83=1,IF(②選手情報入力!$T$6="",0,1),IF(②選手情報入力!$T$7="",0,1))))</f>
        <v/>
      </c>
      <c r="AF83" t="str">
        <f>IF(E83="","",IF(②選手情報入力!T92="","",2))</f>
        <v/>
      </c>
      <c r="AG83" t="str">
        <f>IF(E83="","",IF(②選手情報入力!V92="","",IF(K83=1,種目情報!$J$5,種目情報!$J$7)))</f>
        <v/>
      </c>
      <c r="AH83" t="str">
        <f>IF(E83="","",IF(②選手情報入力!V92="","",IF(K83=1,IF(②選手情報入力!$W$6="","",②選手情報入力!$W$6),IF(②選手情報入力!$W$7="","",②選手情報入力!$W$7))))</f>
        <v/>
      </c>
      <c r="AI83" t="str">
        <f>IF(E83="","",IF(②選手情報入力!V92="","",IF(K83=1,IF(②選手情報入力!$V$6="",0,1),IF(②選手情報入力!$V$7="",0,1))))</f>
        <v/>
      </c>
      <c r="AJ83" t="str">
        <f>IF(E83="","",IF(②選手情報入力!V92="","",2))</f>
        <v/>
      </c>
    </row>
    <row r="84" spans="1:37">
      <c r="A84" t="str">
        <f>IF(E84="","",②選手情報入力!B93)</f>
        <v/>
      </c>
      <c r="B84" t="str">
        <f>IF(E84="","",①団体情報入力!$C$5)</f>
        <v/>
      </c>
      <c r="E84" t="str">
        <f>IF(②選手情報入力!C93="","",②選手情報入力!C93)</f>
        <v/>
      </c>
      <c r="F84" t="str">
        <f>IF(E84="","",②選手情報入力!D93)</f>
        <v/>
      </c>
      <c r="G84" t="str">
        <f>IF(E84="","",ASC(②選手情報入力!E93))</f>
        <v/>
      </c>
      <c r="H84" t="str">
        <f t="shared" si="3"/>
        <v/>
      </c>
      <c r="I84" t="str">
        <f>IF(E84="","",②選手情報入力!F93&amp;" "&amp;②選手情報入力!G93)</f>
        <v/>
      </c>
      <c r="J84" t="str">
        <f t="shared" si="4"/>
        <v/>
      </c>
      <c r="K84" t="str">
        <f>IF(E84="","",IF(②選手情報入力!I93="男",1,2))</f>
        <v/>
      </c>
      <c r="L84" t="str">
        <f>IF(E84="","",IF(②選手情報入力!J93="","",②選手情報入力!J93))</f>
        <v/>
      </c>
      <c r="M84" t="str">
        <f>IF(E84="","",LEFT(②選手情報入力!K93,4))</f>
        <v/>
      </c>
      <c r="N84" t="str">
        <f>IF(E84="","",RIGHT(②選手情報入力!K93,4))</f>
        <v/>
      </c>
      <c r="O84" t="str">
        <f t="shared" si="5"/>
        <v/>
      </c>
      <c r="Q84" t="str">
        <f>IF(E84="","",IF(②選手情報入力!L93="","",IF(K84=1,VLOOKUP(②選手情報入力!L93,種目情報!$A$4:$B$34,2,FALSE),VLOOKUP(②選手情報入力!L93,種目情報!$E$4:$F$36,2,FALSE))))</f>
        <v/>
      </c>
      <c r="R84" t="str">
        <f>IF(E84="","",IF(②選手情報入力!M93="","",②選手情報入力!M93))</f>
        <v/>
      </c>
      <c r="S84" s="29"/>
      <c r="T84" t="str">
        <f>IF(E84="","",IF(②選手情報入力!L93="","",IF(K84=1,VLOOKUP(②選手情報入力!L93,種目情報!$A$4:$C$25,3,FALSE),VLOOKUP(②選手情報入力!L93,種目情報!$E$4:$G$29,3,FALSE))))</f>
        <v/>
      </c>
      <c r="U84" t="str">
        <f>IF(E84="","",IF(②選手情報入力!O93="","",IF(K84=1,VLOOKUP(②選手情報入力!O93,種目情報!$A$4:$B$25,2,FALSE),VLOOKUP(②選手情報入力!O93,種目情報!$E$4:$F$29,2,FALSE))))</f>
        <v/>
      </c>
      <c r="V84" t="str">
        <f>IF(E84="","",IF(②選手情報入力!P93="","",②選手情報入力!P93))</f>
        <v/>
      </c>
      <c r="W84" s="29" t="str">
        <f>IF(E84="","",IF(②選手情報入力!N93="","",1))</f>
        <v/>
      </c>
      <c r="X84" t="str">
        <f>IF(E84="","",IF(②選手情報入力!O93="","",IF(K84=1,VLOOKUP(②選手情報入力!O93,種目情報!$A$4:$C$25,3,FALSE),VLOOKUP(②選手情報入力!O93,種目情報!$E$4:$G$29,3,FALSE))))</f>
        <v/>
      </c>
      <c r="Y84" t="str">
        <f>IF(E84="","",IF(②選手情報入力!R93="","",IF(K84=1,VLOOKUP(②選手情報入力!R93,種目情報!$A$4:$B$25,2,FALSE),VLOOKUP(②選手情報入力!R93,種目情報!$E$4:$F$29,2,FALSE))))</f>
        <v/>
      </c>
      <c r="Z84" t="str">
        <f>IF(E84="","",IF(②選手情報入力!S93="","",②選手情報入力!S93))</f>
        <v/>
      </c>
      <c r="AA84" s="29" t="str">
        <f>IF(E84="","",IF(②選手情報入力!Q93="","",1))</f>
        <v/>
      </c>
      <c r="AB84" t="str">
        <f>IF(E84="","",IF(②選手情報入力!R93="","",IF(K84=1,VLOOKUP(②選手情報入力!R93,種目情報!$A$4:$C$25,3,FALSE),VLOOKUP(②選手情報入力!R93,種目情報!$E$4:$G$29,3,FALSE))))</f>
        <v/>
      </c>
      <c r="AC84" t="str">
        <f>IF(E84="","",IF(②選手情報入力!T93="","",IF(K84=1,種目情報!$J$4,種目情報!$J$6)))</f>
        <v/>
      </c>
      <c r="AD84" t="str">
        <f>IF(E84="","",IF(②選手情報入力!T93="","",IF(K84=1,IF(②選手情報入力!$U$6="","",②選手情報入力!$U$6),IF(②選手情報入力!$U$7="","",②選手情報入力!$U$7))))</f>
        <v/>
      </c>
      <c r="AE84" t="str">
        <f>IF(E84="","",IF(②選手情報入力!T93="","",IF(K84=1,IF(②選手情報入力!$T$6="",0,1),IF(②選手情報入力!$T$7="",0,1))))</f>
        <v/>
      </c>
      <c r="AF84" t="str">
        <f>IF(E84="","",IF(②選手情報入力!T93="","",2))</f>
        <v/>
      </c>
      <c r="AG84" t="str">
        <f>IF(E84="","",IF(②選手情報入力!V93="","",IF(K84=1,種目情報!$J$5,種目情報!$J$7)))</f>
        <v/>
      </c>
      <c r="AH84" t="str">
        <f>IF(E84="","",IF(②選手情報入力!V93="","",IF(K84=1,IF(②選手情報入力!$W$6="","",②選手情報入力!$W$6),IF(②選手情報入力!$W$7="","",②選手情報入力!$W$7))))</f>
        <v/>
      </c>
      <c r="AI84" t="str">
        <f>IF(E84="","",IF(②選手情報入力!V93="","",IF(K84=1,IF(②選手情報入力!$V$6="",0,1),IF(②選手情報入力!$V$7="",0,1))))</f>
        <v/>
      </c>
      <c r="AJ84" t="str">
        <f>IF(E84="","",IF(②選手情報入力!V93="","",2))</f>
        <v/>
      </c>
    </row>
    <row r="85" spans="1:37">
      <c r="A85" t="str">
        <f>IF(E85="","",②選手情報入力!B94)</f>
        <v/>
      </c>
      <c r="B85" t="str">
        <f>IF(E85="","",①団体情報入力!$C$5)</f>
        <v/>
      </c>
      <c r="E85" t="str">
        <f>IF(②選手情報入力!C94="","",②選手情報入力!C94)</f>
        <v/>
      </c>
      <c r="F85" t="str">
        <f>IF(E85="","",②選手情報入力!D94)</f>
        <v/>
      </c>
      <c r="G85" t="str">
        <f>IF(E85="","",ASC(②選手情報入力!E94))</f>
        <v/>
      </c>
      <c r="H85" t="str">
        <f t="shared" si="3"/>
        <v/>
      </c>
      <c r="I85" t="str">
        <f>IF(E85="","",②選手情報入力!F94&amp;" "&amp;②選手情報入力!G94)</f>
        <v/>
      </c>
      <c r="J85" t="str">
        <f t="shared" si="4"/>
        <v/>
      </c>
      <c r="K85" t="str">
        <f>IF(E85="","",IF(②選手情報入力!I94="男",1,2))</f>
        <v/>
      </c>
      <c r="L85" t="str">
        <f>IF(E85="","",IF(②選手情報入力!J94="","",②選手情報入力!J94))</f>
        <v/>
      </c>
      <c r="M85" t="str">
        <f>IF(E85="","",LEFT(②選手情報入力!K94,4))</f>
        <v/>
      </c>
      <c r="N85" t="str">
        <f>IF(E85="","",RIGHT(②選手情報入力!K94,4))</f>
        <v/>
      </c>
      <c r="O85" t="str">
        <f t="shared" si="5"/>
        <v/>
      </c>
      <c r="Q85" t="str">
        <f>IF(E85="","",IF(②選手情報入力!L94="","",IF(K85=1,VLOOKUP(②選手情報入力!L94,種目情報!$A$4:$B$34,2,FALSE),VLOOKUP(②選手情報入力!L94,種目情報!$E$4:$F$36,2,FALSE))))</f>
        <v/>
      </c>
      <c r="R85" t="str">
        <f>IF(E85="","",IF(②選手情報入力!M94="","",②選手情報入力!M94))</f>
        <v/>
      </c>
      <c r="S85" s="29"/>
      <c r="T85" t="str">
        <f>IF(E85="","",IF(②選手情報入力!L94="","",IF(K85=1,VLOOKUP(②選手情報入力!L94,種目情報!$A$4:$C$25,3,FALSE),VLOOKUP(②選手情報入力!L94,種目情報!$E$4:$G$29,3,FALSE))))</f>
        <v/>
      </c>
      <c r="U85" t="str">
        <f>IF(E85="","",IF(②選手情報入力!O94="","",IF(K85=1,VLOOKUP(②選手情報入力!O94,種目情報!$A$4:$B$25,2,FALSE),VLOOKUP(②選手情報入力!O94,種目情報!$E$4:$F$29,2,FALSE))))</f>
        <v/>
      </c>
      <c r="V85" t="str">
        <f>IF(E85="","",IF(②選手情報入力!P94="","",②選手情報入力!P94))</f>
        <v/>
      </c>
      <c r="W85" s="29" t="str">
        <f>IF(E85="","",IF(②選手情報入力!N94="","",1))</f>
        <v/>
      </c>
      <c r="X85" t="str">
        <f>IF(E85="","",IF(②選手情報入力!O94="","",IF(K85=1,VLOOKUP(②選手情報入力!O94,種目情報!$A$4:$C$25,3,FALSE),VLOOKUP(②選手情報入力!O94,種目情報!$E$4:$G$29,3,FALSE))))</f>
        <v/>
      </c>
      <c r="Y85" t="str">
        <f>IF(E85="","",IF(②選手情報入力!R94="","",IF(K85=1,VLOOKUP(②選手情報入力!R94,種目情報!$A$4:$B$25,2,FALSE),VLOOKUP(②選手情報入力!R94,種目情報!$E$4:$F$29,2,FALSE))))</f>
        <v/>
      </c>
      <c r="Z85" t="str">
        <f>IF(E85="","",IF(②選手情報入力!S94="","",②選手情報入力!S94))</f>
        <v/>
      </c>
      <c r="AA85" s="29" t="str">
        <f>IF(E85="","",IF(②選手情報入力!Q94="","",1))</f>
        <v/>
      </c>
      <c r="AB85" t="str">
        <f>IF(E85="","",IF(②選手情報入力!R94="","",IF(K85=1,VLOOKUP(②選手情報入力!R94,種目情報!$A$4:$C$25,3,FALSE),VLOOKUP(②選手情報入力!R94,種目情報!$E$4:$G$29,3,FALSE))))</f>
        <v/>
      </c>
      <c r="AC85" t="str">
        <f>IF(E85="","",IF(②選手情報入力!T94="","",IF(K85=1,種目情報!$J$4,種目情報!$J$6)))</f>
        <v/>
      </c>
      <c r="AD85" t="str">
        <f>IF(E85="","",IF(②選手情報入力!T94="","",IF(K85=1,IF(②選手情報入力!$U$6="","",②選手情報入力!$U$6),IF(②選手情報入力!$U$7="","",②選手情報入力!$U$7))))</f>
        <v/>
      </c>
      <c r="AE85" t="str">
        <f>IF(E85="","",IF(②選手情報入力!T94="","",IF(K85=1,IF(②選手情報入力!$T$6="",0,1),IF(②選手情報入力!$T$7="",0,1))))</f>
        <v/>
      </c>
      <c r="AF85" t="str">
        <f>IF(E85="","",IF(②選手情報入力!T94="","",2))</f>
        <v/>
      </c>
      <c r="AG85" t="str">
        <f>IF(E85="","",IF(②選手情報入力!V94="","",IF(K85=1,種目情報!$J$5,種目情報!$J$7)))</f>
        <v/>
      </c>
      <c r="AH85" t="str">
        <f>IF(E85="","",IF(②選手情報入力!V94="","",IF(K85=1,IF(②選手情報入力!$W$6="","",②選手情報入力!$W$6),IF(②選手情報入力!$W$7="","",②選手情報入力!$W$7))))</f>
        <v/>
      </c>
      <c r="AI85" t="str">
        <f>IF(E85="","",IF(②選手情報入力!V94="","",IF(K85=1,IF(②選手情報入力!$V$6="",0,1),IF(②選手情報入力!$V$7="",0,1))))</f>
        <v/>
      </c>
      <c r="AJ85" t="str">
        <f>IF(E85="","",IF(②選手情報入力!V94="","",2))</f>
        <v/>
      </c>
    </row>
    <row r="86" spans="1:37">
      <c r="A86" t="str">
        <f>IF(E86="","",②選手情報入力!B95)</f>
        <v/>
      </c>
      <c r="B86" t="str">
        <f>IF(E86="","",①団体情報入力!$C$5)</f>
        <v/>
      </c>
      <c r="E86" t="str">
        <f>IF(②選手情報入力!C95="","",②選手情報入力!C95)</f>
        <v/>
      </c>
      <c r="F86" t="str">
        <f>IF(E86="","",②選手情報入力!D95)</f>
        <v/>
      </c>
      <c r="G86" t="str">
        <f>IF(E86="","",ASC(②選手情報入力!E95))</f>
        <v/>
      </c>
      <c r="H86" t="str">
        <f t="shared" si="3"/>
        <v/>
      </c>
      <c r="I86" t="str">
        <f>IF(E86="","",②選手情報入力!F95&amp;" "&amp;②選手情報入力!G95)</f>
        <v/>
      </c>
      <c r="J86" t="str">
        <f t="shared" si="4"/>
        <v/>
      </c>
      <c r="K86" t="str">
        <f>IF(E86="","",IF(②選手情報入力!I95="男",1,2))</f>
        <v/>
      </c>
      <c r="L86" t="str">
        <f>IF(E86="","",IF(②選手情報入力!J95="","",②選手情報入力!J95))</f>
        <v/>
      </c>
      <c r="M86" t="str">
        <f>IF(E86="","",LEFT(②選手情報入力!K95,4))</f>
        <v/>
      </c>
      <c r="N86" t="str">
        <f>IF(E86="","",RIGHT(②選手情報入力!K95,4))</f>
        <v/>
      </c>
      <c r="O86" t="str">
        <f t="shared" si="5"/>
        <v/>
      </c>
      <c r="Q86" t="str">
        <f>IF(E86="","",IF(②選手情報入力!L95="","",IF(K86=1,VLOOKUP(②選手情報入力!L95,種目情報!$A$4:$B$34,2,FALSE),VLOOKUP(②選手情報入力!L95,種目情報!$E$4:$F$36,2,FALSE))))</f>
        <v/>
      </c>
      <c r="R86" t="str">
        <f>IF(E86="","",IF(②選手情報入力!M95="","",②選手情報入力!M95))</f>
        <v/>
      </c>
      <c r="S86" s="29"/>
      <c r="T86" t="str">
        <f>IF(E86="","",IF(②選手情報入力!L95="","",IF(K86=1,VLOOKUP(②選手情報入力!L95,種目情報!$A$4:$C$25,3,FALSE),VLOOKUP(②選手情報入力!L95,種目情報!$E$4:$G$29,3,FALSE))))</f>
        <v/>
      </c>
      <c r="U86" t="str">
        <f>IF(E86="","",IF(②選手情報入力!O95="","",IF(K86=1,VLOOKUP(②選手情報入力!O95,種目情報!$A$4:$B$25,2,FALSE),VLOOKUP(②選手情報入力!O95,種目情報!$E$4:$F$29,2,FALSE))))</f>
        <v/>
      </c>
      <c r="V86" t="str">
        <f>IF(E86="","",IF(②選手情報入力!P95="","",②選手情報入力!P95))</f>
        <v/>
      </c>
      <c r="W86" s="29" t="str">
        <f>IF(E86="","",IF(②選手情報入力!N95="","",1))</f>
        <v/>
      </c>
      <c r="X86" t="str">
        <f>IF(E86="","",IF(②選手情報入力!O95="","",IF(K86=1,VLOOKUP(②選手情報入力!O95,種目情報!$A$4:$C$25,3,FALSE),VLOOKUP(②選手情報入力!O95,種目情報!$E$4:$G$29,3,FALSE))))</f>
        <v/>
      </c>
      <c r="Y86" t="str">
        <f>IF(E86="","",IF(②選手情報入力!R95="","",IF(K86=1,VLOOKUP(②選手情報入力!R95,種目情報!$A$4:$B$25,2,FALSE),VLOOKUP(②選手情報入力!R95,種目情報!$E$4:$F$29,2,FALSE))))</f>
        <v/>
      </c>
      <c r="Z86" t="str">
        <f>IF(E86="","",IF(②選手情報入力!S95="","",②選手情報入力!S95))</f>
        <v/>
      </c>
      <c r="AA86" s="29" t="str">
        <f>IF(E86="","",IF(②選手情報入力!Q95="","",1))</f>
        <v/>
      </c>
      <c r="AB86" t="str">
        <f>IF(E86="","",IF(②選手情報入力!R95="","",IF(K86=1,VLOOKUP(②選手情報入力!R95,種目情報!$A$4:$C$25,3,FALSE),VLOOKUP(②選手情報入力!R95,種目情報!$E$4:$G$29,3,FALSE))))</f>
        <v/>
      </c>
      <c r="AC86" t="str">
        <f>IF(E86="","",IF(②選手情報入力!T95="","",IF(K86=1,種目情報!$J$4,種目情報!$J$6)))</f>
        <v/>
      </c>
      <c r="AD86" t="str">
        <f>IF(E86="","",IF(②選手情報入力!T95="","",IF(K86=1,IF(②選手情報入力!$U$6="","",②選手情報入力!$U$6),IF(②選手情報入力!$U$7="","",②選手情報入力!$U$7))))</f>
        <v/>
      </c>
      <c r="AE86" t="str">
        <f>IF(E86="","",IF(②選手情報入力!T95="","",IF(K86=1,IF(②選手情報入力!$T$6="",0,1),IF(②選手情報入力!$T$7="",0,1))))</f>
        <v/>
      </c>
      <c r="AF86" t="str">
        <f>IF(E86="","",IF(②選手情報入力!T95="","",2))</f>
        <v/>
      </c>
      <c r="AG86" t="str">
        <f>IF(E86="","",IF(②選手情報入力!V95="","",IF(K86=1,種目情報!$J$5,種目情報!$J$7)))</f>
        <v/>
      </c>
      <c r="AH86" t="str">
        <f>IF(E86="","",IF(②選手情報入力!V95="","",IF(K86=1,IF(②選手情報入力!$W$6="","",②選手情報入力!$W$6),IF(②選手情報入力!$W$7="","",②選手情報入力!$W$7))))</f>
        <v/>
      </c>
      <c r="AI86" t="str">
        <f>IF(E86="","",IF(②選手情報入力!V95="","",IF(K86=1,IF(②選手情報入力!$V$6="",0,1),IF(②選手情報入力!$V$7="",0,1))))</f>
        <v/>
      </c>
      <c r="AJ86" t="str">
        <f>IF(E86="","",IF(②選手情報入力!V95="","",2))</f>
        <v/>
      </c>
    </row>
    <row r="87" spans="1:37">
      <c r="A87" t="str">
        <f>IF(E87="","",②選手情報入力!B96)</f>
        <v/>
      </c>
      <c r="B87" t="str">
        <f>IF(E87="","",①団体情報入力!$C$5)</f>
        <v/>
      </c>
      <c r="E87" t="str">
        <f>IF(②選手情報入力!C96="","",②選手情報入力!C96)</f>
        <v/>
      </c>
      <c r="F87" t="str">
        <f>IF(E87="","",②選手情報入力!D96)</f>
        <v/>
      </c>
      <c r="G87" t="str">
        <f>IF(E87="","",ASC(②選手情報入力!E96))</f>
        <v/>
      </c>
      <c r="H87" t="str">
        <f t="shared" si="3"/>
        <v/>
      </c>
      <c r="I87" t="str">
        <f>IF(E87="","",②選手情報入力!F96&amp;" "&amp;②選手情報入力!G96)</f>
        <v/>
      </c>
      <c r="J87" t="str">
        <f t="shared" si="4"/>
        <v/>
      </c>
      <c r="K87" t="str">
        <f>IF(E87="","",IF(②選手情報入力!I96="男",1,2))</f>
        <v/>
      </c>
      <c r="L87" t="str">
        <f>IF(E87="","",IF(②選手情報入力!J96="","",②選手情報入力!J96))</f>
        <v/>
      </c>
      <c r="M87" t="str">
        <f>IF(E87="","",LEFT(②選手情報入力!K96,4))</f>
        <v/>
      </c>
      <c r="N87" t="str">
        <f>IF(E87="","",RIGHT(②選手情報入力!K96,4))</f>
        <v/>
      </c>
      <c r="O87" t="str">
        <f t="shared" si="5"/>
        <v/>
      </c>
      <c r="Q87" t="str">
        <f>IF(E87="","",IF(②選手情報入力!L96="","",IF(K87=1,VLOOKUP(②選手情報入力!L96,種目情報!$A$4:$B$34,2,FALSE),VLOOKUP(②選手情報入力!L96,種目情報!$E$4:$F$36,2,FALSE))))</f>
        <v/>
      </c>
      <c r="R87" t="str">
        <f>IF(E87="","",IF(②選手情報入力!M96="","",②選手情報入力!M96))</f>
        <v/>
      </c>
      <c r="S87" s="29"/>
      <c r="T87" t="str">
        <f>IF(E87="","",IF(②選手情報入力!L96="","",IF(K87=1,VLOOKUP(②選手情報入力!L96,種目情報!$A$4:$C$25,3,FALSE),VLOOKUP(②選手情報入力!L96,種目情報!$E$4:$G$29,3,FALSE))))</f>
        <v/>
      </c>
      <c r="U87" t="str">
        <f>IF(E87="","",IF(②選手情報入力!O96="","",IF(K87=1,VLOOKUP(②選手情報入力!O96,種目情報!$A$4:$B$25,2,FALSE),VLOOKUP(②選手情報入力!O96,種目情報!$E$4:$F$29,2,FALSE))))</f>
        <v/>
      </c>
      <c r="V87" t="str">
        <f>IF(E87="","",IF(②選手情報入力!P96="","",②選手情報入力!P96))</f>
        <v/>
      </c>
      <c r="W87" s="29" t="str">
        <f>IF(E87="","",IF(②選手情報入力!N96="","",1))</f>
        <v/>
      </c>
      <c r="X87" t="str">
        <f>IF(E87="","",IF(②選手情報入力!O96="","",IF(K87=1,VLOOKUP(②選手情報入力!O96,種目情報!$A$4:$C$25,3,FALSE),VLOOKUP(②選手情報入力!O96,種目情報!$E$4:$G$29,3,FALSE))))</f>
        <v/>
      </c>
      <c r="Y87" t="str">
        <f>IF(E87="","",IF(②選手情報入力!R96="","",IF(K87=1,VLOOKUP(②選手情報入力!R96,種目情報!$A$4:$B$25,2,FALSE),VLOOKUP(②選手情報入力!R96,種目情報!$E$4:$F$29,2,FALSE))))</f>
        <v/>
      </c>
      <c r="Z87" t="str">
        <f>IF(E87="","",IF(②選手情報入力!S96="","",②選手情報入力!S96))</f>
        <v/>
      </c>
      <c r="AA87" s="29" t="str">
        <f>IF(E87="","",IF(②選手情報入力!Q96="","",1))</f>
        <v/>
      </c>
      <c r="AB87" t="str">
        <f>IF(E87="","",IF(②選手情報入力!R96="","",IF(K87=1,VLOOKUP(②選手情報入力!R96,種目情報!$A$4:$C$25,3,FALSE),VLOOKUP(②選手情報入力!R96,種目情報!$E$4:$G$29,3,FALSE))))</f>
        <v/>
      </c>
      <c r="AC87" t="str">
        <f>IF(E87="","",IF(②選手情報入力!T96="","",IF(K87=1,種目情報!$J$4,種目情報!$J$6)))</f>
        <v/>
      </c>
      <c r="AD87" t="str">
        <f>IF(E87="","",IF(②選手情報入力!T96="","",IF(K87=1,IF(②選手情報入力!$U$6="","",②選手情報入力!$U$6),IF(②選手情報入力!$U$7="","",②選手情報入力!$U$7))))</f>
        <v/>
      </c>
      <c r="AE87" t="str">
        <f>IF(E87="","",IF(②選手情報入力!T96="","",IF(K87=1,IF(②選手情報入力!$T$6="",0,1),IF(②選手情報入力!$T$7="",0,1))))</f>
        <v/>
      </c>
      <c r="AF87" t="str">
        <f>IF(E87="","",IF(②選手情報入力!T96="","",2))</f>
        <v/>
      </c>
      <c r="AG87" t="str">
        <f>IF(E87="","",IF(②選手情報入力!V96="","",IF(K87=1,種目情報!$J$5,種目情報!$J$7)))</f>
        <v/>
      </c>
      <c r="AH87" t="str">
        <f>IF(E87="","",IF(②選手情報入力!V96="","",IF(K87=1,IF(②選手情報入力!$W$6="","",②選手情報入力!$W$6),IF(②選手情報入力!$W$7="","",②選手情報入力!$W$7))))</f>
        <v/>
      </c>
      <c r="AI87" t="str">
        <f>IF(E87="","",IF(②選手情報入力!V96="","",IF(K87=1,IF(②選手情報入力!$V$6="",0,1),IF(②選手情報入力!$V$7="",0,1))))</f>
        <v/>
      </c>
      <c r="AJ87" t="str">
        <f>IF(E87="","",IF(②選手情報入力!V96="","",2))</f>
        <v/>
      </c>
    </row>
    <row r="88" spans="1:37">
      <c r="A88" t="str">
        <f>IF(E88="","",②選手情報入力!B97)</f>
        <v/>
      </c>
      <c r="B88" t="str">
        <f>IF(E88="","",①団体情報入力!$C$5)</f>
        <v/>
      </c>
      <c r="E88" t="str">
        <f>IF(②選手情報入力!C97="","",②選手情報入力!C97)</f>
        <v/>
      </c>
      <c r="F88" t="str">
        <f>IF(E88="","",②選手情報入力!D97)</f>
        <v/>
      </c>
      <c r="G88" t="str">
        <f>IF(E88="","",ASC(②選手情報入力!E97))</f>
        <v/>
      </c>
      <c r="H88" t="str">
        <f t="shared" si="3"/>
        <v/>
      </c>
      <c r="I88" t="str">
        <f>IF(E88="","",②選手情報入力!F97&amp;" "&amp;②選手情報入力!G97)</f>
        <v/>
      </c>
      <c r="J88" t="str">
        <f t="shared" si="4"/>
        <v/>
      </c>
      <c r="K88" t="str">
        <f>IF(E88="","",IF(②選手情報入力!I97="男",1,2))</f>
        <v/>
      </c>
      <c r="L88" t="str">
        <f>IF(E88="","",IF(②選手情報入力!J97="","",②選手情報入力!J97))</f>
        <v/>
      </c>
      <c r="M88" t="str">
        <f>IF(E88="","",LEFT(②選手情報入力!K97,4))</f>
        <v/>
      </c>
      <c r="N88" t="str">
        <f>IF(E88="","",RIGHT(②選手情報入力!K97,4))</f>
        <v/>
      </c>
      <c r="O88" t="str">
        <f t="shared" si="5"/>
        <v/>
      </c>
      <c r="Q88" t="str">
        <f>IF(E88="","",IF(②選手情報入力!L97="","",IF(K88=1,VLOOKUP(②選手情報入力!L97,種目情報!$A$4:$B$34,2,FALSE),VLOOKUP(②選手情報入力!L97,種目情報!$E$4:$F$36,2,FALSE))))</f>
        <v/>
      </c>
      <c r="R88" t="str">
        <f>IF(E88="","",IF(②選手情報入力!M97="","",②選手情報入力!M97))</f>
        <v/>
      </c>
      <c r="S88" s="29"/>
      <c r="T88" t="str">
        <f>IF(E88="","",IF(②選手情報入力!L97="","",IF(K88=1,VLOOKUP(②選手情報入力!L97,種目情報!$A$4:$C$25,3,FALSE),VLOOKUP(②選手情報入力!L97,種目情報!$E$4:$G$29,3,FALSE))))</f>
        <v/>
      </c>
      <c r="U88" t="str">
        <f>IF(E88="","",IF(②選手情報入力!O97="","",IF(K88=1,VLOOKUP(②選手情報入力!O97,種目情報!$A$4:$B$25,2,FALSE),VLOOKUP(②選手情報入力!O97,種目情報!$E$4:$F$29,2,FALSE))))</f>
        <v/>
      </c>
      <c r="V88" t="str">
        <f>IF(E88="","",IF(②選手情報入力!P97="","",②選手情報入力!P97))</f>
        <v/>
      </c>
      <c r="W88" s="29" t="str">
        <f>IF(E88="","",IF(②選手情報入力!N97="","",1))</f>
        <v/>
      </c>
      <c r="X88" t="str">
        <f>IF(E88="","",IF(②選手情報入力!O97="","",IF(K88=1,VLOOKUP(②選手情報入力!O97,種目情報!$A$4:$C$25,3,FALSE),VLOOKUP(②選手情報入力!O97,種目情報!$E$4:$G$29,3,FALSE))))</f>
        <v/>
      </c>
      <c r="Y88" t="str">
        <f>IF(E88="","",IF(②選手情報入力!R97="","",IF(K88=1,VLOOKUP(②選手情報入力!R97,種目情報!$A$4:$B$25,2,FALSE),VLOOKUP(②選手情報入力!R97,種目情報!$E$4:$F$29,2,FALSE))))</f>
        <v/>
      </c>
      <c r="Z88" t="str">
        <f>IF(E88="","",IF(②選手情報入力!S97="","",②選手情報入力!S97))</f>
        <v/>
      </c>
      <c r="AA88" s="29" t="str">
        <f>IF(E88="","",IF(②選手情報入力!Q97="","",1))</f>
        <v/>
      </c>
      <c r="AB88" t="str">
        <f>IF(E88="","",IF(②選手情報入力!R97="","",IF(K88=1,VLOOKUP(②選手情報入力!R97,種目情報!$A$4:$C$25,3,FALSE),VLOOKUP(②選手情報入力!R97,種目情報!$E$4:$G$29,3,FALSE))))</f>
        <v/>
      </c>
      <c r="AC88" t="str">
        <f>IF(E88="","",IF(②選手情報入力!T97="","",IF(K88=1,種目情報!$J$4,種目情報!$J$6)))</f>
        <v/>
      </c>
      <c r="AD88" t="str">
        <f>IF(E88="","",IF(②選手情報入力!T97="","",IF(K88=1,IF(②選手情報入力!$U$6="","",②選手情報入力!$U$6),IF(②選手情報入力!$U$7="","",②選手情報入力!$U$7))))</f>
        <v/>
      </c>
      <c r="AE88" t="str">
        <f>IF(E88="","",IF(②選手情報入力!T97="","",IF(K88=1,IF(②選手情報入力!$T$6="",0,1),IF(②選手情報入力!$T$7="",0,1))))</f>
        <v/>
      </c>
      <c r="AF88" t="str">
        <f>IF(E88="","",IF(②選手情報入力!T97="","",2))</f>
        <v/>
      </c>
      <c r="AG88" t="str">
        <f>IF(E88="","",IF(②選手情報入力!V97="","",IF(K88=1,種目情報!$J$5,種目情報!$J$7)))</f>
        <v/>
      </c>
      <c r="AH88" t="str">
        <f>IF(E88="","",IF(②選手情報入力!V97="","",IF(K88=1,IF(②選手情報入力!$W$6="","",②選手情報入力!$W$6),IF(②選手情報入力!$W$7="","",②選手情報入力!$W$7))))</f>
        <v/>
      </c>
      <c r="AI88" t="str">
        <f>IF(E88="","",IF(②選手情報入力!V97="","",IF(K88=1,IF(②選手情報入力!$V$6="",0,1),IF(②選手情報入力!$V$7="",0,1))))</f>
        <v/>
      </c>
      <c r="AJ88" t="str">
        <f>IF(E88="","",IF(②選手情報入力!V97="","",2))</f>
        <v/>
      </c>
    </row>
    <row r="89" spans="1:37">
      <c r="A89" t="str">
        <f>IF(E89="","",②選手情報入力!B98)</f>
        <v/>
      </c>
      <c r="B89" t="str">
        <f>IF(E89="","",①団体情報入力!$C$5)</f>
        <v/>
      </c>
      <c r="E89" t="str">
        <f>IF(②選手情報入力!C98="","",②選手情報入力!C98)</f>
        <v/>
      </c>
      <c r="F89" t="str">
        <f>IF(E89="","",②選手情報入力!D98)</f>
        <v/>
      </c>
      <c r="G89" t="str">
        <f>IF(E89="","",ASC(②選手情報入力!E98))</f>
        <v/>
      </c>
      <c r="H89" t="str">
        <f t="shared" si="3"/>
        <v/>
      </c>
      <c r="I89" t="str">
        <f>IF(E89="","",②選手情報入力!F98&amp;" "&amp;②選手情報入力!G98)</f>
        <v/>
      </c>
      <c r="J89" t="str">
        <f t="shared" si="4"/>
        <v/>
      </c>
      <c r="K89" t="str">
        <f>IF(E89="","",IF(②選手情報入力!I98="男",1,2))</f>
        <v/>
      </c>
      <c r="L89" t="str">
        <f>IF(E89="","",IF(②選手情報入力!J98="","",②選手情報入力!J98))</f>
        <v/>
      </c>
      <c r="M89" t="str">
        <f>IF(E89="","",LEFT(②選手情報入力!K98,4))</f>
        <v/>
      </c>
      <c r="N89" t="str">
        <f>IF(E89="","",RIGHT(②選手情報入力!K98,4))</f>
        <v/>
      </c>
      <c r="O89" t="str">
        <f t="shared" si="5"/>
        <v/>
      </c>
      <c r="Q89" t="str">
        <f>IF(E89="","",IF(②選手情報入力!L98="","",IF(K89=1,VLOOKUP(②選手情報入力!L98,種目情報!$A$4:$B$34,2,FALSE),VLOOKUP(②選手情報入力!L98,種目情報!$E$4:$F$36,2,FALSE))))</f>
        <v/>
      </c>
      <c r="R89" t="str">
        <f>IF(E89="","",IF(②選手情報入力!M98="","",②選手情報入力!M98))</f>
        <v/>
      </c>
      <c r="S89" s="29"/>
      <c r="T89" t="str">
        <f>IF(E89="","",IF(②選手情報入力!L98="","",IF(K89=1,VLOOKUP(②選手情報入力!L98,種目情報!$A$4:$C$25,3,FALSE),VLOOKUP(②選手情報入力!L98,種目情報!$E$4:$G$29,3,FALSE))))</f>
        <v/>
      </c>
      <c r="U89" t="str">
        <f>IF(E89="","",IF(②選手情報入力!O98="","",IF(K89=1,VLOOKUP(②選手情報入力!O98,種目情報!$A$4:$B$25,2,FALSE),VLOOKUP(②選手情報入力!O98,種目情報!$E$4:$F$29,2,FALSE))))</f>
        <v/>
      </c>
      <c r="V89" t="str">
        <f>IF(E89="","",IF(②選手情報入力!P98="","",②選手情報入力!P98))</f>
        <v/>
      </c>
      <c r="W89" s="29" t="str">
        <f>IF(E89="","",IF(②選手情報入力!N98="","",1))</f>
        <v/>
      </c>
      <c r="X89" t="str">
        <f>IF(E89="","",IF(②選手情報入力!O98="","",IF(K89=1,VLOOKUP(②選手情報入力!O98,種目情報!$A$4:$C$25,3,FALSE),VLOOKUP(②選手情報入力!O98,種目情報!$E$4:$G$29,3,FALSE))))</f>
        <v/>
      </c>
      <c r="Y89" t="str">
        <f>IF(E89="","",IF(②選手情報入力!R98="","",IF(K89=1,VLOOKUP(②選手情報入力!R98,種目情報!$A$4:$B$25,2,FALSE),VLOOKUP(②選手情報入力!R98,種目情報!$E$4:$F$29,2,FALSE))))</f>
        <v/>
      </c>
      <c r="Z89" t="str">
        <f>IF(E89="","",IF(②選手情報入力!S98="","",②選手情報入力!S98))</f>
        <v/>
      </c>
      <c r="AA89" s="29" t="str">
        <f>IF(E89="","",IF(②選手情報入力!Q98="","",1))</f>
        <v/>
      </c>
      <c r="AB89" t="str">
        <f>IF(E89="","",IF(②選手情報入力!R98="","",IF(K89=1,VLOOKUP(②選手情報入力!R98,種目情報!$A$4:$C$25,3,FALSE),VLOOKUP(②選手情報入力!R98,種目情報!$E$4:$G$29,3,FALSE))))</f>
        <v/>
      </c>
      <c r="AC89" t="str">
        <f>IF(E89="","",IF(②選手情報入力!T98="","",IF(K89=1,種目情報!$J$4,種目情報!$J$6)))</f>
        <v/>
      </c>
      <c r="AD89" t="str">
        <f>IF(E89="","",IF(②選手情報入力!T98="","",IF(K89=1,IF(②選手情報入力!$U$6="","",②選手情報入力!$U$6),IF(②選手情報入力!$U$7="","",②選手情報入力!$U$7))))</f>
        <v/>
      </c>
      <c r="AE89" t="str">
        <f>IF(E89="","",IF(②選手情報入力!T98="","",IF(K89=1,IF(②選手情報入力!$T$6="",0,1),IF(②選手情報入力!$T$7="",0,1))))</f>
        <v/>
      </c>
      <c r="AF89" t="str">
        <f>IF(E89="","",IF(②選手情報入力!T98="","",2))</f>
        <v/>
      </c>
      <c r="AG89" t="str">
        <f>IF(E89="","",IF(②選手情報入力!V98="","",IF(K89=1,種目情報!$J$5,種目情報!$J$7)))</f>
        <v/>
      </c>
      <c r="AH89" t="str">
        <f>IF(E89="","",IF(②選手情報入力!V98="","",IF(K89=1,IF(②選手情報入力!$W$6="","",②選手情報入力!$W$6),IF(②選手情報入力!$W$7="","",②選手情報入力!$W$7))))</f>
        <v/>
      </c>
      <c r="AI89" t="str">
        <f>IF(E89="","",IF(②選手情報入力!V98="","",IF(K89=1,IF(②選手情報入力!$V$6="",0,1),IF(②選手情報入力!$V$7="",0,1))))</f>
        <v/>
      </c>
      <c r="AJ89" t="str">
        <f>IF(E89="","",IF(②選手情報入力!V98="","",2))</f>
        <v/>
      </c>
    </row>
    <row r="90" spans="1:37">
      <c r="A90" t="str">
        <f>IF(E90="","",②選手情報入力!B99)</f>
        <v/>
      </c>
      <c r="B90" t="str">
        <f>IF(E90="","",①団体情報入力!$C$5)</f>
        <v/>
      </c>
      <c r="E90" t="str">
        <f>IF(②選手情報入力!C99="","",②選手情報入力!C99)</f>
        <v/>
      </c>
      <c r="F90" t="str">
        <f>IF(E90="","",②選手情報入力!D99)</f>
        <v/>
      </c>
      <c r="G90" t="str">
        <f>IF(E90="","",ASC(②選手情報入力!E99))</f>
        <v/>
      </c>
      <c r="H90" t="str">
        <f t="shared" si="3"/>
        <v/>
      </c>
      <c r="I90" t="str">
        <f>IF(E90="","",②選手情報入力!F99&amp;" "&amp;②選手情報入力!G99)</f>
        <v/>
      </c>
      <c r="J90" t="str">
        <f t="shared" si="4"/>
        <v/>
      </c>
      <c r="K90" t="str">
        <f>IF(E90="","",IF(②選手情報入力!I99="男",1,2))</f>
        <v/>
      </c>
      <c r="L90" t="str">
        <f>IF(E90="","",IF(②選手情報入力!J99="","",②選手情報入力!J99))</f>
        <v/>
      </c>
      <c r="M90" t="str">
        <f>IF(E90="","",LEFT(②選手情報入力!K99,4))</f>
        <v/>
      </c>
      <c r="N90" t="str">
        <f>IF(E90="","",RIGHT(②選手情報入力!K99,4))</f>
        <v/>
      </c>
      <c r="O90" t="str">
        <f t="shared" si="5"/>
        <v/>
      </c>
      <c r="Q90" t="str">
        <f>IF(E90="","",IF(②選手情報入力!L99="","",IF(K90=1,VLOOKUP(②選手情報入力!L99,種目情報!$A$4:$B$34,2,FALSE),VLOOKUP(②選手情報入力!L99,種目情報!$E$4:$F$36,2,FALSE))))</f>
        <v/>
      </c>
      <c r="R90" t="str">
        <f>IF(E90="","",IF(②選手情報入力!M99="","",②選手情報入力!M99))</f>
        <v/>
      </c>
      <c r="S90" s="29"/>
      <c r="T90" t="str">
        <f>IF(E90="","",IF(②選手情報入力!L99="","",IF(K90=1,VLOOKUP(②選手情報入力!L99,種目情報!$A$4:$C$25,3,FALSE),VLOOKUP(②選手情報入力!L99,種目情報!$E$4:$G$29,3,FALSE))))</f>
        <v/>
      </c>
      <c r="U90" t="str">
        <f>IF(E90="","",IF(②選手情報入力!O99="","",IF(K90=1,VLOOKUP(②選手情報入力!O99,種目情報!$A$4:$B$25,2,FALSE),VLOOKUP(②選手情報入力!O99,種目情報!$E$4:$F$29,2,FALSE))))</f>
        <v/>
      </c>
      <c r="V90" t="str">
        <f>IF(E90="","",IF(②選手情報入力!P99="","",②選手情報入力!P99))</f>
        <v/>
      </c>
      <c r="W90" s="29" t="str">
        <f>IF(E90="","",IF(②選手情報入力!N99="","",1))</f>
        <v/>
      </c>
      <c r="X90" t="str">
        <f>IF(E90="","",IF(②選手情報入力!O99="","",IF(K90=1,VLOOKUP(②選手情報入力!O99,種目情報!$A$4:$C$25,3,FALSE),VLOOKUP(②選手情報入力!O99,種目情報!$E$4:$G$29,3,FALSE))))</f>
        <v/>
      </c>
      <c r="Y90" t="str">
        <f>IF(E90="","",IF(②選手情報入力!R99="","",IF(K90=1,VLOOKUP(②選手情報入力!R99,種目情報!$A$4:$B$25,2,FALSE),VLOOKUP(②選手情報入力!R99,種目情報!$E$4:$F$29,2,FALSE))))</f>
        <v/>
      </c>
      <c r="Z90" t="str">
        <f>IF(E90="","",IF(②選手情報入力!S99="","",②選手情報入力!S99))</f>
        <v/>
      </c>
      <c r="AA90" s="29" t="str">
        <f>IF(E90="","",IF(②選手情報入力!Q99="","",1))</f>
        <v/>
      </c>
      <c r="AB90" t="str">
        <f>IF(E90="","",IF(②選手情報入力!R99="","",IF(K90=1,VLOOKUP(②選手情報入力!R99,種目情報!$A$4:$C$25,3,FALSE),VLOOKUP(②選手情報入力!R99,種目情報!$E$4:$G$29,3,FALSE))))</f>
        <v/>
      </c>
      <c r="AC90" t="str">
        <f>IF(E90="","",IF(②選手情報入力!T99="","",IF(K90=1,種目情報!$J$4,種目情報!$J$6)))</f>
        <v/>
      </c>
      <c r="AD90" t="str">
        <f>IF(E90="","",IF(②選手情報入力!T99="","",IF(K90=1,IF(②選手情報入力!$U$6="","",②選手情報入力!$U$6),IF(②選手情報入力!$U$7="","",②選手情報入力!$U$7))))</f>
        <v/>
      </c>
      <c r="AE90" t="str">
        <f>IF(E90="","",IF(②選手情報入力!T99="","",IF(K90=1,IF(②選手情報入力!$T$6="",0,1),IF(②選手情報入力!$T$7="",0,1))))</f>
        <v/>
      </c>
      <c r="AF90" t="str">
        <f>IF(E90="","",IF(②選手情報入力!T99="","",2))</f>
        <v/>
      </c>
      <c r="AG90" t="str">
        <f>IF(E90="","",IF(②選手情報入力!V99="","",IF(K90=1,種目情報!$J$5,種目情報!$J$7)))</f>
        <v/>
      </c>
      <c r="AH90" t="str">
        <f>IF(E90="","",IF(②選手情報入力!V99="","",IF(K90=1,IF(②選手情報入力!$W$6="","",②選手情報入力!$W$6),IF(②選手情報入力!$W$7="","",②選手情報入力!$W$7))))</f>
        <v/>
      </c>
      <c r="AI90" t="str">
        <f>IF(E90="","",IF(②選手情報入力!V99="","",IF(K90=1,IF(②選手情報入力!$V$6="",0,1),IF(②選手情報入力!$V$7="",0,1))))</f>
        <v/>
      </c>
      <c r="AJ90" t="str">
        <f>IF(E90="","",IF(②選手情報入力!V99="","",2))</f>
        <v/>
      </c>
    </row>
    <row r="91" spans="1:37">
      <c r="A91" t="str">
        <f>IF(E91="","",②選手情報入力!B100)</f>
        <v/>
      </c>
      <c r="B91" t="str">
        <f>IF(E91="","",①団体情報入力!$C$5)</f>
        <v/>
      </c>
      <c r="E91" t="str">
        <f>IF(②選手情報入力!C100="","",②選手情報入力!C100)</f>
        <v/>
      </c>
      <c r="F91" t="str">
        <f>IF(E91="","",②選手情報入力!D100)</f>
        <v/>
      </c>
      <c r="G91" t="str">
        <f>IF(E91="","",ASC(②選手情報入力!E100))</f>
        <v/>
      </c>
      <c r="H91" t="str">
        <f t="shared" si="3"/>
        <v/>
      </c>
      <c r="I91" t="str">
        <f>IF(E91="","",②選手情報入力!F100&amp;" "&amp;②選手情報入力!G100)</f>
        <v/>
      </c>
      <c r="J91" t="str">
        <f t="shared" si="4"/>
        <v/>
      </c>
      <c r="K91" t="str">
        <f>IF(E91="","",IF(②選手情報入力!I100="男",1,2))</f>
        <v/>
      </c>
      <c r="L91" t="str">
        <f>IF(E91="","",IF(②選手情報入力!J100="","",②選手情報入力!J100))</f>
        <v/>
      </c>
      <c r="M91" t="str">
        <f>IF(E91="","",LEFT(②選手情報入力!K100,4))</f>
        <v/>
      </c>
      <c r="N91" t="str">
        <f>IF(E91="","",RIGHT(②選手情報入力!K100,4))</f>
        <v/>
      </c>
      <c r="O91" t="str">
        <f t="shared" si="5"/>
        <v/>
      </c>
      <c r="Q91" t="str">
        <f>IF(E91="","",IF(②選手情報入力!L100="","",IF(K91=1,VLOOKUP(②選手情報入力!L100,種目情報!$A$4:$B$34,2,FALSE),VLOOKUP(②選手情報入力!L100,種目情報!$E$4:$F$36,2,FALSE))))</f>
        <v/>
      </c>
      <c r="R91" t="str">
        <f>IF(E91="","",IF(②選手情報入力!M100="","",②選手情報入力!M100))</f>
        <v/>
      </c>
      <c r="S91" s="29"/>
      <c r="T91" t="str">
        <f>IF(E91="","",IF(②選手情報入力!L100="","",IF(K91=1,VLOOKUP(②選手情報入力!L100,種目情報!$A$4:$C$25,3,FALSE),VLOOKUP(②選手情報入力!L100,種目情報!$E$4:$G$29,3,FALSE))))</f>
        <v/>
      </c>
      <c r="U91" t="str">
        <f>IF(E91="","",IF(②選手情報入力!O100="","",IF(K91=1,VLOOKUP(②選手情報入力!O100,種目情報!$A$4:$B$25,2,FALSE),VLOOKUP(②選手情報入力!O100,種目情報!$E$4:$F$29,2,FALSE))))</f>
        <v/>
      </c>
      <c r="V91" t="str">
        <f>IF(E91="","",IF(②選手情報入力!P100="","",②選手情報入力!P100))</f>
        <v/>
      </c>
      <c r="W91" s="29" t="str">
        <f>IF(E91="","",IF(②選手情報入力!N100="","",1))</f>
        <v/>
      </c>
      <c r="X91" t="str">
        <f>IF(E91="","",IF(②選手情報入力!O100="","",IF(K91=1,VLOOKUP(②選手情報入力!O100,種目情報!$A$4:$C$25,3,FALSE),VLOOKUP(②選手情報入力!O100,種目情報!$E$4:$G$29,3,FALSE))))</f>
        <v/>
      </c>
      <c r="Y91" t="str">
        <f>IF(E91="","",IF(②選手情報入力!R100="","",IF(K91=1,VLOOKUP(②選手情報入力!R100,種目情報!$A$4:$B$25,2,FALSE),VLOOKUP(②選手情報入力!R100,種目情報!$E$4:$F$29,2,FALSE))))</f>
        <v/>
      </c>
      <c r="Z91" t="str">
        <f>IF(E91="","",IF(②選手情報入力!S100="","",②選手情報入力!S100))</f>
        <v/>
      </c>
      <c r="AA91" s="29" t="str">
        <f>IF(E91="","",IF(②選手情報入力!Q100="","",1))</f>
        <v/>
      </c>
      <c r="AB91" t="str">
        <f>IF(E91="","",IF(②選手情報入力!R100="","",IF(K91=1,VLOOKUP(②選手情報入力!R100,種目情報!$A$4:$C$25,3,FALSE),VLOOKUP(②選手情報入力!R100,種目情報!$E$4:$G$29,3,FALSE))))</f>
        <v/>
      </c>
      <c r="AC91" t="str">
        <f>IF(E91="","",IF(②選手情報入力!T100="","",IF(K91=1,種目情報!$J$4,種目情報!$J$6)))</f>
        <v/>
      </c>
      <c r="AD91" t="str">
        <f>IF(E91="","",IF(②選手情報入力!T100="","",IF(K91=1,IF(②選手情報入力!$U$6="","",②選手情報入力!$U$6),IF(②選手情報入力!$U$7="","",②選手情報入力!$U$7))))</f>
        <v/>
      </c>
      <c r="AE91" t="str">
        <f>IF(E91="","",IF(②選手情報入力!T100="","",IF(K91=1,IF(②選手情報入力!$T$6="",0,1),IF(②選手情報入力!$T$7="",0,1))))</f>
        <v/>
      </c>
      <c r="AF91" t="str">
        <f>IF(E91="","",IF(②選手情報入力!T100="","",2))</f>
        <v/>
      </c>
      <c r="AG91" t="str">
        <f>IF(E91="","",IF(②選手情報入力!V100="","",IF(K91=1,種目情報!$J$5,種目情報!$J$7)))</f>
        <v/>
      </c>
      <c r="AH91" t="str">
        <f>IF(E91="","",IF(②選手情報入力!V100="","",IF(K91=1,IF(②選手情報入力!$W$6="","",②選手情報入力!$W$6),IF(②選手情報入力!$W$7="","",②選手情報入力!$W$7))))</f>
        <v/>
      </c>
      <c r="AI91" t="str">
        <f>IF(E91="","",IF(②選手情報入力!V100="","",IF(K91=1,IF(②選手情報入力!$V$6="",0,1),IF(②選手情報入力!$V$7="",0,1))))</f>
        <v/>
      </c>
      <c r="AJ91" t="str">
        <f>IF(E91="","",IF(②選手情報入力!V100="","",2))</f>
        <v/>
      </c>
    </row>
    <row r="92" spans="1:37">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row>
  </sheetData>
  <phoneticPr fontId="7"/>
  <pageMargins left="0.7" right="0.7" top="0.75" bottom="0.75" header="0.3" footer="0.3"/>
  <pageSetup paperSize="9" orientation="portrait" horizontalDpi="4294967293"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M25"/>
  <sheetViews>
    <sheetView workbookViewId="0">
      <selection activeCell="A2" sqref="A2:B25"/>
    </sheetView>
  </sheetViews>
  <sheetFormatPr defaultRowHeight="13.5"/>
  <cols>
    <col min="1" max="1" width="10" bestFit="1" customWidth="1"/>
    <col min="2" max="2" width="10.5" bestFit="1" customWidth="1"/>
    <col min="3" max="3" width="9.25" bestFit="1" customWidth="1"/>
    <col min="4" max="4" width="13" bestFit="1" customWidth="1"/>
    <col min="5" max="5" width="13.5" bestFit="1" customWidth="1"/>
    <col min="6" max="6" width="15.625" bestFit="1" customWidth="1"/>
    <col min="7" max="7" width="3.375" bestFit="1" customWidth="1"/>
    <col min="8" max="8" width="10.375" bestFit="1" customWidth="1"/>
    <col min="9" max="9" width="9.5" bestFit="1" customWidth="1"/>
    <col min="10" max="10" width="20.375" bestFit="1" customWidth="1"/>
    <col min="11" max="11" width="19.375" bestFit="1" customWidth="1"/>
    <col min="12" max="12" width="26.875" bestFit="1" customWidth="1"/>
    <col min="13" max="13" width="18.875" bestFit="1" customWidth="1"/>
  </cols>
  <sheetData>
    <row r="1" spans="1:13">
      <c r="A1" t="s">
        <v>54</v>
      </c>
      <c r="B1" t="s">
        <v>55</v>
      </c>
      <c r="C1" t="s">
        <v>56</v>
      </c>
      <c r="D1" t="s">
        <v>57</v>
      </c>
      <c r="E1" t="s">
        <v>58</v>
      </c>
      <c r="F1" t="s">
        <v>59</v>
      </c>
      <c r="G1" t="s">
        <v>60</v>
      </c>
      <c r="H1" t="s">
        <v>3</v>
      </c>
      <c r="I1" t="s">
        <v>8</v>
      </c>
      <c r="J1" t="s">
        <v>61</v>
      </c>
      <c r="K1" t="s">
        <v>62</v>
      </c>
      <c r="L1" t="s">
        <v>63</v>
      </c>
      <c r="M1" t="s">
        <v>64</v>
      </c>
    </row>
    <row r="2" spans="1:13">
      <c r="A2" t="str">
        <f>IF(③リレー情報確認!C8="","",410000+①団体情報入力!$C$5*10)</f>
        <v/>
      </c>
      <c r="B2" t="str">
        <f>IF(A2="","",①団体情報入力!$C$5)</f>
        <v/>
      </c>
      <c r="C2" t="str">
        <f>IF(A2="","",③リレー情報確認!$J$1)</f>
        <v/>
      </c>
      <c r="D2" t="str">
        <f>IF(A2="","",③リレー情報確認!$P$1)</f>
        <v/>
      </c>
      <c r="G2">
        <v>1</v>
      </c>
      <c r="H2" t="str">
        <f>IF(A2="","",③リレー情報確認!E8)</f>
        <v/>
      </c>
      <c r="I2" t="str">
        <f>IF(A2="","",③リレー情報確認!D8)</f>
        <v/>
      </c>
      <c r="J2" t="str">
        <f>IF(A2="","",種目情報!$J$4)</f>
        <v/>
      </c>
      <c r="K2" t="str">
        <f>IF(A2="","",③リレー情報確認!$F$8)</f>
        <v/>
      </c>
      <c r="L2" t="str">
        <f>IF(A2="","",IF(②選手情報入力!$T$6="",0,1))</f>
        <v/>
      </c>
      <c r="M2" t="str">
        <f>IF(A2="","",種目情報!$K$4)</f>
        <v/>
      </c>
    </row>
    <row r="3" spans="1:13">
      <c r="A3" t="str">
        <f>IF(③リレー情報確認!C9="","",410000+①団体情報入力!$C$5*10)</f>
        <v/>
      </c>
      <c r="B3" t="str">
        <f>IF(A3="","",①団体情報入力!$C$5)</f>
        <v/>
      </c>
      <c r="C3" t="str">
        <f>IF(A3="","",③リレー情報確認!$J$1)</f>
        <v/>
      </c>
      <c r="D3" t="str">
        <f>IF(A3="","",③リレー情報確認!$P$1)</f>
        <v/>
      </c>
      <c r="G3">
        <v>2</v>
      </c>
      <c r="H3" t="str">
        <f>IF(A3="","",③リレー情報確認!E9)</f>
        <v/>
      </c>
      <c r="I3" t="str">
        <f>IF(A3="","",③リレー情報確認!D9)</f>
        <v/>
      </c>
      <c r="J3" t="str">
        <f>IF(A3="","",種目情報!$J$4)</f>
        <v/>
      </c>
      <c r="K3" t="str">
        <f>IF(A3="","",③リレー情報確認!$F$8)</f>
        <v/>
      </c>
      <c r="L3" t="str">
        <f>IF(A3="","",IF(②選手情報入力!$T$6="",0,1))</f>
        <v/>
      </c>
      <c r="M3" t="str">
        <f>IF(A3="","",種目情報!$K$4)</f>
        <v/>
      </c>
    </row>
    <row r="4" spans="1:13">
      <c r="A4" t="str">
        <f>IF(③リレー情報確認!C10="","",410000+①団体情報入力!$C$5*10)</f>
        <v/>
      </c>
      <c r="B4" t="str">
        <f>IF(A4="","",①団体情報入力!$C$5)</f>
        <v/>
      </c>
      <c r="C4" t="str">
        <f>IF(A4="","",③リレー情報確認!$J$1)</f>
        <v/>
      </c>
      <c r="D4" t="str">
        <f>IF(A4="","",③リレー情報確認!$P$1)</f>
        <v/>
      </c>
      <c r="G4">
        <v>3</v>
      </c>
      <c r="H4" t="str">
        <f>IF(A4="","",③リレー情報確認!E10)</f>
        <v/>
      </c>
      <c r="I4" t="str">
        <f>IF(A4="","",③リレー情報確認!D10)</f>
        <v/>
      </c>
      <c r="J4" t="str">
        <f>IF(A4="","",種目情報!$J$4)</f>
        <v/>
      </c>
      <c r="K4" t="str">
        <f>IF(A4="","",③リレー情報確認!$F$8)</f>
        <v/>
      </c>
      <c r="L4" t="str">
        <f>IF(A4="","",IF(②選手情報入力!$T$6="",0,1))</f>
        <v/>
      </c>
      <c r="M4" t="str">
        <f>IF(A4="","",種目情報!$K$4)</f>
        <v/>
      </c>
    </row>
    <row r="5" spans="1:13">
      <c r="A5" t="str">
        <f>IF(③リレー情報確認!C11="","",410000+①団体情報入力!$C$5*10)</f>
        <v/>
      </c>
      <c r="B5" t="str">
        <f>IF(A5="","",①団体情報入力!$C$5)</f>
        <v/>
      </c>
      <c r="C5" t="str">
        <f>IF(A5="","",③リレー情報確認!$J$1)</f>
        <v/>
      </c>
      <c r="D5" t="str">
        <f>IF(A5="","",③リレー情報確認!$P$1)</f>
        <v/>
      </c>
      <c r="G5">
        <v>4</v>
      </c>
      <c r="H5" t="str">
        <f>IF(A5="","",③リレー情報確認!E11)</f>
        <v/>
      </c>
      <c r="I5" t="str">
        <f>IF(A5="","",③リレー情報確認!D11)</f>
        <v/>
      </c>
      <c r="J5" t="str">
        <f>IF(A5="","",種目情報!$J$4)</f>
        <v/>
      </c>
      <c r="K5" t="str">
        <f>IF(A5="","",③リレー情報確認!$F$8)</f>
        <v/>
      </c>
      <c r="L5" t="str">
        <f>IF(A5="","",IF(②選手情報入力!$T$6="",0,1))</f>
        <v/>
      </c>
      <c r="M5" t="str">
        <f>IF(A5="","",種目情報!$K$4)</f>
        <v/>
      </c>
    </row>
    <row r="6" spans="1:13">
      <c r="A6" t="str">
        <f>IF(③リレー情報確認!C12="","",410000+①団体情報入力!$C$5*10)</f>
        <v/>
      </c>
      <c r="B6" t="str">
        <f>IF(A6="","",①団体情報入力!$C$5)</f>
        <v/>
      </c>
      <c r="C6" t="str">
        <f>IF(A6="","",③リレー情報確認!$J$1)</f>
        <v/>
      </c>
      <c r="D6" t="str">
        <f>IF(A6="","",③リレー情報確認!$P$1)</f>
        <v/>
      </c>
      <c r="G6">
        <v>5</v>
      </c>
      <c r="H6" t="str">
        <f>IF(A6="","",③リレー情報確認!E12)</f>
        <v/>
      </c>
      <c r="I6" t="str">
        <f>IF(A6="","",③リレー情報確認!D12)</f>
        <v/>
      </c>
      <c r="J6" t="str">
        <f>IF(A6="","",種目情報!$J$4)</f>
        <v/>
      </c>
      <c r="K6" t="str">
        <f>IF(A6="","",③リレー情報確認!$F$8)</f>
        <v/>
      </c>
      <c r="L6" t="str">
        <f>IF(A6="","",IF(②選手情報入力!$T$6="",0,1))</f>
        <v/>
      </c>
      <c r="M6" t="str">
        <f>IF(A6="","",種目情報!$K$4)</f>
        <v/>
      </c>
    </row>
    <row r="7" spans="1:13">
      <c r="A7" t="str">
        <f>IF(③リレー情報確認!C13="","",410000+①団体情報入力!$C$5*10)</f>
        <v/>
      </c>
      <c r="B7" t="str">
        <f>IF(A7="","",①団体情報入力!$C$5)</f>
        <v/>
      </c>
      <c r="C7" t="str">
        <f>IF(A7="","",③リレー情報確認!$J$1)</f>
        <v/>
      </c>
      <c r="D7" t="str">
        <f>IF(A7="","",③リレー情報確認!$P$1)</f>
        <v/>
      </c>
      <c r="G7">
        <v>6</v>
      </c>
      <c r="H7" t="str">
        <f>IF(A7="","",③リレー情報確認!E13)</f>
        <v/>
      </c>
      <c r="I7" t="str">
        <f>IF(A7="","",③リレー情報確認!D13)</f>
        <v/>
      </c>
      <c r="J7" t="str">
        <f>IF(A7="","",種目情報!$J$4)</f>
        <v/>
      </c>
      <c r="K7" t="str">
        <f>IF(A7="","",③リレー情報確認!$F$8)</f>
        <v/>
      </c>
      <c r="L7" t="str">
        <f>IF(A7="","",IF(②選手情報入力!$T$6="",0,1))</f>
        <v/>
      </c>
      <c r="M7" t="str">
        <f>IF(A7="","",種目情報!$K$4)</f>
        <v/>
      </c>
    </row>
    <row r="8" spans="1:13">
      <c r="A8" s="10" t="str">
        <f>IF(③リレー情報確認!I8="","",1610000+①団体情報入力!$C$5*10)</f>
        <v/>
      </c>
      <c r="B8" s="10" t="str">
        <f>IF(A8="","",①団体情報入力!$C$5)</f>
        <v/>
      </c>
      <c r="C8" s="10" t="str">
        <f>IF(A8="","",③リレー情報確認!$J$1)</f>
        <v/>
      </c>
      <c r="D8" s="10" t="str">
        <f>IF(A8="","",③リレー情報確認!$P$1)</f>
        <v/>
      </c>
      <c r="E8" s="10"/>
      <c r="F8" s="10"/>
      <c r="G8" s="10">
        <v>1</v>
      </c>
      <c r="H8" s="10" t="str">
        <f>IF(A8="","",③リレー情報確認!K8)</f>
        <v/>
      </c>
      <c r="I8" s="10" t="str">
        <f>IF(A8="","",③リレー情報確認!J8)</f>
        <v/>
      </c>
      <c r="J8" s="10" t="str">
        <f>IF(A8="","",種目情報!$J$5)</f>
        <v/>
      </c>
      <c r="K8" s="10" t="str">
        <f>IF(A8="","",③リレー情報確認!$L$8)</f>
        <v/>
      </c>
      <c r="L8" s="10" t="str">
        <f>IF(A8="","",IF(②選手情報入力!$T$7="",0,1))</f>
        <v/>
      </c>
      <c r="M8" s="10" t="str">
        <f>IF(A8="","",種目情報!$K$5)</f>
        <v/>
      </c>
    </row>
    <row r="9" spans="1:13">
      <c r="A9" s="10" t="str">
        <f>IF(③リレー情報確認!I9="","",1610000+①団体情報入力!$C$5*10)</f>
        <v/>
      </c>
      <c r="B9" s="10" t="str">
        <f>IF(A9="","",①団体情報入力!$C$5)</f>
        <v/>
      </c>
      <c r="C9" s="10" t="str">
        <f>IF(A9="","",③リレー情報確認!$J$1)</f>
        <v/>
      </c>
      <c r="D9" s="10" t="str">
        <f>IF(A9="","",③リレー情報確認!$P$1)</f>
        <v/>
      </c>
      <c r="E9" s="10"/>
      <c r="F9" s="10"/>
      <c r="G9" s="10">
        <v>2</v>
      </c>
      <c r="H9" s="10" t="str">
        <f>IF(A9="","",③リレー情報確認!K9)</f>
        <v/>
      </c>
      <c r="I9" s="10" t="str">
        <f>IF(A9="","",③リレー情報確認!J9)</f>
        <v/>
      </c>
      <c r="J9" s="10" t="str">
        <f>IF(A9="","",種目情報!$J$5)</f>
        <v/>
      </c>
      <c r="K9" s="10" t="str">
        <f>IF(A9="","",③リレー情報確認!$L$8)</f>
        <v/>
      </c>
      <c r="L9" s="10" t="str">
        <f>IF(A9="","",IF(②選手情報入力!$T$7="",0,1))</f>
        <v/>
      </c>
      <c r="M9" s="10" t="str">
        <f>IF(A9="","",種目情報!$K$5)</f>
        <v/>
      </c>
    </row>
    <row r="10" spans="1:13">
      <c r="A10" s="10" t="str">
        <f>IF(③リレー情報確認!I10="","",1610000+①団体情報入力!$C$5*10)</f>
        <v/>
      </c>
      <c r="B10" s="10" t="str">
        <f>IF(A10="","",①団体情報入力!$C$5)</f>
        <v/>
      </c>
      <c r="C10" s="10" t="str">
        <f>IF(A10="","",③リレー情報確認!$J$1)</f>
        <v/>
      </c>
      <c r="D10" s="10" t="str">
        <f>IF(A10="","",③リレー情報確認!$P$1)</f>
        <v/>
      </c>
      <c r="E10" s="10"/>
      <c r="F10" s="10"/>
      <c r="G10" s="10">
        <v>3</v>
      </c>
      <c r="H10" s="10" t="str">
        <f>IF(A10="","",③リレー情報確認!K10)</f>
        <v/>
      </c>
      <c r="I10" s="10" t="str">
        <f>IF(A10="","",③リレー情報確認!J10)</f>
        <v/>
      </c>
      <c r="J10" s="10" t="str">
        <f>IF(A10="","",種目情報!$J$5)</f>
        <v/>
      </c>
      <c r="K10" s="10" t="str">
        <f>IF(A10="","",③リレー情報確認!$L$8)</f>
        <v/>
      </c>
      <c r="L10" s="10" t="str">
        <f>IF(A10="","",IF(②選手情報入力!$T$7="",0,1))</f>
        <v/>
      </c>
      <c r="M10" s="10" t="str">
        <f>IF(A10="","",種目情報!$K$5)</f>
        <v/>
      </c>
    </row>
    <row r="11" spans="1:13">
      <c r="A11" s="10" t="str">
        <f>IF(③リレー情報確認!I11="","",1610000+①団体情報入力!$C$5*10)</f>
        <v/>
      </c>
      <c r="B11" s="10" t="str">
        <f>IF(A11="","",①団体情報入力!$C$5)</f>
        <v/>
      </c>
      <c r="C11" s="10" t="str">
        <f>IF(A11="","",③リレー情報確認!$J$1)</f>
        <v/>
      </c>
      <c r="D11" s="10" t="str">
        <f>IF(A11="","",③リレー情報確認!$P$1)</f>
        <v/>
      </c>
      <c r="E11" s="10"/>
      <c r="F11" s="10"/>
      <c r="G11" s="10">
        <v>4</v>
      </c>
      <c r="H11" s="10" t="str">
        <f>IF(A11="","",③リレー情報確認!K11)</f>
        <v/>
      </c>
      <c r="I11" s="10" t="str">
        <f>IF(A11="","",③リレー情報確認!J11)</f>
        <v/>
      </c>
      <c r="J11" s="10" t="str">
        <f>IF(A11="","",種目情報!$J$5)</f>
        <v/>
      </c>
      <c r="K11" s="10" t="str">
        <f>IF(A11="","",③リレー情報確認!$L$8)</f>
        <v/>
      </c>
      <c r="L11" s="10" t="str">
        <f>IF(A11="","",IF(②選手情報入力!$T$7="",0,1))</f>
        <v/>
      </c>
      <c r="M11" s="10" t="str">
        <f>IF(A11="","",種目情報!$K$5)</f>
        <v/>
      </c>
    </row>
    <row r="12" spans="1:13">
      <c r="A12" s="10" t="str">
        <f>IF(③リレー情報確認!I12="","",1610000+①団体情報入力!$C$5*10)</f>
        <v/>
      </c>
      <c r="B12" s="10" t="str">
        <f>IF(A12="","",①団体情報入力!$C$5)</f>
        <v/>
      </c>
      <c r="C12" s="10" t="str">
        <f>IF(A12="","",③リレー情報確認!$J$1)</f>
        <v/>
      </c>
      <c r="D12" s="10" t="str">
        <f>IF(A12="","",③リレー情報確認!$P$1)</f>
        <v/>
      </c>
      <c r="E12" s="10"/>
      <c r="F12" s="10"/>
      <c r="G12" s="10">
        <v>5</v>
      </c>
      <c r="H12" s="10" t="str">
        <f>IF(A12="","",③リレー情報確認!K12)</f>
        <v/>
      </c>
      <c r="I12" s="10" t="str">
        <f>IF(A12="","",③リレー情報確認!J12)</f>
        <v/>
      </c>
      <c r="J12" s="10" t="str">
        <f>IF(A12="","",種目情報!$J$5)</f>
        <v/>
      </c>
      <c r="K12" s="10" t="str">
        <f>IF(A12="","",③リレー情報確認!$L$8)</f>
        <v/>
      </c>
      <c r="L12" s="10" t="str">
        <f>IF(A12="","",IF(②選手情報入力!$T$7="",0,1))</f>
        <v/>
      </c>
      <c r="M12" s="10" t="str">
        <f>IF(A12="","",種目情報!$K$5)</f>
        <v/>
      </c>
    </row>
    <row r="13" spans="1:13">
      <c r="A13" s="10" t="str">
        <f>IF(③リレー情報確認!I13="","",1610000+①団体情報入力!$C$5*10)</f>
        <v/>
      </c>
      <c r="B13" s="10" t="str">
        <f>IF(A13="","",①団体情報入力!$C$5)</f>
        <v/>
      </c>
      <c r="C13" s="10" t="str">
        <f>IF(A13="","",③リレー情報確認!$J$1)</f>
        <v/>
      </c>
      <c r="D13" s="10" t="str">
        <f>IF(A13="","",③リレー情報確認!$P$1)</f>
        <v/>
      </c>
      <c r="E13" s="10"/>
      <c r="F13" s="10"/>
      <c r="G13" s="10">
        <v>6</v>
      </c>
      <c r="H13" s="10" t="str">
        <f>IF(A13="","",③リレー情報確認!K13)</f>
        <v/>
      </c>
      <c r="I13" s="10" t="str">
        <f>IF(A13="","",③リレー情報確認!J13)</f>
        <v/>
      </c>
      <c r="J13" s="10" t="str">
        <f>IF(A13="","",種目情報!$J$5)</f>
        <v/>
      </c>
      <c r="K13" s="10" t="str">
        <f>IF(A13="","",③リレー情報確認!$L$8)</f>
        <v/>
      </c>
      <c r="L13" s="10" t="str">
        <f>IF(A13="","",IF(②選手情報入力!$T$7="",0,1))</f>
        <v/>
      </c>
      <c r="M13" s="10" t="str">
        <f>IF(A13="","",種目情報!$K$5)</f>
        <v/>
      </c>
    </row>
    <row r="14" spans="1:13">
      <c r="A14" t="str">
        <f>IF(③リレー情報確認!O8="","",420000+①団体情報入力!$C$5*10)</f>
        <v/>
      </c>
      <c r="B14" t="str">
        <f>IF(A14="","",①団体情報入力!$C$5)</f>
        <v/>
      </c>
      <c r="C14" t="str">
        <f>IF(A14="","",③リレー情報確認!$J$1)</f>
        <v/>
      </c>
      <c r="D14" t="str">
        <f>IF(A14="","",③リレー情報確認!$P$1)</f>
        <v/>
      </c>
      <c r="G14">
        <v>1</v>
      </c>
      <c r="H14" t="str">
        <f>IF(A14="","",③リレー情報確認!Q8)</f>
        <v/>
      </c>
      <c r="I14" t="str">
        <f>IF(A14="","",③リレー情報確認!P8)</f>
        <v/>
      </c>
      <c r="J14" t="str">
        <f>IF(A14="","",種目情報!$J$6)</f>
        <v/>
      </c>
      <c r="K14" t="str">
        <f>IF(A14="","",③リレー情報確認!$R$8)</f>
        <v/>
      </c>
      <c r="L14" t="str">
        <f>IF(A14="","",IF(②選手情報入力!$V$6="",0,1))</f>
        <v/>
      </c>
      <c r="M14" t="str">
        <f>IF(A14="","",種目情報!$K$6)</f>
        <v/>
      </c>
    </row>
    <row r="15" spans="1:13">
      <c r="A15" t="str">
        <f>IF(③リレー情報確認!O9="","",420000+①団体情報入力!$C$5*10)</f>
        <v/>
      </c>
      <c r="B15" t="str">
        <f>IF(A15="","",①団体情報入力!$C$5)</f>
        <v/>
      </c>
      <c r="C15" t="str">
        <f>IF(A15="","",③リレー情報確認!$J$1)</f>
        <v/>
      </c>
      <c r="D15" t="str">
        <f>IF(A15="","",③リレー情報確認!$P$1)</f>
        <v/>
      </c>
      <c r="G15">
        <v>2</v>
      </c>
      <c r="H15" t="str">
        <f>IF(A15="","",③リレー情報確認!Q9)</f>
        <v/>
      </c>
      <c r="I15" t="str">
        <f>IF(A15="","",③リレー情報確認!P9)</f>
        <v/>
      </c>
      <c r="J15" t="str">
        <f>IF(A15="","",種目情報!$J$6)</f>
        <v/>
      </c>
      <c r="K15" t="str">
        <f>IF(A15="","",③リレー情報確認!$R$8)</f>
        <v/>
      </c>
      <c r="L15" t="str">
        <f>IF(A15="","",IF(②選手情報入力!$V$6="",0,1))</f>
        <v/>
      </c>
      <c r="M15" t="str">
        <f>IF(A15="","",種目情報!$K$6)</f>
        <v/>
      </c>
    </row>
    <row r="16" spans="1:13">
      <c r="A16" t="str">
        <f>IF(③リレー情報確認!O10="","",420000+①団体情報入力!$C$5*10)</f>
        <v/>
      </c>
      <c r="B16" t="str">
        <f>IF(A16="","",①団体情報入力!$C$5)</f>
        <v/>
      </c>
      <c r="C16" t="str">
        <f>IF(A16="","",③リレー情報確認!$J$1)</f>
        <v/>
      </c>
      <c r="D16" t="str">
        <f>IF(A16="","",③リレー情報確認!$P$1)</f>
        <v/>
      </c>
      <c r="G16">
        <v>3</v>
      </c>
      <c r="H16" t="str">
        <f>IF(A16="","",③リレー情報確認!Q10)</f>
        <v/>
      </c>
      <c r="I16" t="str">
        <f>IF(A16="","",③リレー情報確認!P10)</f>
        <v/>
      </c>
      <c r="J16" t="str">
        <f>IF(A16="","",種目情報!$J$6)</f>
        <v/>
      </c>
      <c r="K16" t="str">
        <f>IF(A16="","",③リレー情報確認!$R$8)</f>
        <v/>
      </c>
      <c r="L16" t="str">
        <f>IF(A16="","",IF(②選手情報入力!$V$6="",0,1))</f>
        <v/>
      </c>
      <c r="M16" t="str">
        <f>IF(A16="","",種目情報!$K$6)</f>
        <v/>
      </c>
    </row>
    <row r="17" spans="1:13">
      <c r="A17" t="str">
        <f>IF(③リレー情報確認!O11="","",420000+①団体情報入力!$C$5*10)</f>
        <v/>
      </c>
      <c r="B17" t="str">
        <f>IF(A17="","",①団体情報入力!$C$5)</f>
        <v/>
      </c>
      <c r="C17" t="str">
        <f>IF(A17="","",③リレー情報確認!$J$1)</f>
        <v/>
      </c>
      <c r="D17" t="str">
        <f>IF(A17="","",③リレー情報確認!$P$1)</f>
        <v/>
      </c>
      <c r="G17">
        <v>4</v>
      </c>
      <c r="H17" t="str">
        <f>IF(A17="","",③リレー情報確認!Q11)</f>
        <v/>
      </c>
      <c r="I17" t="str">
        <f>IF(A17="","",③リレー情報確認!P11)</f>
        <v/>
      </c>
      <c r="J17" t="str">
        <f>IF(A17="","",種目情報!$J$6)</f>
        <v/>
      </c>
      <c r="K17" t="str">
        <f>IF(A17="","",③リレー情報確認!$R$8)</f>
        <v/>
      </c>
      <c r="L17" t="str">
        <f>IF(A17="","",IF(②選手情報入力!$V$6="",0,1))</f>
        <v/>
      </c>
      <c r="M17" t="str">
        <f>IF(A17="","",種目情報!$K$6)</f>
        <v/>
      </c>
    </row>
    <row r="18" spans="1:13">
      <c r="A18" t="str">
        <f>IF(③リレー情報確認!O12="","",420000+①団体情報入力!$C$5*10)</f>
        <v/>
      </c>
      <c r="B18" t="str">
        <f>IF(A18="","",①団体情報入力!$C$5)</f>
        <v/>
      </c>
      <c r="C18" t="str">
        <f>IF(A18="","",③リレー情報確認!$J$1)</f>
        <v/>
      </c>
      <c r="D18" t="str">
        <f>IF(A18="","",③リレー情報確認!$P$1)</f>
        <v/>
      </c>
      <c r="G18">
        <v>5</v>
      </c>
      <c r="H18" t="str">
        <f>IF(A18="","",③リレー情報確認!Q12)</f>
        <v/>
      </c>
      <c r="I18" t="str">
        <f>IF(A18="","",③リレー情報確認!P12)</f>
        <v/>
      </c>
      <c r="J18" t="str">
        <f>IF(A18="","",種目情報!$J$6)</f>
        <v/>
      </c>
      <c r="K18" t="str">
        <f>IF(A18="","",③リレー情報確認!$R$8)</f>
        <v/>
      </c>
      <c r="L18" t="str">
        <f>IF(A18="","",IF(②選手情報入力!$V$6="",0,1))</f>
        <v/>
      </c>
      <c r="M18" t="str">
        <f>IF(A18="","",種目情報!$K$6)</f>
        <v/>
      </c>
    </row>
    <row r="19" spans="1:13">
      <c r="A19" t="str">
        <f>IF(③リレー情報確認!O13="","",420000+①団体情報入力!$C$5*10)</f>
        <v/>
      </c>
      <c r="B19" t="str">
        <f>IF(A19="","",①団体情報入力!$C$5)</f>
        <v/>
      </c>
      <c r="C19" t="str">
        <f>IF(A19="","",③リレー情報確認!$J$1)</f>
        <v/>
      </c>
      <c r="D19" t="str">
        <f>IF(A19="","",③リレー情報確認!$P$1)</f>
        <v/>
      </c>
      <c r="G19">
        <v>6</v>
      </c>
      <c r="H19" t="str">
        <f>IF(A19="","",③リレー情報確認!Q13)</f>
        <v/>
      </c>
      <c r="I19" t="str">
        <f>IF(A19="","",③リレー情報確認!P13)</f>
        <v/>
      </c>
      <c r="J19" t="str">
        <f>IF(A19="","",種目情報!$J$6)</f>
        <v/>
      </c>
      <c r="K19" t="str">
        <f>IF(A19="","",③リレー情報確認!$R$8)</f>
        <v/>
      </c>
      <c r="L19" t="str">
        <f>IF(A19="","",IF(②選手情報入力!$V$6="",0,1))</f>
        <v/>
      </c>
      <c r="M19" t="str">
        <f>IF(A19="","",種目情報!$K$6)</f>
        <v/>
      </c>
    </row>
    <row r="20" spans="1:13">
      <c r="A20" s="9" t="str">
        <f>IF(③リレー情報確認!U8="","",1620000+①団体情報入力!$C$5*10)</f>
        <v/>
      </c>
      <c r="B20" s="9" t="str">
        <f>IF(A20="","",①団体情報入力!$C$5)</f>
        <v/>
      </c>
      <c r="C20" s="9" t="str">
        <f>IF(A20="","",③リレー情報確認!$J$1)</f>
        <v/>
      </c>
      <c r="D20" s="9" t="str">
        <f>IF(A20="","",③リレー情報確認!$P$1)</f>
        <v/>
      </c>
      <c r="E20" s="9"/>
      <c r="F20" s="9"/>
      <c r="G20" s="9">
        <v>1</v>
      </c>
      <c r="H20" s="9" t="str">
        <f>IF(A20="","",③リレー情報確認!W8)</f>
        <v/>
      </c>
      <c r="I20" s="9" t="str">
        <f>IF(A20="","",③リレー情報確認!V8)</f>
        <v/>
      </c>
      <c r="J20" s="9" t="str">
        <f>IF(A20="","",種目情報!$J$7)</f>
        <v/>
      </c>
      <c r="K20" s="9" t="str">
        <f>IF(A20="","",③リレー情報確認!$X$8)</f>
        <v/>
      </c>
      <c r="L20" s="9" t="str">
        <f>IF(A20="","",IF(②選手情報入力!$V$7="",0,1))</f>
        <v/>
      </c>
      <c r="M20" s="9" t="str">
        <f>IF(A20="","",種目情報!$K$7)</f>
        <v/>
      </c>
    </row>
    <row r="21" spans="1:13">
      <c r="A21" s="9" t="str">
        <f>IF(③リレー情報確認!U9="","",1620000+①団体情報入力!$C$5*10)</f>
        <v/>
      </c>
      <c r="B21" s="9" t="str">
        <f>IF(A21="","",①団体情報入力!$C$5)</f>
        <v/>
      </c>
      <c r="C21" s="9" t="str">
        <f>IF(A21="","",③リレー情報確認!$J$1)</f>
        <v/>
      </c>
      <c r="D21" s="9" t="str">
        <f>IF(A21="","",③リレー情報確認!$P$1)</f>
        <v/>
      </c>
      <c r="E21" s="9"/>
      <c r="F21" s="9"/>
      <c r="G21" s="9">
        <v>2</v>
      </c>
      <c r="H21" s="9" t="str">
        <f>IF(A21="","",③リレー情報確認!W9)</f>
        <v/>
      </c>
      <c r="I21" s="9" t="str">
        <f>IF(A21="","",③リレー情報確認!V9)</f>
        <v/>
      </c>
      <c r="J21" s="9" t="str">
        <f>IF(A21="","",種目情報!$J$7)</f>
        <v/>
      </c>
      <c r="K21" s="9" t="str">
        <f>IF(A21="","",③リレー情報確認!$X$8)</f>
        <v/>
      </c>
      <c r="L21" s="9" t="str">
        <f>IF(A21="","",IF(②選手情報入力!$V$7="",0,1))</f>
        <v/>
      </c>
      <c r="M21" s="9" t="str">
        <f>IF(A21="","",種目情報!$K$7)</f>
        <v/>
      </c>
    </row>
    <row r="22" spans="1:13">
      <c r="A22" s="9" t="str">
        <f>IF(③リレー情報確認!U10="","",1620000+①団体情報入力!$C$5*10)</f>
        <v/>
      </c>
      <c r="B22" s="9" t="str">
        <f>IF(A22="","",①団体情報入力!$C$5)</f>
        <v/>
      </c>
      <c r="C22" s="9" t="str">
        <f>IF(A22="","",③リレー情報確認!$J$1)</f>
        <v/>
      </c>
      <c r="D22" s="9" t="str">
        <f>IF(A22="","",③リレー情報確認!$P$1)</f>
        <v/>
      </c>
      <c r="E22" s="9"/>
      <c r="F22" s="9"/>
      <c r="G22" s="9">
        <v>3</v>
      </c>
      <c r="H22" s="9" t="str">
        <f>IF(A22="","",③リレー情報確認!W10)</f>
        <v/>
      </c>
      <c r="I22" s="9" t="str">
        <f>IF(A22="","",③リレー情報確認!V10)</f>
        <v/>
      </c>
      <c r="J22" s="9" t="str">
        <f>IF(A22="","",種目情報!$J$7)</f>
        <v/>
      </c>
      <c r="K22" s="9" t="str">
        <f>IF(A22="","",③リレー情報確認!$X$8)</f>
        <v/>
      </c>
      <c r="L22" s="9" t="str">
        <f>IF(A22="","",IF(②選手情報入力!$V$7="",0,1))</f>
        <v/>
      </c>
      <c r="M22" s="9" t="str">
        <f>IF(A22="","",種目情報!$K$7)</f>
        <v/>
      </c>
    </row>
    <row r="23" spans="1:13">
      <c r="A23" s="9" t="str">
        <f>IF(③リレー情報確認!U11="","",1620000+①団体情報入力!$C$5*10)</f>
        <v/>
      </c>
      <c r="B23" s="9" t="str">
        <f>IF(A23="","",①団体情報入力!$C$5)</f>
        <v/>
      </c>
      <c r="C23" s="9" t="str">
        <f>IF(A23="","",③リレー情報確認!$J$1)</f>
        <v/>
      </c>
      <c r="D23" s="9" t="str">
        <f>IF(A23="","",③リレー情報確認!$P$1)</f>
        <v/>
      </c>
      <c r="E23" s="9"/>
      <c r="F23" s="9"/>
      <c r="G23" s="9">
        <v>4</v>
      </c>
      <c r="H23" s="9" t="str">
        <f>IF(A23="","",③リレー情報確認!W11)</f>
        <v/>
      </c>
      <c r="I23" s="9" t="str">
        <f>IF(A23="","",③リレー情報確認!V11)</f>
        <v/>
      </c>
      <c r="J23" s="9" t="str">
        <f>IF(A23="","",種目情報!$J$7)</f>
        <v/>
      </c>
      <c r="K23" s="9" t="str">
        <f>IF(A23="","",③リレー情報確認!$X$8)</f>
        <v/>
      </c>
      <c r="L23" s="9" t="str">
        <f>IF(A23="","",IF(②選手情報入力!$V$7="",0,1))</f>
        <v/>
      </c>
      <c r="M23" s="9" t="str">
        <f>IF(A23="","",種目情報!$K$7)</f>
        <v/>
      </c>
    </row>
    <row r="24" spans="1:13">
      <c r="A24" s="9" t="str">
        <f>IF(③リレー情報確認!U12="","",1620000+①団体情報入力!$C$5*10)</f>
        <v/>
      </c>
      <c r="B24" s="9" t="str">
        <f>IF(A24="","",①団体情報入力!$C$5)</f>
        <v/>
      </c>
      <c r="C24" s="9" t="str">
        <f>IF(A24="","",③リレー情報確認!$J$1)</f>
        <v/>
      </c>
      <c r="D24" s="9" t="str">
        <f>IF(A24="","",③リレー情報確認!$P$1)</f>
        <v/>
      </c>
      <c r="E24" s="9"/>
      <c r="F24" s="9"/>
      <c r="G24" s="9">
        <v>5</v>
      </c>
      <c r="H24" s="9" t="str">
        <f>IF(A24="","",③リレー情報確認!W12)</f>
        <v/>
      </c>
      <c r="I24" s="9" t="str">
        <f>IF(A24="","",③リレー情報確認!V12)</f>
        <v/>
      </c>
      <c r="J24" s="9" t="str">
        <f>IF(A24="","",種目情報!$J$7)</f>
        <v/>
      </c>
      <c r="K24" s="9" t="str">
        <f>IF(A24="","",③リレー情報確認!$X$8)</f>
        <v/>
      </c>
      <c r="L24" s="9" t="str">
        <f>IF(A24="","",IF(②選手情報入力!$V$7="",0,1))</f>
        <v/>
      </c>
      <c r="M24" s="9" t="str">
        <f>IF(A24="","",種目情報!$K$7)</f>
        <v/>
      </c>
    </row>
    <row r="25" spans="1:13">
      <c r="A25" s="9" t="str">
        <f>IF(③リレー情報確認!U13="","",1620000+①団体情報入力!$C$5*10)</f>
        <v/>
      </c>
      <c r="B25" s="9" t="str">
        <f>IF(A25="","",①団体情報入力!$C$5)</f>
        <v/>
      </c>
      <c r="C25" s="9" t="str">
        <f>IF(A25="","",③リレー情報確認!$J$1)</f>
        <v/>
      </c>
      <c r="D25" s="9" t="str">
        <f>IF(A25="","",③リレー情報確認!$P$1)</f>
        <v/>
      </c>
      <c r="E25" s="9"/>
      <c r="F25" s="9"/>
      <c r="G25" s="9">
        <v>6</v>
      </c>
      <c r="H25" s="9" t="str">
        <f>IF(A25="","",③リレー情報確認!W13)</f>
        <v/>
      </c>
      <c r="I25" s="9" t="str">
        <f>IF(A25="","",③リレー情報確認!V13)</f>
        <v/>
      </c>
      <c r="J25" s="9" t="str">
        <f>IF(A25="","",種目情報!$J$7)</f>
        <v/>
      </c>
      <c r="K25" s="9" t="str">
        <f>IF(A25="","",③リレー情報確認!$X$8)</f>
        <v/>
      </c>
      <c r="L25" s="9" t="str">
        <f>IF(A25="","",IF(②選手情報入力!$V$7="",0,1))</f>
        <v/>
      </c>
      <c r="M25" s="9" t="str">
        <f>IF(A25="","",種目情報!$K$7)</f>
        <v/>
      </c>
    </row>
  </sheetData>
  <phoneticPr fontId="42"/>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439"/>
  <sheetViews>
    <sheetView workbookViewId="0"/>
  </sheetViews>
  <sheetFormatPr defaultRowHeight="13.5"/>
  <cols>
    <col min="2" max="2" width="16.75" bestFit="1" customWidth="1"/>
    <col min="4" max="4" width="16.75" bestFit="1" customWidth="1"/>
    <col min="5" max="5" width="31" customWidth="1"/>
  </cols>
  <sheetData>
    <row r="1" spans="1:6">
      <c r="A1" s="166" t="s">
        <v>839</v>
      </c>
      <c r="B1" t="s">
        <v>176</v>
      </c>
      <c r="C1" t="s">
        <v>840</v>
      </c>
      <c r="D1" t="s">
        <v>176</v>
      </c>
      <c r="E1" t="s">
        <v>177</v>
      </c>
      <c r="F1" s="267" t="s">
        <v>841</v>
      </c>
    </row>
    <row r="2" spans="1:6">
      <c r="A2" s="167">
        <v>1</v>
      </c>
      <c r="B2" t="s">
        <v>292</v>
      </c>
      <c r="C2">
        <v>215</v>
      </c>
      <c r="D2" t="s">
        <v>292</v>
      </c>
      <c r="E2" t="s">
        <v>293</v>
      </c>
      <c r="F2" s="167">
        <v>1</v>
      </c>
    </row>
    <row r="3" spans="1:6">
      <c r="A3" s="167">
        <v>2</v>
      </c>
      <c r="B3" t="s">
        <v>248</v>
      </c>
      <c r="C3">
        <v>8165</v>
      </c>
      <c r="D3" t="s">
        <v>248</v>
      </c>
      <c r="E3" t="s">
        <v>249</v>
      </c>
      <c r="F3" s="167">
        <v>2</v>
      </c>
    </row>
    <row r="4" spans="1:6">
      <c r="A4" s="167">
        <v>3</v>
      </c>
      <c r="B4" t="s">
        <v>196</v>
      </c>
      <c r="C4">
        <v>8167</v>
      </c>
      <c r="D4" t="s">
        <v>196</v>
      </c>
      <c r="E4" t="s">
        <v>197</v>
      </c>
      <c r="F4" s="167">
        <v>3</v>
      </c>
    </row>
    <row r="5" spans="1:6">
      <c r="A5" s="167">
        <v>4</v>
      </c>
      <c r="B5" t="s">
        <v>241</v>
      </c>
      <c r="C5">
        <v>8171</v>
      </c>
      <c r="D5" t="s">
        <v>241</v>
      </c>
      <c r="E5" t="s">
        <v>242</v>
      </c>
      <c r="F5" s="167">
        <v>4</v>
      </c>
    </row>
    <row r="6" spans="1:6">
      <c r="A6" s="167">
        <v>5</v>
      </c>
      <c r="B6" t="s">
        <v>188</v>
      </c>
      <c r="C6">
        <v>8172</v>
      </c>
      <c r="D6" t="s">
        <v>188</v>
      </c>
      <c r="E6" t="s">
        <v>189</v>
      </c>
      <c r="F6" s="167">
        <v>5</v>
      </c>
    </row>
    <row r="7" spans="1:6">
      <c r="A7" s="167">
        <v>6</v>
      </c>
      <c r="B7" t="s">
        <v>842</v>
      </c>
      <c r="C7">
        <v>8175</v>
      </c>
      <c r="D7" t="s">
        <v>842</v>
      </c>
      <c r="E7" t="s">
        <v>843</v>
      </c>
      <c r="F7" s="167">
        <v>6</v>
      </c>
    </row>
    <row r="8" spans="1:6">
      <c r="A8" s="167">
        <v>7</v>
      </c>
      <c r="B8" t="s">
        <v>243</v>
      </c>
      <c r="C8">
        <v>8176</v>
      </c>
      <c r="D8" t="s">
        <v>243</v>
      </c>
      <c r="E8" t="s">
        <v>244</v>
      </c>
      <c r="F8" s="167">
        <v>7</v>
      </c>
    </row>
    <row r="9" spans="1:6">
      <c r="A9" s="167">
        <v>8</v>
      </c>
      <c r="B9" t="s">
        <v>296</v>
      </c>
      <c r="C9">
        <v>8179</v>
      </c>
      <c r="D9" t="s">
        <v>296</v>
      </c>
      <c r="E9" t="s">
        <v>297</v>
      </c>
      <c r="F9" s="167">
        <v>8</v>
      </c>
    </row>
    <row r="10" spans="1:6">
      <c r="A10" s="167">
        <v>9</v>
      </c>
      <c r="B10" t="s">
        <v>190</v>
      </c>
      <c r="C10">
        <v>8180</v>
      </c>
      <c r="D10" t="s">
        <v>190</v>
      </c>
      <c r="E10" t="s">
        <v>191</v>
      </c>
      <c r="F10" s="167">
        <v>9</v>
      </c>
    </row>
    <row r="11" spans="1:6">
      <c r="A11" s="167">
        <v>10</v>
      </c>
      <c r="B11" t="s">
        <v>302</v>
      </c>
      <c r="C11">
        <v>8181</v>
      </c>
      <c r="D11" t="s">
        <v>302</v>
      </c>
      <c r="E11" t="s">
        <v>303</v>
      </c>
      <c r="F11" s="167">
        <v>10</v>
      </c>
    </row>
    <row r="12" spans="1:6">
      <c r="A12" s="167">
        <v>11</v>
      </c>
      <c r="B12" t="s">
        <v>245</v>
      </c>
      <c r="C12">
        <v>8183</v>
      </c>
      <c r="D12" t="s">
        <v>245</v>
      </c>
      <c r="E12" t="s">
        <v>246</v>
      </c>
      <c r="F12" s="167">
        <v>11</v>
      </c>
    </row>
    <row r="13" spans="1:6">
      <c r="A13" s="167">
        <v>12</v>
      </c>
      <c r="B13" t="s">
        <v>272</v>
      </c>
      <c r="C13">
        <v>8184</v>
      </c>
      <c r="D13" t="s">
        <v>272</v>
      </c>
      <c r="E13" t="s">
        <v>273</v>
      </c>
      <c r="F13" s="167">
        <v>12</v>
      </c>
    </row>
    <row r="14" spans="1:6">
      <c r="A14" s="167">
        <v>13</v>
      </c>
      <c r="B14" t="s">
        <v>276</v>
      </c>
      <c r="C14">
        <v>8187</v>
      </c>
      <c r="D14" t="s">
        <v>276</v>
      </c>
      <c r="E14" t="s">
        <v>277</v>
      </c>
      <c r="F14" s="167">
        <v>13</v>
      </c>
    </row>
    <row r="15" spans="1:6">
      <c r="A15" s="167">
        <v>14</v>
      </c>
      <c r="B15" t="s">
        <v>208</v>
      </c>
      <c r="C15">
        <v>8192</v>
      </c>
      <c r="D15" t="s">
        <v>208</v>
      </c>
      <c r="E15" t="s">
        <v>209</v>
      </c>
      <c r="F15" s="167">
        <v>14</v>
      </c>
    </row>
    <row r="16" spans="1:6">
      <c r="A16" s="167">
        <v>15</v>
      </c>
      <c r="B16" t="s">
        <v>844</v>
      </c>
      <c r="C16">
        <v>8195</v>
      </c>
      <c r="D16" t="s">
        <v>844</v>
      </c>
      <c r="E16" t="s">
        <v>247</v>
      </c>
      <c r="F16" s="167">
        <v>15</v>
      </c>
    </row>
    <row r="17" spans="1:6">
      <c r="A17" s="167">
        <v>16</v>
      </c>
      <c r="B17" t="s">
        <v>262</v>
      </c>
      <c r="C17">
        <v>8204</v>
      </c>
      <c r="D17" t="s">
        <v>262</v>
      </c>
      <c r="E17" t="s">
        <v>263</v>
      </c>
      <c r="F17" s="167">
        <v>16</v>
      </c>
    </row>
    <row r="18" spans="1:6">
      <c r="A18" s="167">
        <v>17</v>
      </c>
      <c r="B18" t="s">
        <v>237</v>
      </c>
      <c r="C18">
        <v>8209</v>
      </c>
      <c r="D18" t="s">
        <v>237</v>
      </c>
      <c r="E18" t="s">
        <v>238</v>
      </c>
      <c r="F18" s="167">
        <v>17</v>
      </c>
    </row>
    <row r="19" spans="1:6">
      <c r="A19" s="167">
        <v>18</v>
      </c>
      <c r="B19" t="s">
        <v>182</v>
      </c>
      <c r="C19">
        <v>8212</v>
      </c>
      <c r="D19" t="s">
        <v>182</v>
      </c>
      <c r="E19" t="s">
        <v>183</v>
      </c>
      <c r="F19" s="167">
        <v>18</v>
      </c>
    </row>
    <row r="20" spans="1:6">
      <c r="A20" s="167">
        <v>19</v>
      </c>
      <c r="B20" t="s">
        <v>184</v>
      </c>
      <c r="C20">
        <v>8213</v>
      </c>
      <c r="D20" t="s">
        <v>184</v>
      </c>
      <c r="E20" t="s">
        <v>185</v>
      </c>
      <c r="F20" s="167">
        <v>19</v>
      </c>
    </row>
    <row r="21" spans="1:6">
      <c r="A21" s="167">
        <v>20</v>
      </c>
      <c r="B21" t="s">
        <v>300</v>
      </c>
      <c r="C21">
        <v>8215</v>
      </c>
      <c r="D21" t="s">
        <v>300</v>
      </c>
      <c r="E21" t="s">
        <v>301</v>
      </c>
      <c r="F21" s="167">
        <v>20</v>
      </c>
    </row>
    <row r="22" spans="1:6">
      <c r="A22" s="167">
        <v>21</v>
      </c>
      <c r="B22" t="s">
        <v>192</v>
      </c>
      <c r="C22">
        <v>8216</v>
      </c>
      <c r="D22" t="s">
        <v>192</v>
      </c>
      <c r="E22" t="s">
        <v>193</v>
      </c>
      <c r="F22" s="167">
        <v>21</v>
      </c>
    </row>
    <row r="23" spans="1:6">
      <c r="A23" s="167">
        <v>22</v>
      </c>
      <c r="B23" t="s">
        <v>298</v>
      </c>
      <c r="C23">
        <v>8218</v>
      </c>
      <c r="D23" t="s">
        <v>298</v>
      </c>
      <c r="E23" t="s">
        <v>299</v>
      </c>
      <c r="F23" s="167">
        <v>22</v>
      </c>
    </row>
    <row r="24" spans="1:6">
      <c r="A24" s="167">
        <v>23</v>
      </c>
      <c r="B24" t="s">
        <v>229</v>
      </c>
      <c r="C24">
        <v>8219</v>
      </c>
      <c r="D24" t="s">
        <v>229</v>
      </c>
      <c r="E24" t="s">
        <v>230</v>
      </c>
      <c r="F24" s="167">
        <v>23</v>
      </c>
    </row>
    <row r="25" spans="1:6">
      <c r="A25" s="167">
        <v>24</v>
      </c>
      <c r="B25" t="s">
        <v>268</v>
      </c>
      <c r="C25">
        <v>8224</v>
      </c>
      <c r="D25" t="s">
        <v>268</v>
      </c>
      <c r="E25" t="s">
        <v>269</v>
      </c>
      <c r="F25" s="167">
        <v>24</v>
      </c>
    </row>
    <row r="26" spans="1:6">
      <c r="A26" s="167">
        <v>25</v>
      </c>
      <c r="B26" t="s">
        <v>231</v>
      </c>
      <c r="C26">
        <v>8238</v>
      </c>
      <c r="D26" t="s">
        <v>231</v>
      </c>
      <c r="E26" t="s">
        <v>232</v>
      </c>
      <c r="F26" s="167">
        <v>25</v>
      </c>
    </row>
    <row r="27" spans="1:6">
      <c r="A27" s="167">
        <v>26</v>
      </c>
      <c r="B27" t="s">
        <v>186</v>
      </c>
      <c r="C27">
        <v>8239</v>
      </c>
      <c r="D27" t="s">
        <v>186</v>
      </c>
      <c r="E27" t="s">
        <v>187</v>
      </c>
      <c r="F27" s="167">
        <v>26</v>
      </c>
    </row>
    <row r="28" spans="1:6">
      <c r="A28" s="167">
        <v>27</v>
      </c>
      <c r="B28" t="s">
        <v>270</v>
      </c>
      <c r="C28">
        <v>8247</v>
      </c>
      <c r="D28" t="s">
        <v>270</v>
      </c>
      <c r="E28" t="s">
        <v>271</v>
      </c>
      <c r="F28" s="167">
        <v>27</v>
      </c>
    </row>
    <row r="29" spans="1:6">
      <c r="A29" s="167">
        <v>28</v>
      </c>
      <c r="B29" t="s">
        <v>225</v>
      </c>
      <c r="C29">
        <v>8248</v>
      </c>
      <c r="D29" t="s">
        <v>225</v>
      </c>
      <c r="E29" t="s">
        <v>226</v>
      </c>
      <c r="F29" s="167">
        <v>28</v>
      </c>
    </row>
    <row r="30" spans="1:6">
      <c r="A30" s="167">
        <v>29</v>
      </c>
      <c r="B30" t="s">
        <v>223</v>
      </c>
      <c r="C30">
        <v>8252</v>
      </c>
      <c r="D30" t="s">
        <v>223</v>
      </c>
      <c r="E30" t="s">
        <v>224</v>
      </c>
      <c r="F30" s="167">
        <v>29</v>
      </c>
    </row>
    <row r="31" spans="1:6">
      <c r="A31" s="167">
        <v>30</v>
      </c>
      <c r="B31" t="s">
        <v>304</v>
      </c>
      <c r="C31">
        <v>8254</v>
      </c>
      <c r="D31" t="s">
        <v>304</v>
      </c>
      <c r="E31" t="s">
        <v>305</v>
      </c>
      <c r="F31" s="167">
        <v>30</v>
      </c>
    </row>
    <row r="32" spans="1:6">
      <c r="A32" s="167">
        <v>31</v>
      </c>
      <c r="B32" t="s">
        <v>258</v>
      </c>
      <c r="C32">
        <v>8255</v>
      </c>
      <c r="D32" t="s">
        <v>258</v>
      </c>
      <c r="E32" t="s">
        <v>259</v>
      </c>
      <c r="F32" s="167">
        <v>31</v>
      </c>
    </row>
    <row r="33" spans="1:6">
      <c r="A33" s="167">
        <v>32</v>
      </c>
      <c r="B33" t="s">
        <v>294</v>
      </c>
      <c r="C33">
        <v>8262</v>
      </c>
      <c r="D33" t="s">
        <v>294</v>
      </c>
      <c r="E33" t="s">
        <v>295</v>
      </c>
      <c r="F33" s="167">
        <v>32</v>
      </c>
    </row>
    <row r="34" spans="1:6">
      <c r="A34" s="167">
        <v>33</v>
      </c>
      <c r="B34" t="s">
        <v>260</v>
      </c>
      <c r="C34">
        <v>8273</v>
      </c>
      <c r="D34" t="s">
        <v>260</v>
      </c>
      <c r="E34" t="s">
        <v>261</v>
      </c>
      <c r="F34" s="167">
        <v>33</v>
      </c>
    </row>
    <row r="35" spans="1:6">
      <c r="A35" s="167">
        <v>34</v>
      </c>
      <c r="B35" t="s">
        <v>194</v>
      </c>
      <c r="C35">
        <v>8284</v>
      </c>
      <c r="D35" t="s">
        <v>194</v>
      </c>
      <c r="E35" t="s">
        <v>195</v>
      </c>
      <c r="F35" s="167">
        <v>34</v>
      </c>
    </row>
    <row r="36" spans="1:6">
      <c r="A36" s="167">
        <v>35</v>
      </c>
      <c r="B36" t="s">
        <v>250</v>
      </c>
      <c r="C36">
        <v>8287</v>
      </c>
      <c r="D36" t="s">
        <v>250</v>
      </c>
      <c r="E36" t="s">
        <v>251</v>
      </c>
      <c r="F36" s="167">
        <v>35</v>
      </c>
    </row>
    <row r="37" spans="1:6">
      <c r="A37" s="167">
        <v>36</v>
      </c>
      <c r="B37" t="s">
        <v>280</v>
      </c>
      <c r="C37">
        <v>8290</v>
      </c>
      <c r="D37" t="s">
        <v>280</v>
      </c>
      <c r="E37" t="s">
        <v>281</v>
      </c>
      <c r="F37" s="167">
        <v>36</v>
      </c>
    </row>
    <row r="38" spans="1:6">
      <c r="A38" s="167">
        <v>37</v>
      </c>
      <c r="B38" t="s">
        <v>288</v>
      </c>
      <c r="C38">
        <v>16106</v>
      </c>
      <c r="D38" t="s">
        <v>288</v>
      </c>
      <c r="E38" t="s">
        <v>289</v>
      </c>
      <c r="F38" s="167">
        <v>37</v>
      </c>
    </row>
    <row r="39" spans="1:6">
      <c r="A39" s="167">
        <v>38</v>
      </c>
      <c r="B39" t="s">
        <v>221</v>
      </c>
      <c r="C39">
        <v>16293</v>
      </c>
      <c r="D39" t="s">
        <v>221</v>
      </c>
      <c r="E39" t="s">
        <v>222</v>
      </c>
      <c r="F39" s="167">
        <v>38</v>
      </c>
    </row>
    <row r="40" spans="1:6">
      <c r="A40" s="167">
        <v>39</v>
      </c>
      <c r="B40" t="s">
        <v>254</v>
      </c>
      <c r="C40">
        <v>16818</v>
      </c>
      <c r="D40" t="s">
        <v>254</v>
      </c>
      <c r="E40" t="s">
        <v>255</v>
      </c>
      <c r="F40" s="167">
        <v>39</v>
      </c>
    </row>
    <row r="41" spans="1:6">
      <c r="A41" s="167">
        <v>40</v>
      </c>
      <c r="B41" t="s">
        <v>845</v>
      </c>
      <c r="C41">
        <v>16821</v>
      </c>
      <c r="D41" t="s">
        <v>845</v>
      </c>
      <c r="E41" t="s">
        <v>846</v>
      </c>
      <c r="F41" s="167">
        <v>40</v>
      </c>
    </row>
    <row r="42" spans="1:6">
      <c r="A42" s="167">
        <v>41</v>
      </c>
      <c r="B42" t="s">
        <v>235</v>
      </c>
      <c r="C42">
        <v>19073</v>
      </c>
      <c r="D42" t="s">
        <v>235</v>
      </c>
      <c r="E42" t="s">
        <v>236</v>
      </c>
      <c r="F42" s="167">
        <v>41</v>
      </c>
    </row>
    <row r="43" spans="1:6">
      <c r="A43" s="167">
        <v>42</v>
      </c>
      <c r="B43" t="s">
        <v>266</v>
      </c>
      <c r="C43">
        <v>19074</v>
      </c>
      <c r="D43" t="s">
        <v>266</v>
      </c>
      <c r="E43" t="s">
        <v>267</v>
      </c>
      <c r="F43" s="167">
        <v>42</v>
      </c>
    </row>
    <row r="44" spans="1:6">
      <c r="A44" s="167">
        <v>43</v>
      </c>
      <c r="B44" t="s">
        <v>219</v>
      </c>
      <c r="C44">
        <v>19086</v>
      </c>
      <c r="D44" t="s">
        <v>219</v>
      </c>
      <c r="E44" t="s">
        <v>220</v>
      </c>
      <c r="F44" s="167">
        <v>43</v>
      </c>
    </row>
    <row r="45" spans="1:6">
      <c r="A45" s="167">
        <v>44</v>
      </c>
      <c r="B45" t="s">
        <v>180</v>
      </c>
      <c r="C45">
        <v>19090</v>
      </c>
      <c r="D45" t="s">
        <v>180</v>
      </c>
      <c r="E45" t="s">
        <v>181</v>
      </c>
      <c r="F45" s="167">
        <v>44</v>
      </c>
    </row>
    <row r="46" spans="1:6">
      <c r="A46" s="167">
        <v>45</v>
      </c>
      <c r="B46" t="s">
        <v>217</v>
      </c>
      <c r="C46">
        <v>19094</v>
      </c>
      <c r="D46" t="s">
        <v>217</v>
      </c>
      <c r="E46" t="s">
        <v>218</v>
      </c>
      <c r="F46" s="167">
        <v>45</v>
      </c>
    </row>
    <row r="47" spans="1:6">
      <c r="A47" s="167">
        <v>46</v>
      </c>
      <c r="B47" t="s">
        <v>256</v>
      </c>
      <c r="C47">
        <v>19106</v>
      </c>
      <c r="D47" t="s">
        <v>256</v>
      </c>
      <c r="E47" t="s">
        <v>257</v>
      </c>
      <c r="F47" s="167">
        <v>46</v>
      </c>
    </row>
    <row r="48" spans="1:6">
      <c r="A48" s="167">
        <v>47</v>
      </c>
      <c r="B48" t="s">
        <v>282</v>
      </c>
      <c r="C48">
        <v>19119</v>
      </c>
      <c r="D48" t="s">
        <v>282</v>
      </c>
      <c r="E48" t="s">
        <v>283</v>
      </c>
      <c r="F48" s="167">
        <v>47</v>
      </c>
    </row>
    <row r="49" spans="1:6">
      <c r="A49" s="167">
        <v>48</v>
      </c>
      <c r="B49" t="s">
        <v>239</v>
      </c>
      <c r="C49">
        <v>19870</v>
      </c>
      <c r="D49" t="s">
        <v>239</v>
      </c>
      <c r="E49" t="s">
        <v>240</v>
      </c>
      <c r="F49" s="167">
        <v>48</v>
      </c>
    </row>
    <row r="50" spans="1:6">
      <c r="A50" s="167">
        <v>49</v>
      </c>
      <c r="B50" t="s">
        <v>200</v>
      </c>
      <c r="C50">
        <v>19871</v>
      </c>
      <c r="D50" t="s">
        <v>200</v>
      </c>
      <c r="E50" t="s">
        <v>201</v>
      </c>
      <c r="F50" s="167">
        <v>49</v>
      </c>
    </row>
    <row r="51" spans="1:6">
      <c r="A51" s="167">
        <v>50</v>
      </c>
      <c r="B51" t="s">
        <v>233</v>
      </c>
      <c r="C51">
        <v>21732</v>
      </c>
      <c r="D51" t="s">
        <v>233</v>
      </c>
      <c r="E51" t="s">
        <v>234</v>
      </c>
      <c r="F51" s="167">
        <v>50</v>
      </c>
    </row>
    <row r="52" spans="1:6">
      <c r="A52" s="167">
        <v>51</v>
      </c>
      <c r="B52" t="s">
        <v>202</v>
      </c>
      <c r="C52">
        <v>26271</v>
      </c>
      <c r="D52" t="s">
        <v>202</v>
      </c>
      <c r="E52" t="s">
        <v>203</v>
      </c>
      <c r="F52" s="167">
        <v>51</v>
      </c>
    </row>
    <row r="53" spans="1:6">
      <c r="A53" s="167">
        <v>52</v>
      </c>
      <c r="B53" t="s">
        <v>212</v>
      </c>
      <c r="C53">
        <v>27061</v>
      </c>
      <c r="D53" t="s">
        <v>212</v>
      </c>
      <c r="E53" t="s">
        <v>213</v>
      </c>
      <c r="F53" s="167">
        <v>52</v>
      </c>
    </row>
    <row r="54" spans="1:6">
      <c r="A54" s="167">
        <v>53</v>
      </c>
      <c r="B54" t="s">
        <v>310</v>
      </c>
      <c r="C54">
        <v>27723</v>
      </c>
      <c r="D54" t="s">
        <v>310</v>
      </c>
      <c r="E54" t="s">
        <v>311</v>
      </c>
      <c r="F54" s="167">
        <v>53</v>
      </c>
    </row>
    <row r="55" spans="1:6">
      <c r="A55" s="167">
        <v>54</v>
      </c>
      <c r="B55" t="s">
        <v>290</v>
      </c>
      <c r="C55">
        <v>27738</v>
      </c>
      <c r="D55" t="s">
        <v>290</v>
      </c>
      <c r="E55" t="s">
        <v>291</v>
      </c>
      <c r="F55" s="167">
        <v>54</v>
      </c>
    </row>
    <row r="56" spans="1:6">
      <c r="A56" s="167">
        <v>55</v>
      </c>
      <c r="B56" t="s">
        <v>206</v>
      </c>
      <c r="C56">
        <v>27756</v>
      </c>
      <c r="D56" t="s">
        <v>206</v>
      </c>
      <c r="E56" t="s">
        <v>207</v>
      </c>
      <c r="F56" s="167">
        <v>55</v>
      </c>
    </row>
    <row r="57" spans="1:6">
      <c r="A57" s="167">
        <v>56</v>
      </c>
      <c r="B57" t="s">
        <v>308</v>
      </c>
      <c r="C57">
        <v>27921</v>
      </c>
      <c r="D57" t="s">
        <v>308</v>
      </c>
      <c r="E57" t="s">
        <v>309</v>
      </c>
      <c r="F57" s="167">
        <v>56</v>
      </c>
    </row>
    <row r="58" spans="1:6">
      <c r="A58" s="167">
        <v>57</v>
      </c>
      <c r="B58" t="s">
        <v>264</v>
      </c>
      <c r="C58">
        <v>29249</v>
      </c>
      <c r="D58" t="s">
        <v>264</v>
      </c>
      <c r="E58" t="s">
        <v>265</v>
      </c>
      <c r="F58" s="167">
        <v>57</v>
      </c>
    </row>
    <row r="59" spans="1:6">
      <c r="A59" s="167">
        <v>58</v>
      </c>
      <c r="B59" t="s">
        <v>286</v>
      </c>
      <c r="C59">
        <v>29259</v>
      </c>
      <c r="D59" t="s">
        <v>286</v>
      </c>
      <c r="E59" t="s">
        <v>287</v>
      </c>
      <c r="F59" s="167">
        <v>58</v>
      </c>
    </row>
    <row r="60" spans="1:6">
      <c r="A60" s="167">
        <v>59</v>
      </c>
      <c r="B60" t="s">
        <v>278</v>
      </c>
      <c r="C60">
        <v>29316</v>
      </c>
      <c r="D60" t="s">
        <v>278</v>
      </c>
      <c r="E60" t="s">
        <v>279</v>
      </c>
      <c r="F60" s="167">
        <v>59</v>
      </c>
    </row>
    <row r="61" spans="1:6">
      <c r="A61" s="167">
        <v>60</v>
      </c>
      <c r="B61" t="s">
        <v>274</v>
      </c>
      <c r="C61">
        <v>29335</v>
      </c>
      <c r="D61" t="s">
        <v>274</v>
      </c>
      <c r="E61" t="s">
        <v>275</v>
      </c>
      <c r="F61" s="167">
        <v>60</v>
      </c>
    </row>
    <row r="62" spans="1:6">
      <c r="A62" s="167">
        <v>61</v>
      </c>
      <c r="B62" t="s">
        <v>214</v>
      </c>
      <c r="C62">
        <v>29339</v>
      </c>
      <c r="D62" t="s">
        <v>214</v>
      </c>
      <c r="E62" t="s">
        <v>215</v>
      </c>
      <c r="F62" s="167">
        <v>61</v>
      </c>
    </row>
    <row r="63" spans="1:6">
      <c r="A63" s="167">
        <v>62</v>
      </c>
      <c r="B63" t="s">
        <v>204</v>
      </c>
      <c r="C63">
        <v>29703</v>
      </c>
      <c r="D63" t="s">
        <v>204</v>
      </c>
      <c r="E63" t="s">
        <v>205</v>
      </c>
      <c r="F63" s="167">
        <v>62</v>
      </c>
    </row>
    <row r="64" spans="1:6">
      <c r="A64" s="167">
        <v>63</v>
      </c>
      <c r="B64" t="s">
        <v>314</v>
      </c>
      <c r="C64">
        <v>30204</v>
      </c>
      <c r="D64" t="s">
        <v>314</v>
      </c>
      <c r="E64" t="s">
        <v>315</v>
      </c>
      <c r="F64" s="167">
        <v>63</v>
      </c>
    </row>
    <row r="65" spans="1:6">
      <c r="A65" s="167">
        <v>64</v>
      </c>
      <c r="B65" t="s">
        <v>178</v>
      </c>
      <c r="C65">
        <v>30266</v>
      </c>
      <c r="D65" t="s">
        <v>178</v>
      </c>
      <c r="E65" t="s">
        <v>179</v>
      </c>
      <c r="F65" s="167">
        <v>64</v>
      </c>
    </row>
    <row r="66" spans="1:6">
      <c r="A66" s="167">
        <v>65</v>
      </c>
      <c r="B66" t="s">
        <v>316</v>
      </c>
      <c r="C66">
        <v>30356</v>
      </c>
      <c r="D66" t="s">
        <v>316</v>
      </c>
      <c r="E66" t="s">
        <v>317</v>
      </c>
      <c r="F66" s="167">
        <v>65</v>
      </c>
    </row>
    <row r="67" spans="1:6">
      <c r="A67" s="167">
        <v>66</v>
      </c>
      <c r="B67" t="s">
        <v>216</v>
      </c>
      <c r="C67">
        <v>30357</v>
      </c>
      <c r="D67" t="s">
        <v>216</v>
      </c>
      <c r="E67" t="s">
        <v>216</v>
      </c>
      <c r="F67" s="167">
        <v>66</v>
      </c>
    </row>
    <row r="68" spans="1:6">
      <c r="A68" s="167">
        <v>67</v>
      </c>
      <c r="B68" t="s">
        <v>210</v>
      </c>
      <c r="C68">
        <v>30558</v>
      </c>
      <c r="D68" t="s">
        <v>210</v>
      </c>
      <c r="E68" t="s">
        <v>211</v>
      </c>
      <c r="F68" s="167">
        <v>67</v>
      </c>
    </row>
    <row r="69" spans="1:6">
      <c r="A69" s="167">
        <v>68</v>
      </c>
      <c r="B69" t="s">
        <v>198</v>
      </c>
      <c r="C69">
        <v>30898</v>
      </c>
      <c r="D69" t="s">
        <v>198</v>
      </c>
      <c r="E69" t="s">
        <v>199</v>
      </c>
      <c r="F69" s="167">
        <v>68</v>
      </c>
    </row>
    <row r="70" spans="1:6">
      <c r="A70" s="167">
        <v>69</v>
      </c>
      <c r="B70" t="s">
        <v>227</v>
      </c>
      <c r="C70">
        <v>31063</v>
      </c>
      <c r="D70" t="s">
        <v>227</v>
      </c>
      <c r="E70" t="s">
        <v>228</v>
      </c>
      <c r="F70" s="167">
        <v>69</v>
      </c>
    </row>
    <row r="71" spans="1:6">
      <c r="A71" s="167">
        <v>70</v>
      </c>
      <c r="B71" t="s">
        <v>312</v>
      </c>
      <c r="C71">
        <v>31071</v>
      </c>
      <c r="D71" t="s">
        <v>312</v>
      </c>
      <c r="E71" t="s">
        <v>313</v>
      </c>
      <c r="F71" s="167">
        <v>70</v>
      </c>
    </row>
    <row r="72" spans="1:6">
      <c r="A72" s="167">
        <v>71</v>
      </c>
      <c r="B72" t="s">
        <v>306</v>
      </c>
      <c r="C72">
        <v>31081</v>
      </c>
      <c r="D72" t="s">
        <v>306</v>
      </c>
      <c r="E72" t="s">
        <v>307</v>
      </c>
      <c r="F72" s="167">
        <v>71</v>
      </c>
    </row>
    <row r="73" spans="1:6">
      <c r="A73" s="167">
        <v>72</v>
      </c>
      <c r="B73" t="s">
        <v>847</v>
      </c>
      <c r="C73">
        <v>31335</v>
      </c>
      <c r="D73" t="s">
        <v>847</v>
      </c>
      <c r="E73" t="s">
        <v>848</v>
      </c>
      <c r="F73" s="167">
        <v>72</v>
      </c>
    </row>
    <row r="74" spans="1:6">
      <c r="A74" s="167">
        <v>73</v>
      </c>
      <c r="B74" t="s">
        <v>318</v>
      </c>
      <c r="C74">
        <v>31647</v>
      </c>
      <c r="D74" t="s">
        <v>318</v>
      </c>
      <c r="E74" t="s">
        <v>318</v>
      </c>
      <c r="F74" s="167">
        <v>73</v>
      </c>
    </row>
    <row r="75" spans="1:6">
      <c r="A75" s="167">
        <v>74</v>
      </c>
      <c r="B75" t="s">
        <v>252</v>
      </c>
      <c r="C75">
        <v>31794</v>
      </c>
      <c r="D75" t="s">
        <v>252</v>
      </c>
      <c r="E75" t="s">
        <v>253</v>
      </c>
      <c r="F75" s="167">
        <v>74</v>
      </c>
    </row>
    <row r="76" spans="1:6">
      <c r="A76" s="167">
        <v>75</v>
      </c>
      <c r="B76" t="s">
        <v>284</v>
      </c>
      <c r="C76">
        <v>31795</v>
      </c>
      <c r="D76" t="s">
        <v>284</v>
      </c>
      <c r="E76" t="s">
        <v>285</v>
      </c>
      <c r="F76" s="167">
        <v>75</v>
      </c>
    </row>
    <row r="77" spans="1:6">
      <c r="A77" s="167">
        <v>76</v>
      </c>
      <c r="B77" t="s">
        <v>849</v>
      </c>
      <c r="C77">
        <v>32288</v>
      </c>
      <c r="D77" t="s">
        <v>849</v>
      </c>
      <c r="E77" t="s">
        <v>850</v>
      </c>
      <c r="F77" s="167">
        <v>76</v>
      </c>
    </row>
    <row r="78" spans="1:6">
      <c r="A78" s="167">
        <v>77</v>
      </c>
      <c r="B78" t="s">
        <v>851</v>
      </c>
      <c r="C78">
        <v>32326</v>
      </c>
      <c r="D78" t="s">
        <v>851</v>
      </c>
      <c r="E78" t="s">
        <v>852</v>
      </c>
      <c r="F78" s="167">
        <v>77</v>
      </c>
    </row>
    <row r="79" spans="1:6">
      <c r="A79" s="167">
        <v>78</v>
      </c>
      <c r="B79" t="s">
        <v>853</v>
      </c>
      <c r="C79">
        <v>32339</v>
      </c>
      <c r="D79" t="s">
        <v>853</v>
      </c>
      <c r="E79" t="s">
        <v>854</v>
      </c>
      <c r="F79" s="167">
        <v>78</v>
      </c>
    </row>
    <row r="80" spans="1:6">
      <c r="A80" s="167">
        <v>79</v>
      </c>
      <c r="B80" t="s">
        <v>855</v>
      </c>
      <c r="C80">
        <v>32353</v>
      </c>
      <c r="D80" t="s">
        <v>855</v>
      </c>
      <c r="E80" t="s">
        <v>856</v>
      </c>
      <c r="F80" s="167">
        <v>79</v>
      </c>
    </row>
    <row r="81" spans="1:6">
      <c r="A81" s="167">
        <v>80</v>
      </c>
      <c r="B81" t="s">
        <v>631</v>
      </c>
      <c r="C81">
        <v>32379</v>
      </c>
      <c r="D81" t="s">
        <v>631</v>
      </c>
      <c r="E81" t="s">
        <v>632</v>
      </c>
      <c r="F81" s="167">
        <v>80</v>
      </c>
    </row>
    <row r="82" spans="1:6">
      <c r="A82" s="167">
        <v>81</v>
      </c>
      <c r="B82" t="s">
        <v>857</v>
      </c>
      <c r="C82">
        <v>32385</v>
      </c>
      <c r="D82" t="s">
        <v>857</v>
      </c>
      <c r="E82" t="s">
        <v>858</v>
      </c>
      <c r="F82" s="167">
        <v>81</v>
      </c>
    </row>
    <row r="83" spans="1:6">
      <c r="A83" s="167">
        <v>82</v>
      </c>
      <c r="B83" t="s">
        <v>859</v>
      </c>
      <c r="C83">
        <v>32444</v>
      </c>
      <c r="D83" t="s">
        <v>859</v>
      </c>
      <c r="E83" t="s">
        <v>860</v>
      </c>
      <c r="F83" s="167">
        <v>82</v>
      </c>
    </row>
    <row r="84" spans="1:6">
      <c r="A84" s="167">
        <v>83</v>
      </c>
      <c r="B84" t="s">
        <v>861</v>
      </c>
      <c r="C84">
        <v>32596</v>
      </c>
      <c r="D84" t="s">
        <v>861</v>
      </c>
      <c r="E84" t="s">
        <v>862</v>
      </c>
      <c r="F84" s="167">
        <v>83</v>
      </c>
    </row>
    <row r="85" spans="1:6">
      <c r="A85" s="167">
        <v>84</v>
      </c>
      <c r="B85" t="s">
        <v>863</v>
      </c>
      <c r="C85">
        <v>32610</v>
      </c>
      <c r="D85" t="s">
        <v>863</v>
      </c>
      <c r="E85" t="s">
        <v>864</v>
      </c>
      <c r="F85" s="167">
        <v>84</v>
      </c>
    </row>
    <row r="86" spans="1:6">
      <c r="A86" s="167">
        <v>85</v>
      </c>
      <c r="B86" t="s">
        <v>630</v>
      </c>
      <c r="C86">
        <v>32746</v>
      </c>
      <c r="D86" t="s">
        <v>630</v>
      </c>
      <c r="E86" t="s">
        <v>865</v>
      </c>
      <c r="F86" s="167">
        <v>85</v>
      </c>
    </row>
    <row r="87" spans="1:6">
      <c r="A87" s="167">
        <v>86</v>
      </c>
      <c r="B87" t="s">
        <v>866</v>
      </c>
      <c r="C87">
        <v>32763</v>
      </c>
      <c r="D87" t="s">
        <v>866</v>
      </c>
      <c r="E87" t="s">
        <v>867</v>
      </c>
      <c r="F87" s="167">
        <v>86</v>
      </c>
    </row>
    <row r="88" spans="1:6">
      <c r="A88" s="167">
        <v>87</v>
      </c>
      <c r="B88" t="s">
        <v>868</v>
      </c>
      <c r="C88">
        <v>32835</v>
      </c>
      <c r="D88" t="s">
        <v>868</v>
      </c>
      <c r="E88" t="s">
        <v>869</v>
      </c>
      <c r="F88" s="167">
        <v>87</v>
      </c>
    </row>
    <row r="89" spans="1:6">
      <c r="A89" s="167">
        <v>88</v>
      </c>
      <c r="B89" t="s">
        <v>870</v>
      </c>
      <c r="C89">
        <v>32998</v>
      </c>
      <c r="D89" t="s">
        <v>870</v>
      </c>
      <c r="E89" t="s">
        <v>871</v>
      </c>
      <c r="F89" s="167">
        <v>88</v>
      </c>
    </row>
    <row r="90" spans="1:6">
      <c r="A90" s="167">
        <v>89</v>
      </c>
      <c r="B90" t="s">
        <v>872</v>
      </c>
      <c r="C90">
        <v>33274</v>
      </c>
      <c r="D90" t="s">
        <v>872</v>
      </c>
      <c r="E90" t="s">
        <v>873</v>
      </c>
      <c r="F90" s="167">
        <v>89</v>
      </c>
    </row>
    <row r="91" spans="1:6">
      <c r="A91" s="167">
        <v>90</v>
      </c>
      <c r="B91" t="s">
        <v>874</v>
      </c>
      <c r="C91">
        <v>33286</v>
      </c>
      <c r="D91" t="s">
        <v>874</v>
      </c>
      <c r="E91" t="s">
        <v>875</v>
      </c>
      <c r="F91" s="167">
        <v>90</v>
      </c>
    </row>
    <row r="92" spans="1:6">
      <c r="A92" s="167">
        <v>91</v>
      </c>
      <c r="B92" t="s">
        <v>876</v>
      </c>
      <c r="C92">
        <v>33287</v>
      </c>
      <c r="D92" t="s">
        <v>876</v>
      </c>
      <c r="E92" t="s">
        <v>877</v>
      </c>
      <c r="F92" s="167">
        <v>91</v>
      </c>
    </row>
    <row r="93" spans="1:6">
      <c r="A93" s="167">
        <v>92</v>
      </c>
      <c r="B93" t="s">
        <v>878</v>
      </c>
      <c r="C93">
        <v>33302</v>
      </c>
      <c r="D93" t="s">
        <v>878</v>
      </c>
      <c r="E93" t="s">
        <v>879</v>
      </c>
      <c r="F93" s="167">
        <v>92</v>
      </c>
    </row>
    <row r="94" spans="1:6">
      <c r="A94" s="167">
        <v>93</v>
      </c>
      <c r="B94" t="s">
        <v>880</v>
      </c>
      <c r="C94">
        <v>33367</v>
      </c>
      <c r="D94" t="s">
        <v>880</v>
      </c>
      <c r="E94" t="s">
        <v>881</v>
      </c>
      <c r="F94" s="167">
        <v>93</v>
      </c>
    </row>
    <row r="95" spans="1:6">
      <c r="A95" s="167">
        <v>94</v>
      </c>
      <c r="B95" t="s">
        <v>882</v>
      </c>
      <c r="C95">
        <v>33369</v>
      </c>
      <c r="D95" t="s">
        <v>882</v>
      </c>
      <c r="E95" t="s">
        <v>883</v>
      </c>
      <c r="F95" s="167">
        <v>94</v>
      </c>
    </row>
    <row r="96" spans="1:6">
      <c r="A96" s="167">
        <v>95</v>
      </c>
      <c r="B96" t="s">
        <v>319</v>
      </c>
      <c r="C96">
        <v>28811</v>
      </c>
      <c r="D96" t="s">
        <v>319</v>
      </c>
      <c r="E96" t="s">
        <v>320</v>
      </c>
      <c r="F96" s="167">
        <v>95</v>
      </c>
    </row>
    <row r="97" spans="1:6">
      <c r="A97" s="167">
        <v>96</v>
      </c>
      <c r="B97" t="s">
        <v>321</v>
      </c>
      <c r="C97">
        <v>28827</v>
      </c>
      <c r="D97" t="s">
        <v>321</v>
      </c>
      <c r="E97" t="s">
        <v>322</v>
      </c>
      <c r="F97" s="167">
        <v>96</v>
      </c>
    </row>
    <row r="98" spans="1:6">
      <c r="A98" s="167">
        <v>97</v>
      </c>
      <c r="B98" t="s">
        <v>323</v>
      </c>
      <c r="C98">
        <v>28906</v>
      </c>
      <c r="D98" t="s">
        <v>323</v>
      </c>
      <c r="E98" t="s">
        <v>324</v>
      </c>
      <c r="F98" s="167">
        <v>97</v>
      </c>
    </row>
    <row r="99" spans="1:6">
      <c r="A99" s="167">
        <v>98</v>
      </c>
      <c r="B99" t="s">
        <v>884</v>
      </c>
      <c r="C99">
        <v>28966</v>
      </c>
      <c r="D99" t="s">
        <v>884</v>
      </c>
      <c r="E99" t="s">
        <v>885</v>
      </c>
      <c r="F99" s="167">
        <v>98</v>
      </c>
    </row>
    <row r="100" spans="1:6">
      <c r="A100" s="167">
        <v>99</v>
      </c>
      <c r="B100" t="s">
        <v>886</v>
      </c>
      <c r="C100">
        <v>28884</v>
      </c>
      <c r="D100" t="s">
        <v>886</v>
      </c>
      <c r="E100" t="s">
        <v>887</v>
      </c>
      <c r="F100" s="167">
        <v>99</v>
      </c>
    </row>
    <row r="101" spans="1:6">
      <c r="A101" s="167">
        <v>100</v>
      </c>
      <c r="B101" t="s">
        <v>325</v>
      </c>
      <c r="C101">
        <v>28897</v>
      </c>
      <c r="D101" t="s">
        <v>325</v>
      </c>
      <c r="E101" t="s">
        <v>326</v>
      </c>
      <c r="F101" s="167">
        <v>100</v>
      </c>
    </row>
    <row r="102" spans="1:6">
      <c r="A102" s="167">
        <v>101</v>
      </c>
      <c r="B102" t="s">
        <v>888</v>
      </c>
      <c r="C102">
        <v>28876</v>
      </c>
      <c r="D102" t="s">
        <v>888</v>
      </c>
      <c r="E102" t="s">
        <v>889</v>
      </c>
      <c r="F102" s="167">
        <v>101</v>
      </c>
    </row>
    <row r="103" spans="1:6">
      <c r="A103" s="167">
        <v>102</v>
      </c>
      <c r="B103" t="s">
        <v>327</v>
      </c>
      <c r="C103">
        <v>28881</v>
      </c>
      <c r="D103" t="s">
        <v>327</v>
      </c>
      <c r="E103" t="s">
        <v>328</v>
      </c>
      <c r="F103" s="167">
        <v>102</v>
      </c>
    </row>
    <row r="104" spans="1:6">
      <c r="A104" s="167">
        <v>103</v>
      </c>
      <c r="B104" t="s">
        <v>329</v>
      </c>
      <c r="C104">
        <v>28887</v>
      </c>
      <c r="D104" t="s">
        <v>329</v>
      </c>
      <c r="E104" t="s">
        <v>330</v>
      </c>
      <c r="F104" s="167">
        <v>103</v>
      </c>
    </row>
    <row r="105" spans="1:6">
      <c r="A105" s="167">
        <v>104</v>
      </c>
      <c r="B105" t="s">
        <v>331</v>
      </c>
      <c r="C105">
        <v>28922</v>
      </c>
      <c r="D105" t="s">
        <v>331</v>
      </c>
      <c r="E105" t="s">
        <v>332</v>
      </c>
      <c r="F105" s="167">
        <v>104</v>
      </c>
    </row>
    <row r="106" spans="1:6">
      <c r="A106" s="167">
        <v>105</v>
      </c>
      <c r="B106" t="s">
        <v>333</v>
      </c>
      <c r="C106">
        <v>28934</v>
      </c>
      <c r="D106" t="s">
        <v>333</v>
      </c>
      <c r="E106" t="s">
        <v>334</v>
      </c>
      <c r="F106" s="167">
        <v>105</v>
      </c>
    </row>
    <row r="107" spans="1:6">
      <c r="A107" s="167">
        <v>106</v>
      </c>
      <c r="B107" t="s">
        <v>335</v>
      </c>
      <c r="C107">
        <v>28968</v>
      </c>
      <c r="D107" t="s">
        <v>335</v>
      </c>
      <c r="E107" t="s">
        <v>336</v>
      </c>
      <c r="F107" s="167">
        <v>106</v>
      </c>
    </row>
    <row r="108" spans="1:6">
      <c r="A108" s="167">
        <v>107</v>
      </c>
      <c r="B108" t="s">
        <v>337</v>
      </c>
      <c r="C108">
        <v>28878</v>
      </c>
      <c r="D108" t="s">
        <v>337</v>
      </c>
      <c r="E108" t="s">
        <v>338</v>
      </c>
      <c r="F108" s="167">
        <v>107</v>
      </c>
    </row>
    <row r="109" spans="1:6">
      <c r="A109" s="167">
        <v>108</v>
      </c>
      <c r="B109" t="s">
        <v>339</v>
      </c>
      <c r="C109">
        <v>28904</v>
      </c>
      <c r="D109" t="s">
        <v>339</v>
      </c>
      <c r="E109" t="s">
        <v>340</v>
      </c>
      <c r="F109" s="167">
        <v>108</v>
      </c>
    </row>
    <row r="110" spans="1:6">
      <c r="A110" s="167">
        <v>109</v>
      </c>
      <c r="B110" t="s">
        <v>341</v>
      </c>
      <c r="C110">
        <v>28967</v>
      </c>
      <c r="D110" t="s">
        <v>341</v>
      </c>
      <c r="E110" t="s">
        <v>342</v>
      </c>
      <c r="F110" s="167">
        <v>109</v>
      </c>
    </row>
    <row r="111" spans="1:6">
      <c r="A111" s="167">
        <v>110</v>
      </c>
      <c r="B111" t="s">
        <v>343</v>
      </c>
      <c r="C111">
        <v>28844</v>
      </c>
      <c r="D111" t="s">
        <v>343</v>
      </c>
      <c r="E111" t="s">
        <v>344</v>
      </c>
      <c r="F111" s="167">
        <v>110</v>
      </c>
    </row>
    <row r="112" spans="1:6">
      <c r="A112" s="167">
        <v>111</v>
      </c>
      <c r="B112" t="s">
        <v>345</v>
      </c>
      <c r="C112">
        <v>28845</v>
      </c>
      <c r="D112" t="s">
        <v>345</v>
      </c>
      <c r="E112" t="s">
        <v>346</v>
      </c>
      <c r="F112" s="167">
        <v>111</v>
      </c>
    </row>
    <row r="113" spans="1:6">
      <c r="A113" s="167">
        <v>112</v>
      </c>
      <c r="B113" t="s">
        <v>347</v>
      </c>
      <c r="C113">
        <v>28848</v>
      </c>
      <c r="D113" t="s">
        <v>347</v>
      </c>
      <c r="E113" t="s">
        <v>348</v>
      </c>
      <c r="F113" s="167">
        <v>112</v>
      </c>
    </row>
    <row r="114" spans="1:6">
      <c r="A114" s="167">
        <v>113</v>
      </c>
      <c r="B114" t="s">
        <v>349</v>
      </c>
      <c r="C114">
        <v>28849</v>
      </c>
      <c r="D114" t="s">
        <v>349</v>
      </c>
      <c r="E114" t="s">
        <v>350</v>
      </c>
      <c r="F114" s="167">
        <v>113</v>
      </c>
    </row>
    <row r="115" spans="1:6">
      <c r="A115" s="167">
        <v>114</v>
      </c>
      <c r="B115" t="s">
        <v>890</v>
      </c>
      <c r="C115">
        <v>28863</v>
      </c>
      <c r="D115" t="s">
        <v>890</v>
      </c>
      <c r="E115" t="s">
        <v>891</v>
      </c>
      <c r="F115" s="167">
        <v>114</v>
      </c>
    </row>
    <row r="116" spans="1:6">
      <c r="A116" s="167">
        <v>115</v>
      </c>
      <c r="B116" t="s">
        <v>351</v>
      </c>
      <c r="C116">
        <v>28864</v>
      </c>
      <c r="D116" t="s">
        <v>351</v>
      </c>
      <c r="E116" t="s">
        <v>352</v>
      </c>
      <c r="F116" s="167">
        <v>115</v>
      </c>
    </row>
    <row r="117" spans="1:6">
      <c r="A117" s="167">
        <v>116</v>
      </c>
      <c r="B117" t="s">
        <v>353</v>
      </c>
      <c r="C117">
        <v>28867</v>
      </c>
      <c r="D117" t="s">
        <v>353</v>
      </c>
      <c r="E117" t="s">
        <v>354</v>
      </c>
      <c r="F117" s="167">
        <v>116</v>
      </c>
    </row>
    <row r="118" spans="1:6">
      <c r="A118" s="167">
        <v>117</v>
      </c>
      <c r="B118" t="s">
        <v>355</v>
      </c>
      <c r="C118">
        <v>28882</v>
      </c>
      <c r="D118" t="s">
        <v>355</v>
      </c>
      <c r="E118" t="s">
        <v>356</v>
      </c>
      <c r="F118" s="167">
        <v>117</v>
      </c>
    </row>
    <row r="119" spans="1:6">
      <c r="A119" s="167">
        <v>118</v>
      </c>
      <c r="B119" t="s">
        <v>357</v>
      </c>
      <c r="C119">
        <v>28894</v>
      </c>
      <c r="D119" t="s">
        <v>357</v>
      </c>
      <c r="E119" t="s">
        <v>358</v>
      </c>
      <c r="F119" s="167">
        <v>118</v>
      </c>
    </row>
    <row r="120" spans="1:6">
      <c r="A120" s="167">
        <v>119</v>
      </c>
      <c r="B120" t="s">
        <v>359</v>
      </c>
      <c r="C120">
        <v>28900</v>
      </c>
      <c r="D120" t="s">
        <v>359</v>
      </c>
      <c r="E120" t="s">
        <v>360</v>
      </c>
      <c r="F120" s="167">
        <v>119</v>
      </c>
    </row>
    <row r="121" spans="1:6">
      <c r="A121" s="167">
        <v>120</v>
      </c>
      <c r="B121" t="s">
        <v>361</v>
      </c>
      <c r="C121">
        <v>28905</v>
      </c>
      <c r="D121" t="s">
        <v>361</v>
      </c>
      <c r="E121" t="s">
        <v>362</v>
      </c>
      <c r="F121" s="167">
        <v>120</v>
      </c>
    </row>
    <row r="122" spans="1:6">
      <c r="A122" s="167">
        <v>121</v>
      </c>
      <c r="B122" t="s">
        <v>363</v>
      </c>
      <c r="C122">
        <v>28907</v>
      </c>
      <c r="D122" t="s">
        <v>363</v>
      </c>
      <c r="E122" t="s">
        <v>364</v>
      </c>
      <c r="F122" s="167">
        <v>121</v>
      </c>
    </row>
    <row r="123" spans="1:6">
      <c r="A123" s="167">
        <v>122</v>
      </c>
      <c r="B123" t="s">
        <v>892</v>
      </c>
      <c r="C123">
        <v>31850</v>
      </c>
      <c r="D123" t="s">
        <v>892</v>
      </c>
      <c r="E123" t="s">
        <v>893</v>
      </c>
      <c r="F123" s="167">
        <v>122</v>
      </c>
    </row>
    <row r="124" spans="1:6">
      <c r="A124" s="167">
        <v>123</v>
      </c>
      <c r="B124" t="s">
        <v>365</v>
      </c>
      <c r="C124">
        <v>28909</v>
      </c>
      <c r="D124" t="s">
        <v>365</v>
      </c>
      <c r="E124" t="s">
        <v>366</v>
      </c>
      <c r="F124" s="167">
        <v>123</v>
      </c>
    </row>
    <row r="125" spans="1:6">
      <c r="A125" s="167">
        <v>124</v>
      </c>
      <c r="B125" t="s">
        <v>367</v>
      </c>
      <c r="C125">
        <v>28917</v>
      </c>
      <c r="D125" t="s">
        <v>367</v>
      </c>
      <c r="E125" t="s">
        <v>368</v>
      </c>
      <c r="F125" s="167">
        <v>124</v>
      </c>
    </row>
    <row r="126" spans="1:6">
      <c r="A126" s="167">
        <v>125</v>
      </c>
      <c r="B126" t="s">
        <v>369</v>
      </c>
      <c r="C126">
        <v>28918</v>
      </c>
      <c r="D126" t="s">
        <v>369</v>
      </c>
      <c r="E126" t="s">
        <v>370</v>
      </c>
      <c r="F126" s="167">
        <v>125</v>
      </c>
    </row>
    <row r="127" spans="1:6">
      <c r="A127" s="167">
        <v>126</v>
      </c>
      <c r="B127" t="s">
        <v>371</v>
      </c>
      <c r="C127">
        <v>28920</v>
      </c>
      <c r="D127" t="s">
        <v>371</v>
      </c>
      <c r="E127" t="s">
        <v>372</v>
      </c>
      <c r="F127" s="167">
        <v>126</v>
      </c>
    </row>
    <row r="128" spans="1:6">
      <c r="A128" s="167">
        <v>127</v>
      </c>
      <c r="B128" t="s">
        <v>373</v>
      </c>
      <c r="C128">
        <v>28924</v>
      </c>
      <c r="D128" t="s">
        <v>373</v>
      </c>
      <c r="E128" t="s">
        <v>374</v>
      </c>
      <c r="F128" s="167">
        <v>127</v>
      </c>
    </row>
    <row r="129" spans="1:6">
      <c r="A129" s="167">
        <v>128</v>
      </c>
      <c r="B129" t="s">
        <v>375</v>
      </c>
      <c r="C129">
        <v>28925</v>
      </c>
      <c r="D129" t="s">
        <v>375</v>
      </c>
      <c r="E129" t="s">
        <v>376</v>
      </c>
      <c r="F129" s="167">
        <v>128</v>
      </c>
    </row>
    <row r="130" spans="1:6">
      <c r="A130" s="167">
        <v>129</v>
      </c>
      <c r="B130" t="s">
        <v>377</v>
      </c>
      <c r="C130">
        <v>28928</v>
      </c>
      <c r="D130" t="s">
        <v>377</v>
      </c>
      <c r="E130" t="s">
        <v>378</v>
      </c>
      <c r="F130" s="167">
        <v>129</v>
      </c>
    </row>
    <row r="131" spans="1:6">
      <c r="A131" s="167">
        <v>130</v>
      </c>
      <c r="B131" t="s">
        <v>379</v>
      </c>
      <c r="C131">
        <v>28941</v>
      </c>
      <c r="D131" t="s">
        <v>379</v>
      </c>
      <c r="E131" t="s">
        <v>380</v>
      </c>
      <c r="F131" s="167">
        <v>130</v>
      </c>
    </row>
    <row r="132" spans="1:6">
      <c r="A132" s="167">
        <v>131</v>
      </c>
      <c r="B132" t="s">
        <v>381</v>
      </c>
      <c r="C132">
        <v>28945</v>
      </c>
      <c r="D132" t="s">
        <v>381</v>
      </c>
      <c r="E132" t="s">
        <v>382</v>
      </c>
      <c r="F132" s="167">
        <v>131</v>
      </c>
    </row>
    <row r="133" spans="1:6">
      <c r="A133" s="167">
        <v>132</v>
      </c>
      <c r="B133" t="s">
        <v>383</v>
      </c>
      <c r="C133">
        <v>28949</v>
      </c>
      <c r="D133" t="s">
        <v>383</v>
      </c>
      <c r="E133" t="s">
        <v>384</v>
      </c>
      <c r="F133" s="167">
        <v>132</v>
      </c>
    </row>
    <row r="134" spans="1:6">
      <c r="A134" s="167">
        <v>133</v>
      </c>
      <c r="B134" t="s">
        <v>894</v>
      </c>
      <c r="C134">
        <v>28955</v>
      </c>
      <c r="D134" t="s">
        <v>894</v>
      </c>
      <c r="E134" t="s">
        <v>895</v>
      </c>
      <c r="F134" s="167">
        <v>133</v>
      </c>
    </row>
    <row r="135" spans="1:6">
      <c r="A135" s="167">
        <v>134</v>
      </c>
      <c r="B135" t="s">
        <v>385</v>
      </c>
      <c r="C135">
        <v>28956</v>
      </c>
      <c r="D135" t="s">
        <v>385</v>
      </c>
      <c r="E135" t="s">
        <v>386</v>
      </c>
      <c r="F135" s="167">
        <v>134</v>
      </c>
    </row>
    <row r="136" spans="1:6">
      <c r="A136" s="167">
        <v>135</v>
      </c>
      <c r="B136" t="s">
        <v>896</v>
      </c>
      <c r="C136">
        <v>28964</v>
      </c>
      <c r="D136" t="s">
        <v>896</v>
      </c>
      <c r="E136" t="s">
        <v>897</v>
      </c>
      <c r="F136" s="167">
        <v>135</v>
      </c>
    </row>
    <row r="137" spans="1:6">
      <c r="A137" s="167">
        <v>136</v>
      </c>
      <c r="B137" t="s">
        <v>387</v>
      </c>
      <c r="C137">
        <v>28854</v>
      </c>
      <c r="D137" t="s">
        <v>387</v>
      </c>
      <c r="E137" t="s">
        <v>388</v>
      </c>
      <c r="F137" s="167">
        <v>136</v>
      </c>
    </row>
    <row r="138" spans="1:6">
      <c r="A138" s="167">
        <v>137</v>
      </c>
      <c r="B138" t="s">
        <v>389</v>
      </c>
      <c r="C138">
        <v>28862</v>
      </c>
      <c r="D138" t="s">
        <v>389</v>
      </c>
      <c r="E138" t="s">
        <v>390</v>
      </c>
      <c r="F138" s="167">
        <v>137</v>
      </c>
    </row>
    <row r="139" spans="1:6">
      <c r="A139" s="167">
        <v>138</v>
      </c>
      <c r="B139" t="s">
        <v>391</v>
      </c>
      <c r="C139">
        <v>28913</v>
      </c>
      <c r="D139" t="s">
        <v>391</v>
      </c>
      <c r="E139" t="s">
        <v>392</v>
      </c>
      <c r="F139" s="167">
        <v>138</v>
      </c>
    </row>
    <row r="140" spans="1:6">
      <c r="A140" s="167">
        <v>139</v>
      </c>
      <c r="B140" t="s">
        <v>393</v>
      </c>
      <c r="C140">
        <v>28937</v>
      </c>
      <c r="D140" t="s">
        <v>393</v>
      </c>
      <c r="E140" t="s">
        <v>394</v>
      </c>
      <c r="F140" s="167">
        <v>139</v>
      </c>
    </row>
    <row r="141" spans="1:6">
      <c r="A141" s="167">
        <v>140</v>
      </c>
      <c r="B141" t="s">
        <v>395</v>
      </c>
      <c r="C141">
        <v>28962</v>
      </c>
      <c r="D141" t="s">
        <v>395</v>
      </c>
      <c r="E141" t="s">
        <v>396</v>
      </c>
      <c r="F141" s="167">
        <v>140</v>
      </c>
    </row>
    <row r="142" spans="1:6">
      <c r="A142" s="167">
        <v>141</v>
      </c>
      <c r="B142" t="s">
        <v>397</v>
      </c>
      <c r="C142">
        <v>28963</v>
      </c>
      <c r="D142" t="s">
        <v>397</v>
      </c>
      <c r="E142" t="s">
        <v>398</v>
      </c>
      <c r="F142" s="167">
        <v>141</v>
      </c>
    </row>
    <row r="143" spans="1:6">
      <c r="A143" s="167">
        <v>142</v>
      </c>
      <c r="B143" t="s">
        <v>898</v>
      </c>
      <c r="C143">
        <v>28986</v>
      </c>
      <c r="D143" t="s">
        <v>898</v>
      </c>
      <c r="E143" t="s">
        <v>899</v>
      </c>
      <c r="F143" s="167">
        <v>142</v>
      </c>
    </row>
    <row r="144" spans="1:6">
      <c r="A144" s="167">
        <v>143</v>
      </c>
      <c r="B144" t="s">
        <v>900</v>
      </c>
      <c r="C144">
        <v>28990</v>
      </c>
      <c r="D144" t="s">
        <v>900</v>
      </c>
      <c r="E144" t="s">
        <v>901</v>
      </c>
      <c r="F144" s="167">
        <v>143</v>
      </c>
    </row>
    <row r="145" spans="1:6">
      <c r="A145" s="167">
        <v>144</v>
      </c>
      <c r="B145" t="s">
        <v>902</v>
      </c>
      <c r="C145">
        <v>28973</v>
      </c>
      <c r="D145" t="s">
        <v>902</v>
      </c>
      <c r="E145" t="s">
        <v>903</v>
      </c>
      <c r="F145" s="167">
        <v>144</v>
      </c>
    </row>
    <row r="146" spans="1:6">
      <c r="A146" s="167">
        <v>145</v>
      </c>
      <c r="B146" t="s">
        <v>904</v>
      </c>
      <c r="C146">
        <v>28975</v>
      </c>
      <c r="D146" t="s">
        <v>904</v>
      </c>
      <c r="E146" t="s">
        <v>905</v>
      </c>
      <c r="F146" s="167">
        <v>145</v>
      </c>
    </row>
    <row r="147" spans="1:6">
      <c r="A147" s="167">
        <v>146</v>
      </c>
      <c r="B147" t="s">
        <v>399</v>
      </c>
      <c r="C147">
        <v>28908</v>
      </c>
      <c r="D147" t="s">
        <v>399</v>
      </c>
      <c r="E147" t="s">
        <v>400</v>
      </c>
      <c r="F147" s="167">
        <v>146</v>
      </c>
    </row>
    <row r="148" spans="1:6">
      <c r="A148" s="167">
        <v>147</v>
      </c>
      <c r="B148" t="s">
        <v>401</v>
      </c>
      <c r="C148">
        <v>28960</v>
      </c>
      <c r="D148" t="s">
        <v>401</v>
      </c>
      <c r="E148" t="s">
        <v>402</v>
      </c>
      <c r="F148" s="167">
        <v>147</v>
      </c>
    </row>
    <row r="149" spans="1:6">
      <c r="A149" s="167">
        <v>148</v>
      </c>
      <c r="B149" t="s">
        <v>906</v>
      </c>
      <c r="C149">
        <v>28961</v>
      </c>
      <c r="D149" t="s">
        <v>906</v>
      </c>
      <c r="E149" t="s">
        <v>907</v>
      </c>
      <c r="F149" s="167">
        <v>148</v>
      </c>
    </row>
    <row r="150" spans="1:6">
      <c r="A150" s="167">
        <v>149</v>
      </c>
      <c r="B150" t="s">
        <v>636</v>
      </c>
      <c r="C150">
        <v>29006</v>
      </c>
      <c r="D150" t="s">
        <v>636</v>
      </c>
      <c r="E150" t="s">
        <v>637</v>
      </c>
      <c r="F150" s="167">
        <v>149</v>
      </c>
    </row>
    <row r="151" spans="1:6">
      <c r="A151" s="167">
        <v>150</v>
      </c>
      <c r="B151" t="s">
        <v>908</v>
      </c>
      <c r="C151">
        <v>29008</v>
      </c>
      <c r="D151" t="s">
        <v>908</v>
      </c>
      <c r="E151" t="s">
        <v>403</v>
      </c>
      <c r="F151" s="167">
        <v>150</v>
      </c>
    </row>
    <row r="152" spans="1:6">
      <c r="A152" s="167">
        <v>151</v>
      </c>
      <c r="B152" t="s">
        <v>909</v>
      </c>
      <c r="C152">
        <v>29009</v>
      </c>
      <c r="D152" t="s">
        <v>909</v>
      </c>
      <c r="E152" t="s">
        <v>910</v>
      </c>
      <c r="F152" s="167">
        <v>151</v>
      </c>
    </row>
    <row r="153" spans="1:6">
      <c r="A153" s="167">
        <v>152</v>
      </c>
      <c r="B153" t="s">
        <v>911</v>
      </c>
      <c r="C153">
        <v>29022</v>
      </c>
      <c r="D153" t="s">
        <v>911</v>
      </c>
      <c r="E153" t="s">
        <v>912</v>
      </c>
      <c r="F153" s="167">
        <v>152</v>
      </c>
    </row>
    <row r="154" spans="1:6">
      <c r="A154" s="167">
        <v>153</v>
      </c>
      <c r="B154" t="s">
        <v>404</v>
      </c>
      <c r="C154">
        <v>28997</v>
      </c>
      <c r="D154" t="s">
        <v>404</v>
      </c>
      <c r="E154" t="s">
        <v>405</v>
      </c>
      <c r="F154" s="167">
        <v>153</v>
      </c>
    </row>
    <row r="155" spans="1:6">
      <c r="A155" s="167">
        <v>154</v>
      </c>
      <c r="B155" t="s">
        <v>406</v>
      </c>
      <c r="C155">
        <v>28998</v>
      </c>
      <c r="D155" t="s">
        <v>406</v>
      </c>
      <c r="E155" t="s">
        <v>407</v>
      </c>
      <c r="F155" s="167">
        <v>154</v>
      </c>
    </row>
    <row r="156" spans="1:6">
      <c r="A156" s="167">
        <v>155</v>
      </c>
      <c r="B156" t="s">
        <v>408</v>
      </c>
      <c r="C156">
        <v>28999</v>
      </c>
      <c r="D156" t="s">
        <v>408</v>
      </c>
      <c r="E156" t="s">
        <v>409</v>
      </c>
      <c r="F156" s="167">
        <v>155</v>
      </c>
    </row>
    <row r="157" spans="1:6">
      <c r="A157" s="167">
        <v>156</v>
      </c>
      <c r="B157" t="s">
        <v>410</v>
      </c>
      <c r="C157">
        <v>29001</v>
      </c>
      <c r="D157" t="s">
        <v>410</v>
      </c>
      <c r="E157" t="s">
        <v>411</v>
      </c>
      <c r="F157" s="167">
        <v>156</v>
      </c>
    </row>
    <row r="158" spans="1:6">
      <c r="A158" s="167">
        <v>157</v>
      </c>
      <c r="B158" t="s">
        <v>412</v>
      </c>
      <c r="C158">
        <v>29002</v>
      </c>
      <c r="D158" t="s">
        <v>412</v>
      </c>
      <c r="E158" t="s">
        <v>413</v>
      </c>
      <c r="F158" s="167">
        <v>157</v>
      </c>
    </row>
    <row r="159" spans="1:6">
      <c r="A159" s="167">
        <v>158</v>
      </c>
      <c r="B159" t="s">
        <v>414</v>
      </c>
      <c r="C159">
        <v>29003</v>
      </c>
      <c r="D159" t="s">
        <v>414</v>
      </c>
      <c r="E159" t="s">
        <v>415</v>
      </c>
      <c r="F159" s="167">
        <v>158</v>
      </c>
    </row>
    <row r="160" spans="1:6">
      <c r="A160" s="167">
        <v>159</v>
      </c>
      <c r="B160" t="s">
        <v>416</v>
      </c>
      <c r="C160">
        <v>29004</v>
      </c>
      <c r="D160" t="s">
        <v>416</v>
      </c>
      <c r="E160" t="s">
        <v>417</v>
      </c>
      <c r="F160" s="167">
        <v>159</v>
      </c>
    </row>
    <row r="161" spans="1:6">
      <c r="A161" s="167">
        <v>160</v>
      </c>
      <c r="B161" t="s">
        <v>418</v>
      </c>
      <c r="C161">
        <v>29012</v>
      </c>
      <c r="D161" t="s">
        <v>418</v>
      </c>
      <c r="E161" t="s">
        <v>419</v>
      </c>
      <c r="F161" s="167">
        <v>160</v>
      </c>
    </row>
    <row r="162" spans="1:6">
      <c r="A162" s="167">
        <v>161</v>
      </c>
      <c r="B162" t="s">
        <v>420</v>
      </c>
      <c r="C162">
        <v>29014</v>
      </c>
      <c r="D162" t="s">
        <v>420</v>
      </c>
      <c r="E162" t="s">
        <v>421</v>
      </c>
      <c r="F162" s="167">
        <v>161</v>
      </c>
    </row>
    <row r="163" spans="1:6">
      <c r="A163" s="167">
        <v>162</v>
      </c>
      <c r="B163" t="s">
        <v>913</v>
      </c>
      <c r="C163">
        <v>33549</v>
      </c>
      <c r="D163" t="s">
        <v>913</v>
      </c>
      <c r="E163" t="s">
        <v>914</v>
      </c>
      <c r="F163" s="167">
        <v>162</v>
      </c>
    </row>
    <row r="164" spans="1:6">
      <c r="A164" s="167">
        <v>163</v>
      </c>
      <c r="B164" t="s">
        <v>422</v>
      </c>
      <c r="C164">
        <v>29017</v>
      </c>
      <c r="D164" t="s">
        <v>422</v>
      </c>
      <c r="E164" t="s">
        <v>423</v>
      </c>
      <c r="F164" s="167">
        <v>163</v>
      </c>
    </row>
    <row r="165" spans="1:6">
      <c r="A165" s="167">
        <v>164</v>
      </c>
      <c r="B165" t="s">
        <v>424</v>
      </c>
      <c r="C165">
        <v>29021</v>
      </c>
      <c r="D165" t="s">
        <v>424</v>
      </c>
      <c r="E165" t="s">
        <v>425</v>
      </c>
      <c r="F165" s="167">
        <v>164</v>
      </c>
    </row>
    <row r="166" spans="1:6">
      <c r="A166" s="167">
        <v>165</v>
      </c>
      <c r="B166" t="s">
        <v>426</v>
      </c>
      <c r="C166">
        <v>29023</v>
      </c>
      <c r="D166" t="s">
        <v>426</v>
      </c>
      <c r="E166" t="s">
        <v>427</v>
      </c>
      <c r="F166" s="167">
        <v>165</v>
      </c>
    </row>
    <row r="167" spans="1:6">
      <c r="A167" s="167">
        <v>166</v>
      </c>
      <c r="B167" t="s">
        <v>428</v>
      </c>
      <c r="C167">
        <v>29024</v>
      </c>
      <c r="D167" t="s">
        <v>428</v>
      </c>
      <c r="E167" t="s">
        <v>429</v>
      </c>
      <c r="F167" s="167">
        <v>166</v>
      </c>
    </row>
    <row r="168" spans="1:6">
      <c r="A168" s="167">
        <v>167</v>
      </c>
      <c r="B168" t="s">
        <v>915</v>
      </c>
      <c r="C168">
        <v>29028</v>
      </c>
      <c r="D168" t="s">
        <v>915</v>
      </c>
      <c r="E168" t="s">
        <v>916</v>
      </c>
      <c r="F168" s="167">
        <v>167</v>
      </c>
    </row>
    <row r="169" spans="1:6">
      <c r="A169" s="167">
        <v>168</v>
      </c>
      <c r="B169" t="s">
        <v>430</v>
      </c>
      <c r="C169">
        <v>29030</v>
      </c>
      <c r="D169" t="s">
        <v>430</v>
      </c>
      <c r="E169" t="s">
        <v>431</v>
      </c>
      <c r="F169" s="167">
        <v>168</v>
      </c>
    </row>
    <row r="170" spans="1:6">
      <c r="A170" s="167">
        <v>169</v>
      </c>
      <c r="B170" t="s">
        <v>432</v>
      </c>
      <c r="C170">
        <v>29031</v>
      </c>
      <c r="D170" t="s">
        <v>432</v>
      </c>
      <c r="E170" t="s">
        <v>433</v>
      </c>
      <c r="F170" s="167">
        <v>169</v>
      </c>
    </row>
    <row r="171" spans="1:6">
      <c r="A171" s="167">
        <v>170</v>
      </c>
      <c r="B171" t="s">
        <v>917</v>
      </c>
      <c r="C171">
        <v>29032</v>
      </c>
      <c r="D171" t="s">
        <v>917</v>
      </c>
      <c r="E171" t="s">
        <v>918</v>
      </c>
      <c r="F171" s="167">
        <v>170</v>
      </c>
    </row>
    <row r="172" spans="1:6">
      <c r="A172" s="167">
        <v>171</v>
      </c>
      <c r="B172" t="s">
        <v>434</v>
      </c>
      <c r="C172">
        <v>29033</v>
      </c>
      <c r="D172" t="s">
        <v>434</v>
      </c>
      <c r="E172" t="s">
        <v>435</v>
      </c>
      <c r="F172" s="167">
        <v>171</v>
      </c>
    </row>
    <row r="173" spans="1:6">
      <c r="A173" s="167">
        <v>172</v>
      </c>
      <c r="B173" t="s">
        <v>436</v>
      </c>
      <c r="C173">
        <v>29034</v>
      </c>
      <c r="D173" t="s">
        <v>436</v>
      </c>
      <c r="E173" t="s">
        <v>437</v>
      </c>
      <c r="F173" s="167">
        <v>172</v>
      </c>
    </row>
    <row r="174" spans="1:6">
      <c r="A174" s="167">
        <v>173</v>
      </c>
      <c r="B174" t="s">
        <v>438</v>
      </c>
      <c r="C174">
        <v>29035</v>
      </c>
      <c r="D174" t="s">
        <v>438</v>
      </c>
      <c r="E174" t="s">
        <v>439</v>
      </c>
      <c r="F174" s="167">
        <v>173</v>
      </c>
    </row>
    <row r="175" spans="1:6">
      <c r="A175" s="167">
        <v>174</v>
      </c>
      <c r="B175" t="s">
        <v>440</v>
      </c>
      <c r="C175">
        <v>29036</v>
      </c>
      <c r="D175" t="s">
        <v>440</v>
      </c>
      <c r="E175" t="s">
        <v>441</v>
      </c>
      <c r="F175" s="167">
        <v>174</v>
      </c>
    </row>
    <row r="176" spans="1:6">
      <c r="A176" s="167">
        <v>175</v>
      </c>
      <c r="B176" t="s">
        <v>638</v>
      </c>
      <c r="C176">
        <v>29041</v>
      </c>
      <c r="D176" t="s">
        <v>638</v>
      </c>
      <c r="E176" t="s">
        <v>639</v>
      </c>
      <c r="F176" s="167">
        <v>175</v>
      </c>
    </row>
    <row r="177" spans="1:6">
      <c r="A177" s="167">
        <v>176</v>
      </c>
      <c r="B177" t="s">
        <v>442</v>
      </c>
      <c r="C177">
        <v>29040</v>
      </c>
      <c r="D177" t="s">
        <v>442</v>
      </c>
      <c r="E177" t="s">
        <v>443</v>
      </c>
      <c r="F177" s="167">
        <v>176</v>
      </c>
    </row>
    <row r="178" spans="1:6">
      <c r="A178" s="167">
        <v>177</v>
      </c>
      <c r="B178" t="s">
        <v>444</v>
      </c>
      <c r="C178">
        <v>29013</v>
      </c>
      <c r="D178" t="s">
        <v>444</v>
      </c>
      <c r="E178" t="s">
        <v>445</v>
      </c>
      <c r="F178" s="167">
        <v>177</v>
      </c>
    </row>
    <row r="179" spans="1:6">
      <c r="A179" s="167">
        <v>178</v>
      </c>
      <c r="B179" t="s">
        <v>446</v>
      </c>
      <c r="C179">
        <v>29039</v>
      </c>
      <c r="D179" t="s">
        <v>446</v>
      </c>
      <c r="E179" t="s">
        <v>447</v>
      </c>
      <c r="F179" s="167">
        <v>178</v>
      </c>
    </row>
    <row r="180" spans="1:6">
      <c r="A180" s="167">
        <v>179</v>
      </c>
      <c r="B180" t="s">
        <v>635</v>
      </c>
      <c r="C180">
        <v>29088</v>
      </c>
      <c r="D180" t="s">
        <v>635</v>
      </c>
      <c r="E180" t="s">
        <v>919</v>
      </c>
      <c r="F180" s="167">
        <v>179</v>
      </c>
    </row>
    <row r="181" spans="1:6">
      <c r="A181" s="167">
        <v>180</v>
      </c>
      <c r="B181" t="s">
        <v>920</v>
      </c>
      <c r="C181">
        <v>29072</v>
      </c>
      <c r="D181" t="s">
        <v>920</v>
      </c>
      <c r="E181" t="s">
        <v>921</v>
      </c>
      <c r="F181" s="167">
        <v>180</v>
      </c>
    </row>
    <row r="182" spans="1:6">
      <c r="A182" s="167">
        <v>181</v>
      </c>
      <c r="B182" t="s">
        <v>922</v>
      </c>
      <c r="C182">
        <v>29073</v>
      </c>
      <c r="D182" t="s">
        <v>922</v>
      </c>
      <c r="E182" t="s">
        <v>923</v>
      </c>
      <c r="F182" s="167">
        <v>181</v>
      </c>
    </row>
    <row r="183" spans="1:6">
      <c r="A183" s="167">
        <v>182</v>
      </c>
      <c r="B183" t="s">
        <v>448</v>
      </c>
      <c r="C183">
        <v>29074</v>
      </c>
      <c r="D183" t="s">
        <v>448</v>
      </c>
      <c r="E183" t="s">
        <v>449</v>
      </c>
      <c r="F183" s="167">
        <v>182</v>
      </c>
    </row>
    <row r="184" spans="1:6">
      <c r="A184" s="167">
        <v>183</v>
      </c>
      <c r="B184" t="s">
        <v>450</v>
      </c>
      <c r="C184">
        <v>29095</v>
      </c>
      <c r="D184" t="s">
        <v>450</v>
      </c>
      <c r="E184" t="s">
        <v>451</v>
      </c>
      <c r="F184" s="167">
        <v>183</v>
      </c>
    </row>
    <row r="185" spans="1:6">
      <c r="A185" s="167">
        <v>184</v>
      </c>
      <c r="B185" t="s">
        <v>924</v>
      </c>
      <c r="C185">
        <v>29109</v>
      </c>
      <c r="D185" t="s">
        <v>924</v>
      </c>
      <c r="E185" t="s">
        <v>925</v>
      </c>
      <c r="F185" s="167">
        <v>184</v>
      </c>
    </row>
    <row r="186" spans="1:6">
      <c r="A186" s="167">
        <v>185</v>
      </c>
      <c r="B186" t="s">
        <v>452</v>
      </c>
      <c r="C186">
        <v>29111</v>
      </c>
      <c r="D186" t="s">
        <v>452</v>
      </c>
      <c r="E186" t="s">
        <v>453</v>
      </c>
      <c r="F186" s="167">
        <v>185</v>
      </c>
    </row>
    <row r="187" spans="1:6">
      <c r="A187" s="167">
        <v>186</v>
      </c>
      <c r="B187" t="s">
        <v>454</v>
      </c>
      <c r="C187">
        <v>29056</v>
      </c>
      <c r="D187" t="s">
        <v>454</v>
      </c>
      <c r="E187" t="s">
        <v>455</v>
      </c>
      <c r="F187" s="167">
        <v>186</v>
      </c>
    </row>
    <row r="188" spans="1:6">
      <c r="A188" s="167">
        <v>187</v>
      </c>
      <c r="B188" t="s">
        <v>456</v>
      </c>
      <c r="C188">
        <v>29057</v>
      </c>
      <c r="D188" t="s">
        <v>456</v>
      </c>
      <c r="E188" t="s">
        <v>457</v>
      </c>
      <c r="F188" s="167">
        <v>187</v>
      </c>
    </row>
    <row r="189" spans="1:6">
      <c r="A189" s="167">
        <v>188</v>
      </c>
      <c r="B189" t="s">
        <v>458</v>
      </c>
      <c r="C189">
        <v>29058</v>
      </c>
      <c r="D189" t="s">
        <v>458</v>
      </c>
      <c r="E189" t="s">
        <v>459</v>
      </c>
      <c r="F189" s="167">
        <v>188</v>
      </c>
    </row>
    <row r="190" spans="1:6">
      <c r="A190" s="167">
        <v>189</v>
      </c>
      <c r="B190" t="s">
        <v>640</v>
      </c>
      <c r="C190">
        <v>29061</v>
      </c>
      <c r="D190" t="s">
        <v>640</v>
      </c>
      <c r="E190" t="s">
        <v>926</v>
      </c>
      <c r="F190" s="167">
        <v>189</v>
      </c>
    </row>
    <row r="191" spans="1:6">
      <c r="A191" s="167">
        <v>190</v>
      </c>
      <c r="B191" t="s">
        <v>460</v>
      </c>
      <c r="C191">
        <v>29065</v>
      </c>
      <c r="D191" t="s">
        <v>460</v>
      </c>
      <c r="E191" t="s">
        <v>461</v>
      </c>
      <c r="F191" s="167">
        <v>190</v>
      </c>
    </row>
    <row r="192" spans="1:6">
      <c r="A192" s="167">
        <v>191</v>
      </c>
      <c r="B192" t="s">
        <v>927</v>
      </c>
      <c r="C192">
        <v>29066</v>
      </c>
      <c r="D192" t="s">
        <v>927</v>
      </c>
      <c r="E192" t="s">
        <v>928</v>
      </c>
      <c r="F192" s="167">
        <v>191</v>
      </c>
    </row>
    <row r="193" spans="1:6">
      <c r="A193" s="167">
        <v>192</v>
      </c>
      <c r="B193" t="s">
        <v>462</v>
      </c>
      <c r="C193">
        <v>29067</v>
      </c>
      <c r="D193" t="s">
        <v>462</v>
      </c>
      <c r="E193" t="s">
        <v>463</v>
      </c>
      <c r="F193" s="167">
        <v>192</v>
      </c>
    </row>
    <row r="194" spans="1:6">
      <c r="A194" s="167">
        <v>193</v>
      </c>
      <c r="B194" t="s">
        <v>464</v>
      </c>
      <c r="C194">
        <v>29080</v>
      </c>
      <c r="D194" t="s">
        <v>464</v>
      </c>
      <c r="E194" t="s">
        <v>465</v>
      </c>
      <c r="F194" s="167">
        <v>193</v>
      </c>
    </row>
    <row r="195" spans="1:6">
      <c r="A195" s="167">
        <v>194</v>
      </c>
      <c r="B195" t="s">
        <v>466</v>
      </c>
      <c r="C195">
        <v>29084</v>
      </c>
      <c r="D195" t="s">
        <v>466</v>
      </c>
      <c r="E195" t="s">
        <v>467</v>
      </c>
      <c r="F195" s="167">
        <v>194</v>
      </c>
    </row>
    <row r="196" spans="1:6">
      <c r="A196" s="167">
        <v>195</v>
      </c>
      <c r="B196" t="s">
        <v>929</v>
      </c>
      <c r="C196">
        <v>29129</v>
      </c>
      <c r="D196" t="s">
        <v>929</v>
      </c>
      <c r="E196" t="s">
        <v>930</v>
      </c>
      <c r="F196" s="167">
        <v>195</v>
      </c>
    </row>
    <row r="197" spans="1:6">
      <c r="A197" s="167">
        <v>196</v>
      </c>
      <c r="B197" t="s">
        <v>468</v>
      </c>
      <c r="C197">
        <v>29161</v>
      </c>
      <c r="D197" t="s">
        <v>468</v>
      </c>
      <c r="E197" t="s">
        <v>469</v>
      </c>
      <c r="F197" s="167">
        <v>196</v>
      </c>
    </row>
    <row r="198" spans="1:6">
      <c r="A198" s="167">
        <v>197</v>
      </c>
      <c r="B198" t="s">
        <v>931</v>
      </c>
      <c r="C198">
        <v>29165</v>
      </c>
      <c r="D198" t="s">
        <v>931</v>
      </c>
      <c r="E198" t="s">
        <v>932</v>
      </c>
      <c r="F198" s="167">
        <v>197</v>
      </c>
    </row>
    <row r="199" spans="1:6">
      <c r="A199" s="167">
        <v>198</v>
      </c>
      <c r="B199" t="s">
        <v>933</v>
      </c>
      <c r="C199">
        <v>29183</v>
      </c>
      <c r="D199" t="s">
        <v>933</v>
      </c>
      <c r="E199" t="s">
        <v>934</v>
      </c>
      <c r="F199" s="167">
        <v>198</v>
      </c>
    </row>
    <row r="200" spans="1:6">
      <c r="A200" s="167">
        <v>199</v>
      </c>
      <c r="B200" t="s">
        <v>470</v>
      </c>
      <c r="C200">
        <v>29189</v>
      </c>
      <c r="D200" t="s">
        <v>470</v>
      </c>
      <c r="E200" t="s">
        <v>471</v>
      </c>
      <c r="F200" s="167">
        <v>199</v>
      </c>
    </row>
    <row r="201" spans="1:6">
      <c r="A201" s="167">
        <v>200</v>
      </c>
      <c r="B201" t="s">
        <v>472</v>
      </c>
      <c r="C201">
        <v>29198</v>
      </c>
      <c r="D201" t="s">
        <v>472</v>
      </c>
      <c r="E201" t="s">
        <v>473</v>
      </c>
      <c r="F201" s="167">
        <v>200</v>
      </c>
    </row>
    <row r="202" spans="1:6">
      <c r="A202" s="167">
        <v>201</v>
      </c>
      <c r="B202" t="s">
        <v>474</v>
      </c>
      <c r="C202">
        <v>29180</v>
      </c>
      <c r="D202" t="s">
        <v>474</v>
      </c>
      <c r="E202" t="s">
        <v>475</v>
      </c>
      <c r="F202" s="167">
        <v>201</v>
      </c>
    </row>
    <row r="203" spans="1:6">
      <c r="A203" s="167">
        <v>202</v>
      </c>
      <c r="B203" t="s">
        <v>479</v>
      </c>
      <c r="C203">
        <v>22643</v>
      </c>
      <c r="D203" t="s">
        <v>479</v>
      </c>
      <c r="E203" t="s">
        <v>935</v>
      </c>
      <c r="F203" s="167">
        <v>202</v>
      </c>
    </row>
    <row r="204" spans="1:6">
      <c r="A204" s="167">
        <v>203</v>
      </c>
      <c r="B204" t="s">
        <v>480</v>
      </c>
      <c r="C204">
        <v>22644</v>
      </c>
      <c r="D204" t="s">
        <v>480</v>
      </c>
      <c r="E204" t="s">
        <v>936</v>
      </c>
      <c r="F204" s="167">
        <v>203</v>
      </c>
    </row>
    <row r="205" spans="1:6">
      <c r="A205" s="167">
        <v>204</v>
      </c>
      <c r="B205" t="s">
        <v>481</v>
      </c>
      <c r="C205">
        <v>22645</v>
      </c>
      <c r="D205" t="s">
        <v>481</v>
      </c>
      <c r="E205" t="s">
        <v>937</v>
      </c>
      <c r="F205" s="167">
        <v>204</v>
      </c>
    </row>
    <row r="206" spans="1:6">
      <c r="A206" s="167">
        <v>205</v>
      </c>
      <c r="B206" t="s">
        <v>482</v>
      </c>
      <c r="C206">
        <v>22646</v>
      </c>
      <c r="D206" t="s">
        <v>482</v>
      </c>
      <c r="E206" t="s">
        <v>938</v>
      </c>
      <c r="F206" s="167">
        <v>205</v>
      </c>
    </row>
    <row r="207" spans="1:6">
      <c r="A207" s="167">
        <v>206</v>
      </c>
      <c r="B207" t="s">
        <v>483</v>
      </c>
      <c r="C207">
        <v>22647</v>
      </c>
      <c r="D207" t="s">
        <v>483</v>
      </c>
      <c r="E207" t="s">
        <v>939</v>
      </c>
      <c r="F207" s="167">
        <v>206</v>
      </c>
    </row>
    <row r="208" spans="1:6">
      <c r="A208" s="167">
        <v>207</v>
      </c>
      <c r="B208" t="s">
        <v>484</v>
      </c>
      <c r="C208">
        <v>22648</v>
      </c>
      <c r="D208" t="s">
        <v>484</v>
      </c>
      <c r="E208" t="s">
        <v>940</v>
      </c>
      <c r="F208" s="167">
        <v>207</v>
      </c>
    </row>
    <row r="209" spans="1:6">
      <c r="A209" s="167">
        <v>208</v>
      </c>
      <c r="B209" t="s">
        <v>485</v>
      </c>
      <c r="C209">
        <v>22649</v>
      </c>
      <c r="D209" t="s">
        <v>485</v>
      </c>
      <c r="E209" t="s">
        <v>941</v>
      </c>
      <c r="F209" s="167">
        <v>208</v>
      </c>
    </row>
    <row r="210" spans="1:6">
      <c r="A210" s="167">
        <v>209</v>
      </c>
      <c r="B210" t="s">
        <v>486</v>
      </c>
      <c r="C210">
        <v>22650</v>
      </c>
      <c r="D210" t="s">
        <v>486</v>
      </c>
      <c r="E210" t="s">
        <v>942</v>
      </c>
      <c r="F210" s="167">
        <v>209</v>
      </c>
    </row>
    <row r="211" spans="1:6">
      <c r="A211" s="167">
        <v>210</v>
      </c>
      <c r="B211" t="s">
        <v>487</v>
      </c>
      <c r="C211">
        <v>22651</v>
      </c>
      <c r="D211" t="s">
        <v>487</v>
      </c>
      <c r="E211" t="s">
        <v>943</v>
      </c>
      <c r="F211" s="167">
        <v>210</v>
      </c>
    </row>
    <row r="212" spans="1:6">
      <c r="A212" s="167">
        <v>211</v>
      </c>
      <c r="B212" t="s">
        <v>488</v>
      </c>
      <c r="C212">
        <v>22652</v>
      </c>
      <c r="D212" t="s">
        <v>488</v>
      </c>
      <c r="E212" t="s">
        <v>944</v>
      </c>
      <c r="F212" s="167">
        <v>211</v>
      </c>
    </row>
    <row r="213" spans="1:6">
      <c r="A213" s="167">
        <v>212</v>
      </c>
      <c r="B213" t="s">
        <v>490</v>
      </c>
      <c r="C213">
        <v>22653</v>
      </c>
      <c r="D213" t="s">
        <v>490</v>
      </c>
      <c r="E213" t="s">
        <v>945</v>
      </c>
      <c r="F213" s="167">
        <v>212</v>
      </c>
    </row>
    <row r="214" spans="1:6">
      <c r="A214" s="167">
        <v>213</v>
      </c>
      <c r="B214" t="s">
        <v>491</v>
      </c>
      <c r="C214">
        <v>22654</v>
      </c>
      <c r="D214" t="s">
        <v>491</v>
      </c>
      <c r="E214" t="s">
        <v>946</v>
      </c>
      <c r="F214" s="167">
        <v>213</v>
      </c>
    </row>
    <row r="215" spans="1:6">
      <c r="A215" s="167">
        <v>214</v>
      </c>
      <c r="B215" t="s">
        <v>493</v>
      </c>
      <c r="C215">
        <v>22656</v>
      </c>
      <c r="D215" t="s">
        <v>493</v>
      </c>
      <c r="E215" t="s">
        <v>947</v>
      </c>
      <c r="F215" s="167">
        <v>214</v>
      </c>
    </row>
    <row r="216" spans="1:6">
      <c r="A216" s="167">
        <v>215</v>
      </c>
      <c r="B216" t="s">
        <v>494</v>
      </c>
      <c r="C216">
        <v>22657</v>
      </c>
      <c r="D216" t="s">
        <v>494</v>
      </c>
      <c r="E216" t="s">
        <v>948</v>
      </c>
      <c r="F216" s="167">
        <v>215</v>
      </c>
    </row>
    <row r="217" spans="1:6">
      <c r="A217" s="167">
        <v>216</v>
      </c>
      <c r="B217" t="s">
        <v>495</v>
      </c>
      <c r="C217">
        <v>22658</v>
      </c>
      <c r="D217" t="s">
        <v>495</v>
      </c>
      <c r="E217" t="s">
        <v>949</v>
      </c>
      <c r="F217" s="167">
        <v>216</v>
      </c>
    </row>
    <row r="218" spans="1:6">
      <c r="A218" s="167">
        <v>217</v>
      </c>
      <c r="B218" t="s">
        <v>633</v>
      </c>
      <c r="C218">
        <v>22659</v>
      </c>
      <c r="D218" t="s">
        <v>633</v>
      </c>
      <c r="E218" t="s">
        <v>950</v>
      </c>
      <c r="F218" s="167">
        <v>217</v>
      </c>
    </row>
    <row r="219" spans="1:6">
      <c r="A219" s="167">
        <v>218</v>
      </c>
      <c r="B219" t="s">
        <v>496</v>
      </c>
      <c r="C219">
        <v>22660</v>
      </c>
      <c r="D219" t="s">
        <v>496</v>
      </c>
      <c r="E219" t="s">
        <v>951</v>
      </c>
      <c r="F219" s="167">
        <v>218</v>
      </c>
    </row>
    <row r="220" spans="1:6">
      <c r="A220" s="167">
        <v>219</v>
      </c>
      <c r="B220" t="s">
        <v>497</v>
      </c>
      <c r="C220">
        <v>22661</v>
      </c>
      <c r="D220" t="s">
        <v>497</v>
      </c>
      <c r="E220" t="s">
        <v>952</v>
      </c>
      <c r="F220" s="167">
        <v>219</v>
      </c>
    </row>
    <row r="221" spans="1:6">
      <c r="A221" s="167">
        <v>220</v>
      </c>
      <c r="B221" t="s">
        <v>498</v>
      </c>
      <c r="C221">
        <v>22662</v>
      </c>
      <c r="D221" t="s">
        <v>498</v>
      </c>
      <c r="E221" t="s">
        <v>953</v>
      </c>
      <c r="F221" s="167">
        <v>220</v>
      </c>
    </row>
    <row r="222" spans="1:6">
      <c r="A222" s="167">
        <v>221</v>
      </c>
      <c r="B222" t="s">
        <v>499</v>
      </c>
      <c r="C222">
        <v>22663</v>
      </c>
      <c r="D222" t="s">
        <v>499</v>
      </c>
      <c r="E222" t="s">
        <v>954</v>
      </c>
      <c r="F222" s="167">
        <v>221</v>
      </c>
    </row>
    <row r="223" spans="1:6">
      <c r="A223" s="167">
        <v>222</v>
      </c>
      <c r="B223" t="s">
        <v>500</v>
      </c>
      <c r="C223">
        <v>22664</v>
      </c>
      <c r="D223" t="s">
        <v>500</v>
      </c>
      <c r="E223" t="s">
        <v>955</v>
      </c>
      <c r="F223" s="167">
        <v>222</v>
      </c>
    </row>
    <row r="224" spans="1:6">
      <c r="A224" s="167">
        <v>223</v>
      </c>
      <c r="B224" t="s">
        <v>501</v>
      </c>
      <c r="C224">
        <v>22665</v>
      </c>
      <c r="D224" t="s">
        <v>501</v>
      </c>
      <c r="E224" t="s">
        <v>956</v>
      </c>
      <c r="F224" s="167">
        <v>223</v>
      </c>
    </row>
    <row r="225" spans="1:6">
      <c r="A225" s="167">
        <v>224</v>
      </c>
      <c r="B225" t="s">
        <v>502</v>
      </c>
      <c r="C225">
        <v>22666</v>
      </c>
      <c r="D225" t="s">
        <v>502</v>
      </c>
      <c r="E225" t="s">
        <v>957</v>
      </c>
      <c r="F225" s="167">
        <v>224</v>
      </c>
    </row>
    <row r="226" spans="1:6">
      <c r="A226" s="167">
        <v>225</v>
      </c>
      <c r="B226" t="s">
        <v>503</v>
      </c>
      <c r="C226">
        <v>22667</v>
      </c>
      <c r="D226" t="s">
        <v>503</v>
      </c>
      <c r="E226" t="s">
        <v>958</v>
      </c>
      <c r="F226" s="167">
        <v>225</v>
      </c>
    </row>
    <row r="227" spans="1:6">
      <c r="A227" s="167">
        <v>226</v>
      </c>
      <c r="B227" t="s">
        <v>504</v>
      </c>
      <c r="C227">
        <v>22689</v>
      </c>
      <c r="D227" t="s">
        <v>504</v>
      </c>
      <c r="E227" t="s">
        <v>959</v>
      </c>
      <c r="F227" s="167">
        <v>226</v>
      </c>
    </row>
    <row r="228" spans="1:6">
      <c r="A228" s="167">
        <v>227</v>
      </c>
      <c r="B228" t="s">
        <v>506</v>
      </c>
      <c r="C228">
        <v>22690</v>
      </c>
      <c r="D228" t="s">
        <v>506</v>
      </c>
      <c r="E228" t="s">
        <v>960</v>
      </c>
      <c r="F228" s="167">
        <v>227</v>
      </c>
    </row>
    <row r="229" spans="1:6">
      <c r="A229" s="167">
        <v>228</v>
      </c>
      <c r="B229" t="s">
        <v>507</v>
      </c>
      <c r="C229">
        <v>22691</v>
      </c>
      <c r="D229" t="s">
        <v>507</v>
      </c>
      <c r="E229" t="s">
        <v>961</v>
      </c>
      <c r="F229" s="167">
        <v>228</v>
      </c>
    </row>
    <row r="230" spans="1:6">
      <c r="A230" s="167">
        <v>229</v>
      </c>
      <c r="B230" t="s">
        <v>508</v>
      </c>
      <c r="C230">
        <v>22692</v>
      </c>
      <c r="D230" t="s">
        <v>508</v>
      </c>
      <c r="E230" t="s">
        <v>962</v>
      </c>
      <c r="F230" s="167">
        <v>229</v>
      </c>
    </row>
    <row r="231" spans="1:6">
      <c r="A231" s="167">
        <v>230</v>
      </c>
      <c r="B231" t="s">
        <v>509</v>
      </c>
      <c r="C231">
        <v>22693</v>
      </c>
      <c r="D231" t="s">
        <v>509</v>
      </c>
      <c r="E231" t="s">
        <v>963</v>
      </c>
      <c r="F231" s="167">
        <v>230</v>
      </c>
    </row>
    <row r="232" spans="1:6">
      <c r="A232" s="167">
        <v>231</v>
      </c>
      <c r="B232" t="s">
        <v>510</v>
      </c>
      <c r="C232">
        <v>22694</v>
      </c>
      <c r="D232" t="s">
        <v>510</v>
      </c>
      <c r="E232" t="s">
        <v>964</v>
      </c>
      <c r="F232" s="167">
        <v>231</v>
      </c>
    </row>
    <row r="233" spans="1:6">
      <c r="A233" s="167">
        <v>232</v>
      </c>
      <c r="B233" t="s">
        <v>511</v>
      </c>
      <c r="C233">
        <v>22695</v>
      </c>
      <c r="D233" t="s">
        <v>511</v>
      </c>
      <c r="E233" t="s">
        <v>965</v>
      </c>
      <c r="F233" s="167">
        <v>232</v>
      </c>
    </row>
    <row r="234" spans="1:6">
      <c r="A234" s="167">
        <v>233</v>
      </c>
      <c r="B234" t="s">
        <v>512</v>
      </c>
      <c r="C234">
        <v>22696</v>
      </c>
      <c r="D234" t="s">
        <v>512</v>
      </c>
      <c r="E234" t="s">
        <v>966</v>
      </c>
      <c r="F234" s="167">
        <v>233</v>
      </c>
    </row>
    <row r="235" spans="1:6">
      <c r="A235" s="167">
        <v>234</v>
      </c>
      <c r="B235" t="s">
        <v>513</v>
      </c>
      <c r="C235">
        <v>22697</v>
      </c>
      <c r="D235" t="s">
        <v>513</v>
      </c>
      <c r="E235" t="s">
        <v>967</v>
      </c>
      <c r="F235" s="167">
        <v>234</v>
      </c>
    </row>
    <row r="236" spans="1:6">
      <c r="A236" s="167">
        <v>235</v>
      </c>
      <c r="B236" t="s">
        <v>514</v>
      </c>
      <c r="C236">
        <v>22698</v>
      </c>
      <c r="D236" t="s">
        <v>514</v>
      </c>
      <c r="E236" t="s">
        <v>968</v>
      </c>
      <c r="F236" s="167">
        <v>235</v>
      </c>
    </row>
    <row r="237" spans="1:6">
      <c r="A237" s="167">
        <v>236</v>
      </c>
      <c r="B237" t="s">
        <v>515</v>
      </c>
      <c r="C237">
        <v>22699</v>
      </c>
      <c r="D237" t="s">
        <v>515</v>
      </c>
      <c r="E237" t="s">
        <v>969</v>
      </c>
      <c r="F237" s="167">
        <v>236</v>
      </c>
    </row>
    <row r="238" spans="1:6">
      <c r="A238" s="167">
        <v>237</v>
      </c>
      <c r="B238" t="s">
        <v>516</v>
      </c>
      <c r="C238">
        <v>22748</v>
      </c>
      <c r="D238" t="s">
        <v>516</v>
      </c>
      <c r="E238" t="s">
        <v>970</v>
      </c>
      <c r="F238" s="167">
        <v>237</v>
      </c>
    </row>
    <row r="239" spans="1:6">
      <c r="A239" s="167">
        <v>238</v>
      </c>
      <c r="B239" t="s">
        <v>517</v>
      </c>
      <c r="C239">
        <v>22750</v>
      </c>
      <c r="D239" t="s">
        <v>517</v>
      </c>
      <c r="E239" t="s">
        <v>971</v>
      </c>
      <c r="F239" s="167">
        <v>238</v>
      </c>
    </row>
    <row r="240" spans="1:6">
      <c r="A240" s="167">
        <v>239</v>
      </c>
      <c r="B240" t="s">
        <v>518</v>
      </c>
      <c r="C240">
        <v>22751</v>
      </c>
      <c r="D240" t="s">
        <v>518</v>
      </c>
      <c r="E240" t="s">
        <v>972</v>
      </c>
      <c r="F240" s="167">
        <v>239</v>
      </c>
    </row>
    <row r="241" spans="1:6">
      <c r="A241" s="167">
        <v>240</v>
      </c>
      <c r="B241" t="s">
        <v>519</v>
      </c>
      <c r="C241">
        <v>22752</v>
      </c>
      <c r="D241" t="s">
        <v>519</v>
      </c>
      <c r="E241" t="s">
        <v>973</v>
      </c>
      <c r="F241" s="167">
        <v>240</v>
      </c>
    </row>
    <row r="242" spans="1:6">
      <c r="A242" s="167">
        <v>241</v>
      </c>
      <c r="B242" t="s">
        <v>520</v>
      </c>
      <c r="C242">
        <v>22753</v>
      </c>
      <c r="D242" t="s">
        <v>520</v>
      </c>
      <c r="E242" t="s">
        <v>974</v>
      </c>
      <c r="F242" s="167">
        <v>241</v>
      </c>
    </row>
    <row r="243" spans="1:6">
      <c r="A243" s="167">
        <v>242</v>
      </c>
      <c r="B243" t="s">
        <v>521</v>
      </c>
      <c r="C243">
        <v>22755</v>
      </c>
      <c r="D243" t="s">
        <v>521</v>
      </c>
      <c r="E243" t="s">
        <v>975</v>
      </c>
      <c r="F243" s="167">
        <v>242</v>
      </c>
    </row>
    <row r="244" spans="1:6">
      <c r="A244" s="167">
        <v>243</v>
      </c>
      <c r="B244" t="s">
        <v>522</v>
      </c>
      <c r="C244">
        <v>22756</v>
      </c>
      <c r="D244" t="s">
        <v>522</v>
      </c>
      <c r="E244" t="s">
        <v>976</v>
      </c>
      <c r="F244" s="167">
        <v>243</v>
      </c>
    </row>
    <row r="245" spans="1:6">
      <c r="A245" s="167">
        <v>244</v>
      </c>
      <c r="B245" t="s">
        <v>524</v>
      </c>
      <c r="C245">
        <v>22757</v>
      </c>
      <c r="D245" t="s">
        <v>524</v>
      </c>
      <c r="E245" t="s">
        <v>977</v>
      </c>
      <c r="F245" s="167">
        <v>244</v>
      </c>
    </row>
    <row r="246" spans="1:6">
      <c r="A246" s="167">
        <v>245</v>
      </c>
      <c r="B246" t="s">
        <v>525</v>
      </c>
      <c r="C246">
        <v>22758</v>
      </c>
      <c r="D246" t="s">
        <v>525</v>
      </c>
      <c r="E246" t="s">
        <v>526</v>
      </c>
      <c r="F246" s="167">
        <v>245</v>
      </c>
    </row>
    <row r="247" spans="1:6">
      <c r="A247" s="167">
        <v>246</v>
      </c>
      <c r="B247" t="s">
        <v>527</v>
      </c>
      <c r="C247">
        <v>22759</v>
      </c>
      <c r="D247" t="s">
        <v>527</v>
      </c>
      <c r="E247" t="s">
        <v>978</v>
      </c>
      <c r="F247" s="167">
        <v>246</v>
      </c>
    </row>
    <row r="248" spans="1:6">
      <c r="A248" s="167">
        <v>247</v>
      </c>
      <c r="B248" t="s">
        <v>528</v>
      </c>
      <c r="C248">
        <v>22760</v>
      </c>
      <c r="D248" t="s">
        <v>528</v>
      </c>
      <c r="E248" t="s">
        <v>979</v>
      </c>
      <c r="F248" s="167">
        <v>247</v>
      </c>
    </row>
    <row r="249" spans="1:6">
      <c r="A249" s="167">
        <v>248</v>
      </c>
      <c r="B249" t="s">
        <v>530</v>
      </c>
      <c r="C249">
        <v>22761</v>
      </c>
      <c r="D249" t="s">
        <v>530</v>
      </c>
      <c r="E249" t="s">
        <v>980</v>
      </c>
      <c r="F249" s="167">
        <v>248</v>
      </c>
    </row>
    <row r="250" spans="1:6">
      <c r="A250" s="167">
        <v>249</v>
      </c>
      <c r="B250" t="s">
        <v>531</v>
      </c>
      <c r="C250">
        <v>22762</v>
      </c>
      <c r="D250" t="s">
        <v>531</v>
      </c>
      <c r="E250" t="s">
        <v>981</v>
      </c>
      <c r="F250" s="167">
        <v>249</v>
      </c>
    </row>
    <row r="251" spans="1:6">
      <c r="A251" s="167">
        <v>250</v>
      </c>
      <c r="B251" t="s">
        <v>534</v>
      </c>
      <c r="C251">
        <v>22769</v>
      </c>
      <c r="D251" t="s">
        <v>534</v>
      </c>
      <c r="E251" t="s">
        <v>982</v>
      </c>
      <c r="F251" s="167">
        <v>250</v>
      </c>
    </row>
    <row r="252" spans="1:6">
      <c r="A252" s="167">
        <v>251</v>
      </c>
      <c r="B252" t="s">
        <v>538</v>
      </c>
      <c r="C252">
        <v>22774</v>
      </c>
      <c r="D252" t="s">
        <v>538</v>
      </c>
      <c r="E252" t="s">
        <v>983</v>
      </c>
      <c r="F252" s="167">
        <v>251</v>
      </c>
    </row>
    <row r="253" spans="1:6">
      <c r="A253" s="167">
        <v>252</v>
      </c>
      <c r="B253" t="s">
        <v>539</v>
      </c>
      <c r="C253">
        <v>22775</v>
      </c>
      <c r="D253" t="s">
        <v>539</v>
      </c>
      <c r="E253" t="s">
        <v>984</v>
      </c>
      <c r="F253" s="167">
        <v>252</v>
      </c>
    </row>
    <row r="254" spans="1:6">
      <c r="A254" s="167">
        <v>253</v>
      </c>
      <c r="B254" t="s">
        <v>540</v>
      </c>
      <c r="C254">
        <v>22776</v>
      </c>
      <c r="D254" t="s">
        <v>540</v>
      </c>
      <c r="E254" t="s">
        <v>985</v>
      </c>
      <c r="F254" s="167">
        <v>253</v>
      </c>
    </row>
    <row r="255" spans="1:6">
      <c r="A255" s="167">
        <v>254</v>
      </c>
      <c r="B255" t="s">
        <v>542</v>
      </c>
      <c r="C255">
        <v>22779</v>
      </c>
      <c r="D255" t="s">
        <v>542</v>
      </c>
      <c r="E255" t="s">
        <v>986</v>
      </c>
      <c r="F255" s="167">
        <v>254</v>
      </c>
    </row>
    <row r="256" spans="1:6">
      <c r="A256" s="167">
        <v>255</v>
      </c>
      <c r="B256" t="s">
        <v>543</v>
      </c>
      <c r="C256">
        <v>22780</v>
      </c>
      <c r="D256" t="s">
        <v>543</v>
      </c>
      <c r="E256" t="s">
        <v>987</v>
      </c>
      <c r="F256" s="167">
        <v>255</v>
      </c>
    </row>
    <row r="257" spans="1:6">
      <c r="A257" s="167">
        <v>256</v>
      </c>
      <c r="B257" t="s">
        <v>544</v>
      </c>
      <c r="C257">
        <v>22784</v>
      </c>
      <c r="D257" t="s">
        <v>544</v>
      </c>
      <c r="E257" t="s">
        <v>988</v>
      </c>
      <c r="F257" s="167">
        <v>256</v>
      </c>
    </row>
    <row r="258" spans="1:6">
      <c r="A258" s="167">
        <v>257</v>
      </c>
      <c r="B258" t="s">
        <v>546</v>
      </c>
      <c r="C258">
        <v>22786</v>
      </c>
      <c r="D258" t="s">
        <v>546</v>
      </c>
      <c r="E258" t="s">
        <v>989</v>
      </c>
      <c r="F258" s="167">
        <v>257</v>
      </c>
    </row>
    <row r="259" spans="1:6">
      <c r="A259" s="167">
        <v>258</v>
      </c>
      <c r="B259" t="s">
        <v>547</v>
      </c>
      <c r="C259">
        <v>22787</v>
      </c>
      <c r="D259" t="s">
        <v>547</v>
      </c>
      <c r="E259" t="s">
        <v>990</v>
      </c>
      <c r="F259" s="167">
        <v>258</v>
      </c>
    </row>
    <row r="260" spans="1:6">
      <c r="A260" s="167">
        <v>259</v>
      </c>
      <c r="B260" t="s">
        <v>548</v>
      </c>
      <c r="C260">
        <v>22792</v>
      </c>
      <c r="D260" t="s">
        <v>548</v>
      </c>
      <c r="E260" t="s">
        <v>991</v>
      </c>
      <c r="F260" s="167">
        <v>259</v>
      </c>
    </row>
    <row r="261" spans="1:6">
      <c r="A261" s="167">
        <v>260</v>
      </c>
      <c r="B261" t="s">
        <v>549</v>
      </c>
      <c r="C261">
        <v>22793</v>
      </c>
      <c r="D261" t="s">
        <v>549</v>
      </c>
      <c r="E261" t="s">
        <v>992</v>
      </c>
      <c r="F261" s="167">
        <v>260</v>
      </c>
    </row>
    <row r="262" spans="1:6">
      <c r="A262" s="167">
        <v>261</v>
      </c>
      <c r="B262" t="s">
        <v>550</v>
      </c>
      <c r="C262">
        <v>22794</v>
      </c>
      <c r="D262" t="s">
        <v>550</v>
      </c>
      <c r="E262" t="s">
        <v>993</v>
      </c>
      <c r="F262" s="167">
        <v>261</v>
      </c>
    </row>
    <row r="263" spans="1:6">
      <c r="A263" s="167">
        <v>262</v>
      </c>
      <c r="B263" t="s">
        <v>552</v>
      </c>
      <c r="C263">
        <v>22795</v>
      </c>
      <c r="D263" t="s">
        <v>552</v>
      </c>
      <c r="E263" t="s">
        <v>994</v>
      </c>
      <c r="F263" s="167">
        <v>262</v>
      </c>
    </row>
    <row r="264" spans="1:6">
      <c r="A264" s="167">
        <v>263</v>
      </c>
      <c r="B264" t="s">
        <v>553</v>
      </c>
      <c r="C264">
        <v>22796</v>
      </c>
      <c r="D264" t="s">
        <v>553</v>
      </c>
      <c r="E264" t="s">
        <v>995</v>
      </c>
      <c r="F264" s="167">
        <v>263</v>
      </c>
    </row>
    <row r="265" spans="1:6">
      <c r="A265" s="167">
        <v>264</v>
      </c>
      <c r="B265" t="s">
        <v>554</v>
      </c>
      <c r="C265">
        <v>22797</v>
      </c>
      <c r="D265" t="s">
        <v>554</v>
      </c>
      <c r="E265" t="s">
        <v>996</v>
      </c>
      <c r="F265" s="167">
        <v>264</v>
      </c>
    </row>
    <row r="266" spans="1:6">
      <c r="A266" s="167">
        <v>265</v>
      </c>
      <c r="B266" t="s">
        <v>555</v>
      </c>
      <c r="C266">
        <v>22798</v>
      </c>
      <c r="D266" t="s">
        <v>555</v>
      </c>
      <c r="E266" t="s">
        <v>997</v>
      </c>
      <c r="F266" s="167">
        <v>265</v>
      </c>
    </row>
    <row r="267" spans="1:6">
      <c r="A267" s="167">
        <v>266</v>
      </c>
      <c r="B267" t="s">
        <v>556</v>
      </c>
      <c r="C267">
        <v>22799</v>
      </c>
      <c r="D267" t="s">
        <v>556</v>
      </c>
      <c r="E267" t="s">
        <v>998</v>
      </c>
      <c r="F267" s="167">
        <v>266</v>
      </c>
    </row>
    <row r="268" spans="1:6">
      <c r="A268" s="167">
        <v>267</v>
      </c>
      <c r="B268" t="s">
        <v>557</v>
      </c>
      <c r="C268">
        <v>22800</v>
      </c>
      <c r="D268" t="s">
        <v>557</v>
      </c>
      <c r="E268" t="s">
        <v>999</v>
      </c>
      <c r="F268" s="167">
        <v>267</v>
      </c>
    </row>
    <row r="269" spans="1:6">
      <c r="A269" s="167">
        <v>268</v>
      </c>
      <c r="B269" t="s">
        <v>558</v>
      </c>
      <c r="C269">
        <v>22801</v>
      </c>
      <c r="D269" t="s">
        <v>558</v>
      </c>
      <c r="E269" t="s">
        <v>1000</v>
      </c>
      <c r="F269" s="167">
        <v>268</v>
      </c>
    </row>
    <row r="270" spans="1:6">
      <c r="A270" s="167">
        <v>269</v>
      </c>
      <c r="B270" t="s">
        <v>559</v>
      </c>
      <c r="C270">
        <v>22802</v>
      </c>
      <c r="D270" t="s">
        <v>559</v>
      </c>
      <c r="E270" t="s">
        <v>1001</v>
      </c>
      <c r="F270" s="167">
        <v>269</v>
      </c>
    </row>
    <row r="271" spans="1:6">
      <c r="A271" s="167">
        <v>270</v>
      </c>
      <c r="B271" t="s">
        <v>561</v>
      </c>
      <c r="C271">
        <v>22803</v>
      </c>
      <c r="D271" t="s">
        <v>561</v>
      </c>
      <c r="E271" t="s">
        <v>1002</v>
      </c>
      <c r="F271" s="167">
        <v>270</v>
      </c>
    </row>
    <row r="272" spans="1:6">
      <c r="A272" s="167">
        <v>271</v>
      </c>
      <c r="B272" t="s">
        <v>562</v>
      </c>
      <c r="C272">
        <v>22804</v>
      </c>
      <c r="D272" t="s">
        <v>562</v>
      </c>
      <c r="E272" t="s">
        <v>1003</v>
      </c>
      <c r="F272" s="167">
        <v>271</v>
      </c>
    </row>
    <row r="273" spans="1:6">
      <c r="A273" s="167">
        <v>272</v>
      </c>
      <c r="B273" t="s">
        <v>563</v>
      </c>
      <c r="C273">
        <v>22805</v>
      </c>
      <c r="D273" t="s">
        <v>563</v>
      </c>
      <c r="E273" t="s">
        <v>1004</v>
      </c>
      <c r="F273" s="167">
        <v>272</v>
      </c>
    </row>
    <row r="274" spans="1:6">
      <c r="A274" s="167">
        <v>273</v>
      </c>
      <c r="B274" t="s">
        <v>564</v>
      </c>
      <c r="C274">
        <v>22807</v>
      </c>
      <c r="D274" t="s">
        <v>564</v>
      </c>
      <c r="E274" t="s">
        <v>1005</v>
      </c>
      <c r="F274" s="167">
        <v>273</v>
      </c>
    </row>
    <row r="275" spans="1:6">
      <c r="A275" s="167">
        <v>274</v>
      </c>
      <c r="B275" t="s">
        <v>565</v>
      </c>
      <c r="C275">
        <v>22808</v>
      </c>
      <c r="D275" t="s">
        <v>565</v>
      </c>
      <c r="E275" t="s">
        <v>1006</v>
      </c>
      <c r="F275" s="167">
        <v>274</v>
      </c>
    </row>
    <row r="276" spans="1:6">
      <c r="A276" s="167">
        <v>275</v>
      </c>
      <c r="B276" t="s">
        <v>566</v>
      </c>
      <c r="C276">
        <v>22810</v>
      </c>
      <c r="D276" t="s">
        <v>566</v>
      </c>
      <c r="E276" t="s">
        <v>1007</v>
      </c>
      <c r="F276" s="167">
        <v>275</v>
      </c>
    </row>
    <row r="277" spans="1:6">
      <c r="A277" s="167">
        <v>276</v>
      </c>
      <c r="B277" t="s">
        <v>567</v>
      </c>
      <c r="C277">
        <v>22811</v>
      </c>
      <c r="D277" t="s">
        <v>567</v>
      </c>
      <c r="E277" t="s">
        <v>1008</v>
      </c>
      <c r="F277" s="167">
        <v>276</v>
      </c>
    </row>
    <row r="278" spans="1:6">
      <c r="A278" s="167">
        <v>277</v>
      </c>
      <c r="B278" t="s">
        <v>568</v>
      </c>
      <c r="C278">
        <v>22812</v>
      </c>
      <c r="D278" t="s">
        <v>568</v>
      </c>
      <c r="E278" t="s">
        <v>1009</v>
      </c>
      <c r="F278" s="167">
        <v>277</v>
      </c>
    </row>
    <row r="279" spans="1:6">
      <c r="A279" s="167">
        <v>278</v>
      </c>
      <c r="B279" t="s">
        <v>569</v>
      </c>
      <c r="C279">
        <v>22813</v>
      </c>
      <c r="D279" t="s">
        <v>569</v>
      </c>
      <c r="E279" t="s">
        <v>1010</v>
      </c>
      <c r="F279" s="167">
        <v>278</v>
      </c>
    </row>
    <row r="280" spans="1:6">
      <c r="A280" s="167">
        <v>279</v>
      </c>
      <c r="B280" t="s">
        <v>572</v>
      </c>
      <c r="C280">
        <v>22814</v>
      </c>
      <c r="D280" t="s">
        <v>572</v>
      </c>
      <c r="E280" t="s">
        <v>1011</v>
      </c>
      <c r="F280" s="167">
        <v>279</v>
      </c>
    </row>
    <row r="281" spans="1:6">
      <c r="A281" s="167">
        <v>280</v>
      </c>
      <c r="B281" t="s">
        <v>573</v>
      </c>
      <c r="C281">
        <v>22815</v>
      </c>
      <c r="D281" t="s">
        <v>573</v>
      </c>
      <c r="E281" t="s">
        <v>1012</v>
      </c>
      <c r="F281" s="167">
        <v>280</v>
      </c>
    </row>
    <row r="282" spans="1:6">
      <c r="A282" s="167">
        <v>281</v>
      </c>
      <c r="B282" t="s">
        <v>574</v>
      </c>
      <c r="C282">
        <v>22817</v>
      </c>
      <c r="D282" t="s">
        <v>574</v>
      </c>
      <c r="E282" t="s">
        <v>1013</v>
      </c>
      <c r="F282" s="167">
        <v>281</v>
      </c>
    </row>
    <row r="283" spans="1:6">
      <c r="A283" s="167">
        <v>282</v>
      </c>
      <c r="B283" t="s">
        <v>575</v>
      </c>
      <c r="C283">
        <v>22819</v>
      </c>
      <c r="D283" t="s">
        <v>575</v>
      </c>
      <c r="E283" t="s">
        <v>1014</v>
      </c>
      <c r="F283" s="167">
        <v>282</v>
      </c>
    </row>
    <row r="284" spans="1:6">
      <c r="A284" s="167">
        <v>283</v>
      </c>
      <c r="B284" t="s">
        <v>576</v>
      </c>
      <c r="C284">
        <v>22833</v>
      </c>
      <c r="D284" t="s">
        <v>576</v>
      </c>
      <c r="E284" t="s">
        <v>1015</v>
      </c>
      <c r="F284" s="167">
        <v>283</v>
      </c>
    </row>
    <row r="285" spans="1:6">
      <c r="A285" s="167">
        <v>284</v>
      </c>
      <c r="B285" t="s">
        <v>1016</v>
      </c>
      <c r="C285">
        <v>22837</v>
      </c>
      <c r="D285" t="s">
        <v>1016</v>
      </c>
      <c r="E285" t="s">
        <v>1017</v>
      </c>
      <c r="F285" s="167">
        <v>284</v>
      </c>
    </row>
    <row r="286" spans="1:6">
      <c r="A286" s="167">
        <v>285</v>
      </c>
      <c r="B286" t="s">
        <v>1018</v>
      </c>
      <c r="C286">
        <v>23417</v>
      </c>
      <c r="D286" t="s">
        <v>1018</v>
      </c>
      <c r="E286" t="s">
        <v>1019</v>
      </c>
      <c r="F286" s="167">
        <v>285</v>
      </c>
    </row>
    <row r="287" spans="1:6">
      <c r="A287" s="167">
        <v>286</v>
      </c>
      <c r="B287" t="s">
        <v>536</v>
      </c>
      <c r="C287">
        <v>23422</v>
      </c>
      <c r="D287" t="s">
        <v>536</v>
      </c>
      <c r="E287" t="s">
        <v>1020</v>
      </c>
      <c r="F287" s="167">
        <v>286</v>
      </c>
    </row>
    <row r="288" spans="1:6">
      <c r="A288" s="167">
        <v>287</v>
      </c>
      <c r="B288" t="s">
        <v>560</v>
      </c>
      <c r="C288">
        <v>24603</v>
      </c>
      <c r="D288" t="s">
        <v>560</v>
      </c>
      <c r="E288" t="s">
        <v>1021</v>
      </c>
      <c r="F288" s="167">
        <v>287</v>
      </c>
    </row>
    <row r="289" spans="1:6">
      <c r="A289" s="167">
        <v>288</v>
      </c>
      <c r="B289" t="s">
        <v>570</v>
      </c>
      <c r="C289">
        <v>26210</v>
      </c>
      <c r="D289" t="s">
        <v>570</v>
      </c>
      <c r="E289" t="s">
        <v>571</v>
      </c>
      <c r="F289" s="167">
        <v>288</v>
      </c>
    </row>
    <row r="290" spans="1:6">
      <c r="A290" s="167">
        <v>289</v>
      </c>
      <c r="B290" t="s">
        <v>1022</v>
      </c>
      <c r="C290">
        <v>26211</v>
      </c>
      <c r="D290" t="s">
        <v>1022</v>
      </c>
      <c r="E290" t="s">
        <v>1023</v>
      </c>
      <c r="F290" s="167">
        <v>289</v>
      </c>
    </row>
    <row r="291" spans="1:6">
      <c r="A291" s="167">
        <v>290</v>
      </c>
      <c r="B291" t="s">
        <v>1024</v>
      </c>
      <c r="C291">
        <v>26212</v>
      </c>
      <c r="D291" t="s">
        <v>1024</v>
      </c>
      <c r="E291" t="s">
        <v>1025</v>
      </c>
      <c r="F291" s="167">
        <v>290</v>
      </c>
    </row>
    <row r="292" spans="1:6">
      <c r="A292" s="167">
        <v>291</v>
      </c>
      <c r="B292" t="s">
        <v>523</v>
      </c>
      <c r="C292">
        <v>26215</v>
      </c>
      <c r="D292" t="s">
        <v>523</v>
      </c>
      <c r="E292" t="s">
        <v>1026</v>
      </c>
      <c r="F292" s="167">
        <v>291</v>
      </c>
    </row>
    <row r="293" spans="1:6">
      <c r="A293" s="167">
        <v>292</v>
      </c>
      <c r="B293" t="s">
        <v>532</v>
      </c>
      <c r="C293">
        <v>26216</v>
      </c>
      <c r="D293" t="s">
        <v>532</v>
      </c>
      <c r="E293" t="s">
        <v>1027</v>
      </c>
      <c r="F293" s="167">
        <v>292</v>
      </c>
    </row>
    <row r="294" spans="1:6">
      <c r="A294" s="167">
        <v>293</v>
      </c>
      <c r="B294" t="s">
        <v>551</v>
      </c>
      <c r="C294">
        <v>26218</v>
      </c>
      <c r="D294" t="s">
        <v>551</v>
      </c>
      <c r="E294" t="s">
        <v>1028</v>
      </c>
      <c r="F294" s="167">
        <v>293</v>
      </c>
    </row>
    <row r="295" spans="1:6">
      <c r="A295" s="167">
        <v>294</v>
      </c>
      <c r="B295" t="s">
        <v>545</v>
      </c>
      <c r="C295">
        <v>26225</v>
      </c>
      <c r="D295" t="s">
        <v>545</v>
      </c>
      <c r="E295" t="s">
        <v>1029</v>
      </c>
      <c r="F295" s="167">
        <v>294</v>
      </c>
    </row>
    <row r="296" spans="1:6">
      <c r="A296" s="167">
        <v>295</v>
      </c>
      <c r="B296" t="s">
        <v>489</v>
      </c>
      <c r="C296">
        <v>26248</v>
      </c>
      <c r="D296" t="s">
        <v>489</v>
      </c>
      <c r="E296" t="s">
        <v>1030</v>
      </c>
      <c r="F296" s="167">
        <v>295</v>
      </c>
    </row>
    <row r="297" spans="1:6">
      <c r="A297" s="167">
        <v>296</v>
      </c>
      <c r="B297" t="s">
        <v>533</v>
      </c>
      <c r="C297">
        <v>26260</v>
      </c>
      <c r="D297" t="s">
        <v>533</v>
      </c>
      <c r="E297" t="s">
        <v>1031</v>
      </c>
      <c r="F297" s="167">
        <v>296</v>
      </c>
    </row>
    <row r="298" spans="1:6">
      <c r="A298" s="167">
        <v>297</v>
      </c>
      <c r="B298" t="s">
        <v>492</v>
      </c>
      <c r="C298">
        <v>31310</v>
      </c>
      <c r="D298" t="s">
        <v>492</v>
      </c>
      <c r="E298" t="s">
        <v>1032</v>
      </c>
      <c r="F298" s="167">
        <v>297</v>
      </c>
    </row>
    <row r="299" spans="1:6">
      <c r="A299" s="167">
        <v>298</v>
      </c>
      <c r="B299" t="s">
        <v>1033</v>
      </c>
      <c r="C299">
        <v>23430</v>
      </c>
      <c r="D299" t="s">
        <v>1033</v>
      </c>
      <c r="E299" t="s">
        <v>1034</v>
      </c>
      <c r="F299" s="167">
        <v>298</v>
      </c>
    </row>
    <row r="300" spans="1:6">
      <c r="A300" s="167">
        <v>299</v>
      </c>
      <c r="B300" t="s">
        <v>608</v>
      </c>
      <c r="C300">
        <v>24304</v>
      </c>
      <c r="D300" t="s">
        <v>608</v>
      </c>
      <c r="E300" t="s">
        <v>1035</v>
      </c>
      <c r="F300" s="167">
        <v>299</v>
      </c>
    </row>
    <row r="301" spans="1:6">
      <c r="A301" s="167">
        <v>300</v>
      </c>
      <c r="B301" t="s">
        <v>1036</v>
      </c>
      <c r="C301">
        <v>24308</v>
      </c>
      <c r="D301" t="s">
        <v>1036</v>
      </c>
      <c r="E301" t="s">
        <v>1037</v>
      </c>
      <c r="F301" s="167">
        <v>300</v>
      </c>
    </row>
    <row r="302" spans="1:6">
      <c r="A302" s="167">
        <v>301</v>
      </c>
      <c r="B302" t="s">
        <v>611</v>
      </c>
      <c r="C302">
        <v>24310</v>
      </c>
      <c r="D302" t="s">
        <v>611</v>
      </c>
      <c r="E302" t="s">
        <v>1038</v>
      </c>
      <c r="F302" s="167">
        <v>301</v>
      </c>
    </row>
    <row r="303" spans="1:6">
      <c r="A303" s="167">
        <v>302</v>
      </c>
      <c r="B303" t="s">
        <v>1039</v>
      </c>
      <c r="C303">
        <v>24311</v>
      </c>
      <c r="D303" t="s">
        <v>1039</v>
      </c>
      <c r="E303" t="s">
        <v>1040</v>
      </c>
      <c r="F303" s="167">
        <v>302</v>
      </c>
    </row>
    <row r="304" spans="1:6">
      <c r="A304" s="167">
        <v>303</v>
      </c>
      <c r="B304" t="s">
        <v>1041</v>
      </c>
      <c r="C304">
        <v>24312</v>
      </c>
      <c r="D304" t="s">
        <v>1041</v>
      </c>
      <c r="E304" t="s">
        <v>541</v>
      </c>
      <c r="F304" s="167">
        <v>303</v>
      </c>
    </row>
    <row r="305" spans="1:6">
      <c r="A305" s="167">
        <v>304</v>
      </c>
      <c r="B305" t="s">
        <v>1042</v>
      </c>
      <c r="C305">
        <v>24313</v>
      </c>
      <c r="D305" t="s">
        <v>1042</v>
      </c>
      <c r="E305" t="s">
        <v>1043</v>
      </c>
      <c r="F305" s="167">
        <v>304</v>
      </c>
    </row>
    <row r="306" spans="1:6">
      <c r="A306" s="167">
        <v>305</v>
      </c>
      <c r="B306" t="s">
        <v>613</v>
      </c>
      <c r="C306">
        <v>24314</v>
      </c>
      <c r="D306" t="s">
        <v>613</v>
      </c>
      <c r="E306" t="s">
        <v>1044</v>
      </c>
      <c r="F306" s="167">
        <v>305</v>
      </c>
    </row>
    <row r="307" spans="1:6">
      <c r="A307" s="167">
        <v>306</v>
      </c>
      <c r="B307" t="s">
        <v>1045</v>
      </c>
      <c r="C307">
        <v>24405</v>
      </c>
      <c r="D307" t="s">
        <v>1045</v>
      </c>
      <c r="E307" t="s">
        <v>1046</v>
      </c>
      <c r="F307" s="167">
        <v>306</v>
      </c>
    </row>
    <row r="308" spans="1:6">
      <c r="A308" s="167">
        <v>307</v>
      </c>
      <c r="B308" t="s">
        <v>607</v>
      </c>
      <c r="C308">
        <v>24577</v>
      </c>
      <c r="D308" t="s">
        <v>607</v>
      </c>
      <c r="E308" t="s">
        <v>1047</v>
      </c>
      <c r="F308" s="167">
        <v>307</v>
      </c>
    </row>
    <row r="309" spans="1:6">
      <c r="A309" s="167">
        <v>308</v>
      </c>
      <c r="B309" t="s">
        <v>1048</v>
      </c>
      <c r="C309">
        <v>24675</v>
      </c>
      <c r="D309" t="s">
        <v>1048</v>
      </c>
      <c r="E309" t="s">
        <v>1049</v>
      </c>
      <c r="F309" s="167">
        <v>308</v>
      </c>
    </row>
    <row r="310" spans="1:6">
      <c r="A310" s="167">
        <v>309</v>
      </c>
      <c r="B310" t="s">
        <v>1050</v>
      </c>
      <c r="C310">
        <v>26417</v>
      </c>
      <c r="D310" t="s">
        <v>1050</v>
      </c>
      <c r="E310" t="s">
        <v>1051</v>
      </c>
      <c r="F310" s="167">
        <v>309</v>
      </c>
    </row>
    <row r="311" spans="1:6">
      <c r="A311" s="167">
        <v>310</v>
      </c>
      <c r="B311" t="s">
        <v>1052</v>
      </c>
      <c r="C311">
        <v>26741</v>
      </c>
      <c r="D311" t="s">
        <v>1052</v>
      </c>
      <c r="E311" t="s">
        <v>537</v>
      </c>
      <c r="F311" s="167">
        <v>310</v>
      </c>
    </row>
    <row r="312" spans="1:6">
      <c r="A312" s="167">
        <v>311</v>
      </c>
      <c r="B312" t="s">
        <v>1053</v>
      </c>
      <c r="C312">
        <v>27907</v>
      </c>
      <c r="D312" t="s">
        <v>1053</v>
      </c>
      <c r="E312" t="s">
        <v>1054</v>
      </c>
      <c r="F312" s="167">
        <v>311</v>
      </c>
    </row>
    <row r="313" spans="1:6">
      <c r="A313" s="167">
        <v>312</v>
      </c>
      <c r="B313" t="s">
        <v>1055</v>
      </c>
      <c r="C313">
        <v>29256</v>
      </c>
      <c r="D313" t="s">
        <v>1055</v>
      </c>
      <c r="E313" t="s">
        <v>1056</v>
      </c>
      <c r="F313" s="167">
        <v>312</v>
      </c>
    </row>
    <row r="314" spans="1:6">
      <c r="A314" s="167">
        <v>313</v>
      </c>
      <c r="B314" t="s">
        <v>609</v>
      </c>
      <c r="C314">
        <v>29294</v>
      </c>
      <c r="D314" t="s">
        <v>609</v>
      </c>
      <c r="E314" t="s">
        <v>610</v>
      </c>
      <c r="F314" s="167">
        <v>313</v>
      </c>
    </row>
    <row r="315" spans="1:6">
      <c r="A315" s="167">
        <v>314</v>
      </c>
      <c r="B315" t="s">
        <v>1057</v>
      </c>
      <c r="C315">
        <v>29642</v>
      </c>
      <c r="D315" t="s">
        <v>1057</v>
      </c>
      <c r="E315" t="s">
        <v>1058</v>
      </c>
      <c r="F315" s="167">
        <v>314</v>
      </c>
    </row>
    <row r="316" spans="1:6">
      <c r="A316" s="167">
        <v>315</v>
      </c>
      <c r="B316" t="s">
        <v>1059</v>
      </c>
      <c r="C316">
        <v>30329</v>
      </c>
      <c r="D316" t="s">
        <v>1059</v>
      </c>
      <c r="E316" t="s">
        <v>1060</v>
      </c>
      <c r="F316" s="167">
        <v>315</v>
      </c>
    </row>
    <row r="317" spans="1:6">
      <c r="A317" s="167">
        <v>316</v>
      </c>
      <c r="B317" t="s">
        <v>1061</v>
      </c>
      <c r="C317">
        <v>31054</v>
      </c>
      <c r="D317" t="s">
        <v>1061</v>
      </c>
      <c r="E317" t="s">
        <v>612</v>
      </c>
      <c r="F317" s="167">
        <v>316</v>
      </c>
    </row>
    <row r="318" spans="1:6">
      <c r="A318" s="167">
        <v>317</v>
      </c>
      <c r="B318" t="s">
        <v>1062</v>
      </c>
      <c r="C318">
        <v>31676</v>
      </c>
      <c r="D318" t="s">
        <v>1062</v>
      </c>
      <c r="E318" t="s">
        <v>1063</v>
      </c>
      <c r="F318" s="167">
        <v>317</v>
      </c>
    </row>
    <row r="319" spans="1:6">
      <c r="A319" s="167">
        <v>318</v>
      </c>
      <c r="B319" t="s">
        <v>577</v>
      </c>
      <c r="C319">
        <v>31936</v>
      </c>
      <c r="D319" t="s">
        <v>577</v>
      </c>
      <c r="E319" t="s">
        <v>578</v>
      </c>
      <c r="F319" s="167">
        <v>318</v>
      </c>
    </row>
    <row r="320" spans="1:6">
      <c r="A320" s="167">
        <v>319</v>
      </c>
      <c r="B320" t="s">
        <v>1064</v>
      </c>
      <c r="C320">
        <v>32684</v>
      </c>
      <c r="D320" t="s">
        <v>1064</v>
      </c>
      <c r="E320" t="s">
        <v>1065</v>
      </c>
      <c r="F320" s="167">
        <v>319</v>
      </c>
    </row>
    <row r="321" spans="1:6">
      <c r="A321" s="167">
        <v>320</v>
      </c>
      <c r="B321" t="s">
        <v>1066</v>
      </c>
      <c r="C321">
        <v>32981</v>
      </c>
      <c r="D321" t="s">
        <v>1066</v>
      </c>
      <c r="E321" t="s">
        <v>1067</v>
      </c>
      <c r="F321" s="167">
        <v>320</v>
      </c>
    </row>
    <row r="322" spans="1:6">
      <c r="A322" s="167">
        <v>321</v>
      </c>
      <c r="B322" t="s">
        <v>1068</v>
      </c>
      <c r="C322">
        <v>33349</v>
      </c>
      <c r="D322" t="s">
        <v>1068</v>
      </c>
      <c r="E322" t="s">
        <v>1069</v>
      </c>
      <c r="F322" s="167">
        <v>321</v>
      </c>
    </row>
    <row r="323" spans="1:6">
      <c r="A323" s="167">
        <v>322</v>
      </c>
      <c r="B323" t="s">
        <v>1070</v>
      </c>
      <c r="C323">
        <v>33402</v>
      </c>
      <c r="D323" t="s">
        <v>1070</v>
      </c>
      <c r="E323" t="s">
        <v>1071</v>
      </c>
      <c r="F323" s="167">
        <v>322</v>
      </c>
    </row>
    <row r="324" spans="1:6">
      <c r="A324" s="167">
        <v>323</v>
      </c>
      <c r="B324" t="s">
        <v>1072</v>
      </c>
      <c r="C324">
        <v>33436</v>
      </c>
      <c r="D324" t="s">
        <v>1072</v>
      </c>
      <c r="E324" t="s">
        <v>1073</v>
      </c>
      <c r="F324" s="167">
        <v>323</v>
      </c>
    </row>
    <row r="325" spans="1:6">
      <c r="A325" s="167">
        <v>324</v>
      </c>
      <c r="B325" t="s">
        <v>1074</v>
      </c>
      <c r="C325">
        <v>33443</v>
      </c>
      <c r="D325" t="s">
        <v>1074</v>
      </c>
      <c r="E325" t="s">
        <v>1075</v>
      </c>
      <c r="F325" s="167">
        <v>324</v>
      </c>
    </row>
    <row r="326" spans="1:6">
      <c r="A326" s="167">
        <v>325</v>
      </c>
      <c r="B326" t="s">
        <v>1076</v>
      </c>
      <c r="C326">
        <v>33444</v>
      </c>
      <c r="D326" t="s">
        <v>1076</v>
      </c>
      <c r="E326" t="s">
        <v>1077</v>
      </c>
      <c r="F326" s="167">
        <v>325</v>
      </c>
    </row>
    <row r="327" spans="1:6">
      <c r="A327" s="167">
        <v>326</v>
      </c>
      <c r="B327" t="s">
        <v>1078</v>
      </c>
      <c r="C327">
        <v>33445</v>
      </c>
      <c r="D327" t="s">
        <v>1078</v>
      </c>
      <c r="E327" t="s">
        <v>1079</v>
      </c>
      <c r="F327" s="167">
        <v>326</v>
      </c>
    </row>
    <row r="328" spans="1:6">
      <c r="A328" s="167">
        <v>327</v>
      </c>
      <c r="B328" t="s">
        <v>634</v>
      </c>
      <c r="C328">
        <v>33446</v>
      </c>
      <c r="D328" t="s">
        <v>634</v>
      </c>
      <c r="E328" t="s">
        <v>1080</v>
      </c>
      <c r="F328" s="167">
        <v>327</v>
      </c>
    </row>
    <row r="329" spans="1:6">
      <c r="A329" s="167">
        <v>328</v>
      </c>
      <c r="B329" t="s">
        <v>1081</v>
      </c>
      <c r="C329">
        <v>33458</v>
      </c>
      <c r="D329" t="s">
        <v>1081</v>
      </c>
      <c r="E329" t="s">
        <v>1082</v>
      </c>
      <c r="F329" s="167">
        <v>328</v>
      </c>
    </row>
    <row r="330" spans="1:6">
      <c r="A330" s="167">
        <v>329</v>
      </c>
      <c r="B330" t="s">
        <v>1083</v>
      </c>
      <c r="C330">
        <v>33459</v>
      </c>
      <c r="D330" t="s">
        <v>1083</v>
      </c>
      <c r="E330" t="s">
        <v>1084</v>
      </c>
      <c r="F330" s="167">
        <v>329</v>
      </c>
    </row>
    <row r="331" spans="1:6">
      <c r="A331" s="167">
        <v>330</v>
      </c>
      <c r="B331" t="s">
        <v>1085</v>
      </c>
      <c r="C331">
        <v>33476</v>
      </c>
      <c r="D331" t="s">
        <v>1085</v>
      </c>
      <c r="E331" t="s">
        <v>1086</v>
      </c>
      <c r="F331" s="167">
        <v>330</v>
      </c>
    </row>
    <row r="332" spans="1:6">
      <c r="A332" s="167">
        <v>331</v>
      </c>
      <c r="B332" t="s">
        <v>1087</v>
      </c>
      <c r="C332">
        <v>33488</v>
      </c>
      <c r="D332" t="s">
        <v>1087</v>
      </c>
      <c r="E332" t="s">
        <v>1088</v>
      </c>
      <c r="F332" s="167">
        <v>331</v>
      </c>
    </row>
    <row r="333" spans="1:6">
      <c r="A333" s="167">
        <v>332</v>
      </c>
      <c r="B333" t="s">
        <v>1089</v>
      </c>
      <c r="C333">
        <v>24319</v>
      </c>
      <c r="D333" t="s">
        <v>1089</v>
      </c>
      <c r="E333" t="s">
        <v>1090</v>
      </c>
      <c r="F333" s="167">
        <v>332</v>
      </c>
    </row>
    <row r="334" spans="1:6">
      <c r="A334" s="167">
        <v>333</v>
      </c>
      <c r="B334" t="s">
        <v>1091</v>
      </c>
      <c r="C334">
        <v>24320</v>
      </c>
      <c r="D334" t="s">
        <v>1091</v>
      </c>
      <c r="E334" t="s">
        <v>1092</v>
      </c>
      <c r="F334" s="167">
        <v>333</v>
      </c>
    </row>
    <row r="335" spans="1:6">
      <c r="A335" s="167">
        <v>334</v>
      </c>
      <c r="B335" t="s">
        <v>1093</v>
      </c>
      <c r="C335">
        <v>24321</v>
      </c>
      <c r="D335" t="s">
        <v>1093</v>
      </c>
      <c r="E335" t="s">
        <v>1094</v>
      </c>
      <c r="F335" s="167">
        <v>334</v>
      </c>
    </row>
    <row r="336" spans="1:6">
      <c r="A336" s="167">
        <v>335</v>
      </c>
      <c r="B336" t="s">
        <v>614</v>
      </c>
      <c r="C336">
        <v>24322</v>
      </c>
      <c r="D336" t="s">
        <v>614</v>
      </c>
      <c r="E336" t="s">
        <v>1095</v>
      </c>
      <c r="F336" s="167">
        <v>335</v>
      </c>
    </row>
    <row r="337" spans="1:6">
      <c r="A337" s="167">
        <v>336</v>
      </c>
      <c r="B337" t="s">
        <v>1096</v>
      </c>
      <c r="C337">
        <v>24323</v>
      </c>
      <c r="D337" t="s">
        <v>1096</v>
      </c>
      <c r="E337" t="s">
        <v>1097</v>
      </c>
      <c r="F337" s="167">
        <v>336</v>
      </c>
    </row>
    <row r="338" spans="1:6">
      <c r="A338" s="167">
        <v>337</v>
      </c>
      <c r="B338" t="s">
        <v>615</v>
      </c>
      <c r="C338">
        <v>24324</v>
      </c>
      <c r="D338" t="s">
        <v>615</v>
      </c>
      <c r="E338" t="s">
        <v>1098</v>
      </c>
      <c r="F338" s="167">
        <v>337</v>
      </c>
    </row>
    <row r="339" spans="1:6">
      <c r="A339" s="167">
        <v>338</v>
      </c>
      <c r="B339" t="s">
        <v>1099</v>
      </c>
      <c r="C339">
        <v>24325</v>
      </c>
      <c r="D339" t="s">
        <v>1099</v>
      </c>
      <c r="E339" t="s">
        <v>535</v>
      </c>
      <c r="F339" s="167">
        <v>338</v>
      </c>
    </row>
    <row r="340" spans="1:6">
      <c r="A340" s="167">
        <v>339</v>
      </c>
      <c r="B340" t="s">
        <v>1100</v>
      </c>
      <c r="C340">
        <v>24326</v>
      </c>
      <c r="D340" t="s">
        <v>1100</v>
      </c>
      <c r="E340" t="s">
        <v>1101</v>
      </c>
      <c r="F340" s="167">
        <v>339</v>
      </c>
    </row>
    <row r="341" spans="1:6">
      <c r="A341" s="167">
        <v>340</v>
      </c>
      <c r="B341" t="s">
        <v>1102</v>
      </c>
      <c r="C341">
        <v>24327</v>
      </c>
      <c r="D341" t="s">
        <v>1102</v>
      </c>
      <c r="E341" t="s">
        <v>1103</v>
      </c>
      <c r="F341" s="167">
        <v>340</v>
      </c>
    </row>
    <row r="342" spans="1:6">
      <c r="A342" s="167">
        <v>341</v>
      </c>
      <c r="B342" t="s">
        <v>1104</v>
      </c>
      <c r="C342">
        <v>24328</v>
      </c>
      <c r="D342" t="s">
        <v>1104</v>
      </c>
      <c r="E342" t="s">
        <v>1105</v>
      </c>
      <c r="F342" s="167">
        <v>341</v>
      </c>
    </row>
    <row r="343" spans="1:6">
      <c r="A343" s="167">
        <v>342</v>
      </c>
      <c r="B343" t="s">
        <v>620</v>
      </c>
      <c r="C343">
        <v>24329</v>
      </c>
      <c r="D343" t="s">
        <v>620</v>
      </c>
      <c r="E343" t="s">
        <v>1106</v>
      </c>
      <c r="F343" s="167">
        <v>342</v>
      </c>
    </row>
    <row r="344" spans="1:6">
      <c r="A344" s="167">
        <v>343</v>
      </c>
      <c r="B344" t="s">
        <v>621</v>
      </c>
      <c r="C344">
        <v>24330</v>
      </c>
      <c r="D344" t="s">
        <v>621</v>
      </c>
      <c r="E344" t="s">
        <v>1107</v>
      </c>
      <c r="F344" s="167">
        <v>343</v>
      </c>
    </row>
    <row r="345" spans="1:6">
      <c r="A345" s="167">
        <v>344</v>
      </c>
      <c r="B345" t="s">
        <v>627</v>
      </c>
      <c r="C345">
        <v>24346</v>
      </c>
      <c r="D345" t="s">
        <v>627</v>
      </c>
      <c r="E345" t="s">
        <v>1108</v>
      </c>
      <c r="F345" s="167">
        <v>344</v>
      </c>
    </row>
    <row r="346" spans="1:6">
      <c r="A346" s="167">
        <v>345</v>
      </c>
      <c r="B346" t="s">
        <v>1109</v>
      </c>
      <c r="C346">
        <v>24347</v>
      </c>
      <c r="D346" t="s">
        <v>1109</v>
      </c>
      <c r="E346" t="s">
        <v>1110</v>
      </c>
      <c r="F346" s="167">
        <v>345</v>
      </c>
    </row>
    <row r="347" spans="1:6">
      <c r="A347" s="167">
        <v>346</v>
      </c>
      <c r="B347" t="s">
        <v>1111</v>
      </c>
      <c r="C347">
        <v>24578</v>
      </c>
      <c r="D347" t="s">
        <v>1111</v>
      </c>
      <c r="E347" t="s">
        <v>505</v>
      </c>
      <c r="F347" s="167">
        <v>346</v>
      </c>
    </row>
    <row r="348" spans="1:6">
      <c r="A348" s="167">
        <v>347</v>
      </c>
      <c r="B348" t="s">
        <v>1112</v>
      </c>
      <c r="C348">
        <v>27418</v>
      </c>
      <c r="D348" t="s">
        <v>1112</v>
      </c>
      <c r="E348" t="s">
        <v>1113</v>
      </c>
      <c r="F348" s="167">
        <v>347</v>
      </c>
    </row>
    <row r="349" spans="1:6">
      <c r="A349" s="167">
        <v>348</v>
      </c>
      <c r="B349" t="s">
        <v>616</v>
      </c>
      <c r="C349">
        <v>29651</v>
      </c>
      <c r="D349" t="s">
        <v>616</v>
      </c>
      <c r="E349" t="s">
        <v>617</v>
      </c>
      <c r="F349" s="167">
        <v>348</v>
      </c>
    </row>
    <row r="350" spans="1:6">
      <c r="A350" s="167">
        <v>349</v>
      </c>
      <c r="B350" t="s">
        <v>618</v>
      </c>
      <c r="C350">
        <v>31911</v>
      </c>
      <c r="D350" t="s">
        <v>618</v>
      </c>
      <c r="E350" t="s">
        <v>619</v>
      </c>
      <c r="F350" s="167">
        <v>349</v>
      </c>
    </row>
    <row r="351" spans="1:6">
      <c r="A351" s="167">
        <v>350</v>
      </c>
      <c r="B351" t="s">
        <v>1114</v>
      </c>
      <c r="C351">
        <v>33403</v>
      </c>
      <c r="D351" t="s">
        <v>1114</v>
      </c>
      <c r="E351" t="s">
        <v>1115</v>
      </c>
      <c r="F351" s="167">
        <v>350</v>
      </c>
    </row>
    <row r="352" spans="1:6">
      <c r="A352" s="167">
        <v>351</v>
      </c>
      <c r="B352" t="s">
        <v>1116</v>
      </c>
      <c r="C352">
        <v>33405</v>
      </c>
      <c r="D352" t="s">
        <v>1116</v>
      </c>
      <c r="E352" t="s">
        <v>1117</v>
      </c>
      <c r="F352" s="167">
        <v>351</v>
      </c>
    </row>
    <row r="353" spans="1:6">
      <c r="A353" s="167">
        <v>352</v>
      </c>
      <c r="B353" t="s">
        <v>1118</v>
      </c>
      <c r="C353">
        <v>33406</v>
      </c>
      <c r="D353" t="s">
        <v>1118</v>
      </c>
      <c r="E353" t="s">
        <v>1119</v>
      </c>
      <c r="F353" s="167">
        <v>352</v>
      </c>
    </row>
    <row r="354" spans="1:6">
      <c r="A354" s="167">
        <v>353</v>
      </c>
      <c r="B354" t="s">
        <v>1120</v>
      </c>
      <c r="C354">
        <v>33415</v>
      </c>
      <c r="D354" t="s">
        <v>1120</v>
      </c>
      <c r="E354" t="s">
        <v>1121</v>
      </c>
      <c r="F354" s="167">
        <v>353</v>
      </c>
    </row>
    <row r="355" spans="1:6">
      <c r="A355" s="167">
        <v>354</v>
      </c>
      <c r="B355" t="s">
        <v>1122</v>
      </c>
      <c r="C355">
        <v>33441</v>
      </c>
      <c r="D355" t="s">
        <v>1122</v>
      </c>
      <c r="E355" t="s">
        <v>1123</v>
      </c>
      <c r="F355" s="167">
        <v>354</v>
      </c>
    </row>
    <row r="356" spans="1:6">
      <c r="A356" s="167">
        <v>355</v>
      </c>
      <c r="B356" t="s">
        <v>1124</v>
      </c>
      <c r="C356">
        <v>33460</v>
      </c>
      <c r="D356" t="s">
        <v>1124</v>
      </c>
      <c r="E356" t="s">
        <v>1125</v>
      </c>
      <c r="F356" s="167">
        <v>355</v>
      </c>
    </row>
    <row r="357" spans="1:6">
      <c r="A357" s="167">
        <v>356</v>
      </c>
      <c r="B357" t="s">
        <v>1126</v>
      </c>
      <c r="C357">
        <v>33521</v>
      </c>
      <c r="D357" t="s">
        <v>1126</v>
      </c>
      <c r="E357" t="s">
        <v>1127</v>
      </c>
      <c r="F357" s="167">
        <v>356</v>
      </c>
    </row>
    <row r="358" spans="1:6">
      <c r="A358" s="167">
        <v>357</v>
      </c>
      <c r="B358" t="s">
        <v>1128</v>
      </c>
      <c r="C358">
        <v>22839</v>
      </c>
      <c r="D358" t="s">
        <v>1128</v>
      </c>
      <c r="E358" t="s">
        <v>1129</v>
      </c>
      <c r="F358" s="167">
        <v>357</v>
      </c>
    </row>
    <row r="359" spans="1:6">
      <c r="A359" s="167">
        <v>358</v>
      </c>
      <c r="B359" t="s">
        <v>1130</v>
      </c>
      <c r="C359">
        <v>22840</v>
      </c>
      <c r="D359" t="s">
        <v>1130</v>
      </c>
      <c r="E359" t="s">
        <v>591</v>
      </c>
      <c r="F359" s="167">
        <v>358</v>
      </c>
    </row>
    <row r="360" spans="1:6">
      <c r="A360" s="167">
        <v>359</v>
      </c>
      <c r="B360" t="s">
        <v>1131</v>
      </c>
      <c r="C360">
        <v>24275</v>
      </c>
      <c r="D360" t="s">
        <v>1131</v>
      </c>
      <c r="E360" t="s">
        <v>1132</v>
      </c>
      <c r="F360" s="167">
        <v>359</v>
      </c>
    </row>
    <row r="361" spans="1:6">
      <c r="A361" s="167">
        <v>360</v>
      </c>
      <c r="B361" t="s">
        <v>1133</v>
      </c>
      <c r="C361">
        <v>24276</v>
      </c>
      <c r="D361" t="s">
        <v>1133</v>
      </c>
      <c r="E361" t="s">
        <v>581</v>
      </c>
      <c r="F361" s="167">
        <v>360</v>
      </c>
    </row>
    <row r="362" spans="1:6">
      <c r="A362" s="167">
        <v>361</v>
      </c>
      <c r="B362" t="s">
        <v>1134</v>
      </c>
      <c r="C362">
        <v>24277</v>
      </c>
      <c r="D362" t="s">
        <v>1134</v>
      </c>
      <c r="E362" t="s">
        <v>1135</v>
      </c>
      <c r="F362" s="167">
        <v>361</v>
      </c>
    </row>
    <row r="363" spans="1:6">
      <c r="A363" s="167">
        <v>362</v>
      </c>
      <c r="B363" t="s">
        <v>1136</v>
      </c>
      <c r="C363">
        <v>24278</v>
      </c>
      <c r="D363" t="s">
        <v>1136</v>
      </c>
      <c r="E363" t="s">
        <v>1137</v>
      </c>
      <c r="F363" s="167">
        <v>362</v>
      </c>
    </row>
    <row r="364" spans="1:6">
      <c r="A364" s="167">
        <v>363</v>
      </c>
      <c r="B364" t="s">
        <v>1138</v>
      </c>
      <c r="C364">
        <v>24279</v>
      </c>
      <c r="D364" t="s">
        <v>1138</v>
      </c>
      <c r="E364" t="s">
        <v>1139</v>
      </c>
      <c r="F364" s="167">
        <v>363</v>
      </c>
    </row>
    <row r="365" spans="1:6">
      <c r="A365" s="167">
        <v>364</v>
      </c>
      <c r="B365" t="s">
        <v>1140</v>
      </c>
      <c r="C365">
        <v>24280</v>
      </c>
      <c r="D365" t="s">
        <v>1140</v>
      </c>
      <c r="E365" t="s">
        <v>1141</v>
      </c>
      <c r="F365" s="167">
        <v>364</v>
      </c>
    </row>
    <row r="366" spans="1:6">
      <c r="A366" s="167">
        <v>365</v>
      </c>
      <c r="B366" t="s">
        <v>1142</v>
      </c>
      <c r="C366">
        <v>24281</v>
      </c>
      <c r="D366" t="s">
        <v>1142</v>
      </c>
      <c r="E366" t="s">
        <v>1143</v>
      </c>
      <c r="F366" s="167">
        <v>365</v>
      </c>
    </row>
    <row r="367" spans="1:6">
      <c r="A367" s="167">
        <v>366</v>
      </c>
      <c r="B367" t="s">
        <v>583</v>
      </c>
      <c r="C367">
        <v>24282</v>
      </c>
      <c r="D367" t="s">
        <v>583</v>
      </c>
      <c r="E367" t="s">
        <v>1144</v>
      </c>
      <c r="F367" s="167">
        <v>366</v>
      </c>
    </row>
    <row r="368" spans="1:6">
      <c r="A368" s="167">
        <v>367</v>
      </c>
      <c r="B368" t="s">
        <v>1145</v>
      </c>
      <c r="C368">
        <v>24283</v>
      </c>
      <c r="D368" t="s">
        <v>1145</v>
      </c>
      <c r="E368" t="s">
        <v>584</v>
      </c>
      <c r="F368" s="167">
        <v>367</v>
      </c>
    </row>
    <row r="369" spans="1:6">
      <c r="A369" s="167">
        <v>368</v>
      </c>
      <c r="B369" t="s">
        <v>1146</v>
      </c>
      <c r="C369">
        <v>24285</v>
      </c>
      <c r="D369" t="s">
        <v>1146</v>
      </c>
      <c r="E369" t="s">
        <v>1147</v>
      </c>
      <c r="F369" s="167">
        <v>368</v>
      </c>
    </row>
    <row r="370" spans="1:6">
      <c r="A370" s="167">
        <v>369</v>
      </c>
      <c r="B370" t="s">
        <v>590</v>
      </c>
      <c r="C370">
        <v>24286</v>
      </c>
      <c r="D370" t="s">
        <v>590</v>
      </c>
      <c r="E370" t="s">
        <v>1148</v>
      </c>
      <c r="F370" s="167">
        <v>369</v>
      </c>
    </row>
    <row r="371" spans="1:6">
      <c r="A371" s="167">
        <v>370</v>
      </c>
      <c r="B371" t="s">
        <v>1149</v>
      </c>
      <c r="C371">
        <v>24287</v>
      </c>
      <c r="D371" t="s">
        <v>1149</v>
      </c>
      <c r="E371" t="s">
        <v>1150</v>
      </c>
      <c r="F371" s="167">
        <v>370</v>
      </c>
    </row>
    <row r="372" spans="1:6">
      <c r="A372" s="167">
        <v>371</v>
      </c>
      <c r="B372" t="s">
        <v>1151</v>
      </c>
      <c r="C372">
        <v>24288</v>
      </c>
      <c r="D372" t="s">
        <v>1151</v>
      </c>
      <c r="E372" t="s">
        <v>1152</v>
      </c>
      <c r="F372" s="167">
        <v>371</v>
      </c>
    </row>
    <row r="373" spans="1:6">
      <c r="A373" s="167">
        <v>372</v>
      </c>
      <c r="B373" t="s">
        <v>592</v>
      </c>
      <c r="C373">
        <v>24290</v>
      </c>
      <c r="D373" t="s">
        <v>592</v>
      </c>
      <c r="E373" t="s">
        <v>1153</v>
      </c>
      <c r="F373" s="167">
        <v>372</v>
      </c>
    </row>
    <row r="374" spans="1:6">
      <c r="A374" s="167">
        <v>373</v>
      </c>
      <c r="B374" t="s">
        <v>594</v>
      </c>
      <c r="C374">
        <v>24291</v>
      </c>
      <c r="D374" t="s">
        <v>594</v>
      </c>
      <c r="E374" t="s">
        <v>595</v>
      </c>
      <c r="F374" s="167">
        <v>373</v>
      </c>
    </row>
    <row r="375" spans="1:6">
      <c r="A375" s="167">
        <v>374</v>
      </c>
      <c r="B375" t="s">
        <v>1154</v>
      </c>
      <c r="C375">
        <v>24292</v>
      </c>
      <c r="D375" t="s">
        <v>1154</v>
      </c>
      <c r="E375" t="s">
        <v>1155</v>
      </c>
      <c r="F375" s="167">
        <v>374</v>
      </c>
    </row>
    <row r="376" spans="1:6">
      <c r="A376" s="167">
        <v>375</v>
      </c>
      <c r="B376" t="s">
        <v>598</v>
      </c>
      <c r="C376">
        <v>24293</v>
      </c>
      <c r="D376" t="s">
        <v>598</v>
      </c>
      <c r="E376" t="s">
        <v>1156</v>
      </c>
      <c r="F376" s="167">
        <v>375</v>
      </c>
    </row>
    <row r="377" spans="1:6">
      <c r="A377" s="167">
        <v>376</v>
      </c>
      <c r="B377" t="s">
        <v>599</v>
      </c>
      <c r="C377">
        <v>24294</v>
      </c>
      <c r="D377" t="s">
        <v>599</v>
      </c>
      <c r="E377" t="s">
        <v>600</v>
      </c>
      <c r="F377" s="167">
        <v>376</v>
      </c>
    </row>
    <row r="378" spans="1:6">
      <c r="A378" s="167">
        <v>377</v>
      </c>
      <c r="B378" t="s">
        <v>1157</v>
      </c>
      <c r="C378">
        <v>24296</v>
      </c>
      <c r="D378" t="s">
        <v>1157</v>
      </c>
      <c r="E378" t="s">
        <v>1158</v>
      </c>
      <c r="F378" s="167">
        <v>377</v>
      </c>
    </row>
    <row r="379" spans="1:6">
      <c r="A379" s="167">
        <v>378</v>
      </c>
      <c r="B379" t="s">
        <v>603</v>
      </c>
      <c r="C379">
        <v>24297</v>
      </c>
      <c r="D379" t="s">
        <v>603</v>
      </c>
      <c r="E379" t="s">
        <v>1159</v>
      </c>
      <c r="F379" s="167">
        <v>378</v>
      </c>
    </row>
    <row r="380" spans="1:6">
      <c r="A380" s="167">
        <v>379</v>
      </c>
      <c r="B380" t="s">
        <v>1160</v>
      </c>
      <c r="C380">
        <v>24298</v>
      </c>
      <c r="D380" t="s">
        <v>1160</v>
      </c>
      <c r="E380" t="s">
        <v>1161</v>
      </c>
      <c r="F380" s="167">
        <v>379</v>
      </c>
    </row>
    <row r="381" spans="1:6">
      <c r="A381" s="167">
        <v>380</v>
      </c>
      <c r="B381" t="s">
        <v>604</v>
      </c>
      <c r="C381">
        <v>24299</v>
      </c>
      <c r="D381" t="s">
        <v>604</v>
      </c>
      <c r="E381" t="s">
        <v>1162</v>
      </c>
      <c r="F381" s="167">
        <v>380</v>
      </c>
    </row>
    <row r="382" spans="1:6">
      <c r="A382" s="167">
        <v>381</v>
      </c>
      <c r="B382" t="s">
        <v>605</v>
      </c>
      <c r="C382">
        <v>24301</v>
      </c>
      <c r="D382" t="s">
        <v>605</v>
      </c>
      <c r="E382" t="s">
        <v>1163</v>
      </c>
      <c r="F382" s="167">
        <v>381</v>
      </c>
    </row>
    <row r="383" spans="1:6">
      <c r="A383" s="167">
        <v>382</v>
      </c>
      <c r="B383" t="s">
        <v>1164</v>
      </c>
      <c r="C383">
        <v>24302</v>
      </c>
      <c r="D383" t="s">
        <v>1164</v>
      </c>
      <c r="E383" t="s">
        <v>1165</v>
      </c>
      <c r="F383" s="167">
        <v>382</v>
      </c>
    </row>
    <row r="384" spans="1:6">
      <c r="A384" s="167">
        <v>383</v>
      </c>
      <c r="B384" t="s">
        <v>1166</v>
      </c>
      <c r="C384">
        <v>24400</v>
      </c>
      <c r="D384" t="s">
        <v>1166</v>
      </c>
      <c r="E384" t="s">
        <v>1167</v>
      </c>
      <c r="F384" s="167">
        <v>383</v>
      </c>
    </row>
    <row r="385" spans="1:6">
      <c r="A385" s="167">
        <v>384</v>
      </c>
      <c r="B385" t="s">
        <v>622</v>
      </c>
      <c r="C385">
        <v>24401</v>
      </c>
      <c r="D385" t="s">
        <v>622</v>
      </c>
      <c r="E385" t="s">
        <v>1168</v>
      </c>
      <c r="F385" s="167">
        <v>384</v>
      </c>
    </row>
    <row r="386" spans="1:6">
      <c r="A386" s="167">
        <v>385</v>
      </c>
      <c r="B386" t="s">
        <v>1169</v>
      </c>
      <c r="C386">
        <v>24402</v>
      </c>
      <c r="D386" t="s">
        <v>1169</v>
      </c>
      <c r="E386" t="s">
        <v>623</v>
      </c>
      <c r="F386" s="167">
        <v>385</v>
      </c>
    </row>
    <row r="387" spans="1:6">
      <c r="A387" s="167">
        <v>386</v>
      </c>
      <c r="B387" t="s">
        <v>1170</v>
      </c>
      <c r="C387">
        <v>24403</v>
      </c>
      <c r="D387" t="s">
        <v>1170</v>
      </c>
      <c r="E387" t="s">
        <v>1171</v>
      </c>
      <c r="F387" s="167">
        <v>386</v>
      </c>
    </row>
    <row r="388" spans="1:6">
      <c r="A388" s="167">
        <v>387</v>
      </c>
      <c r="B388" t="s">
        <v>1172</v>
      </c>
      <c r="C388">
        <v>24563</v>
      </c>
      <c r="D388" t="s">
        <v>1172</v>
      </c>
      <c r="E388" t="s">
        <v>602</v>
      </c>
      <c r="F388" s="167">
        <v>387</v>
      </c>
    </row>
    <row r="389" spans="1:6">
      <c r="A389" s="167">
        <v>388</v>
      </c>
      <c r="B389" t="s">
        <v>1173</v>
      </c>
      <c r="C389">
        <v>24574</v>
      </c>
      <c r="D389" t="s">
        <v>1173</v>
      </c>
      <c r="E389" t="s">
        <v>1174</v>
      </c>
      <c r="F389" s="167">
        <v>388</v>
      </c>
    </row>
    <row r="390" spans="1:6">
      <c r="A390" s="167">
        <v>389</v>
      </c>
      <c r="B390" t="s">
        <v>1175</v>
      </c>
      <c r="C390">
        <v>24575</v>
      </c>
      <c r="D390" t="s">
        <v>1175</v>
      </c>
      <c r="E390" t="s">
        <v>582</v>
      </c>
      <c r="F390" s="167">
        <v>389</v>
      </c>
    </row>
    <row r="391" spans="1:6">
      <c r="A391" s="167">
        <v>390</v>
      </c>
      <c r="B391" t="s">
        <v>1176</v>
      </c>
      <c r="C391">
        <v>26283</v>
      </c>
      <c r="D391" t="s">
        <v>1176</v>
      </c>
      <c r="E391" t="s">
        <v>1177</v>
      </c>
      <c r="F391" s="167">
        <v>390</v>
      </c>
    </row>
    <row r="392" spans="1:6">
      <c r="A392" s="167">
        <v>391</v>
      </c>
      <c r="B392" t="s">
        <v>1178</v>
      </c>
      <c r="C392">
        <v>26285</v>
      </c>
      <c r="D392" t="s">
        <v>1178</v>
      </c>
      <c r="E392" t="s">
        <v>1179</v>
      </c>
      <c r="F392" s="167">
        <v>391</v>
      </c>
    </row>
    <row r="393" spans="1:6">
      <c r="A393" s="167">
        <v>392</v>
      </c>
      <c r="B393" t="s">
        <v>1180</v>
      </c>
      <c r="C393">
        <v>26289</v>
      </c>
      <c r="D393" t="s">
        <v>1180</v>
      </c>
      <c r="E393" t="s">
        <v>1181</v>
      </c>
      <c r="F393" s="167">
        <v>392</v>
      </c>
    </row>
    <row r="394" spans="1:6">
      <c r="A394" s="167">
        <v>393</v>
      </c>
      <c r="B394" t="s">
        <v>1182</v>
      </c>
      <c r="C394">
        <v>26293</v>
      </c>
      <c r="D394" t="s">
        <v>1182</v>
      </c>
      <c r="E394" t="s">
        <v>1183</v>
      </c>
      <c r="F394" s="167">
        <v>393</v>
      </c>
    </row>
    <row r="395" spans="1:6">
      <c r="A395" s="167">
        <v>394</v>
      </c>
      <c r="B395" t="s">
        <v>1184</v>
      </c>
      <c r="C395">
        <v>26409</v>
      </c>
      <c r="D395" t="s">
        <v>1184</v>
      </c>
      <c r="E395" t="s">
        <v>1185</v>
      </c>
      <c r="F395" s="167">
        <v>394</v>
      </c>
    </row>
    <row r="396" spans="1:6">
      <c r="A396" s="167">
        <v>395</v>
      </c>
      <c r="B396" t="s">
        <v>1186</v>
      </c>
      <c r="C396">
        <v>26997</v>
      </c>
      <c r="D396" t="s">
        <v>1186</v>
      </c>
      <c r="E396" t="s">
        <v>1187</v>
      </c>
      <c r="F396" s="167">
        <v>395</v>
      </c>
    </row>
    <row r="397" spans="1:6">
      <c r="A397" s="167">
        <v>396</v>
      </c>
      <c r="B397" t="s">
        <v>1188</v>
      </c>
      <c r="C397">
        <v>28031</v>
      </c>
      <c r="D397" t="s">
        <v>1188</v>
      </c>
      <c r="E397" t="s">
        <v>1189</v>
      </c>
      <c r="F397" s="167">
        <v>396</v>
      </c>
    </row>
    <row r="398" spans="1:6">
      <c r="A398" s="167">
        <v>397</v>
      </c>
      <c r="B398" t="s">
        <v>1190</v>
      </c>
      <c r="C398">
        <v>28545</v>
      </c>
      <c r="D398" t="s">
        <v>1190</v>
      </c>
      <c r="E398" t="s">
        <v>1191</v>
      </c>
      <c r="F398" s="167">
        <v>397</v>
      </c>
    </row>
    <row r="399" spans="1:6">
      <c r="A399" s="167">
        <v>398</v>
      </c>
      <c r="B399" t="s">
        <v>1192</v>
      </c>
      <c r="C399">
        <v>29257</v>
      </c>
      <c r="D399" t="s">
        <v>1192</v>
      </c>
      <c r="E399" t="s">
        <v>1193</v>
      </c>
      <c r="F399" s="167">
        <v>398</v>
      </c>
    </row>
    <row r="400" spans="1:6">
      <c r="A400" s="167">
        <v>399</v>
      </c>
      <c r="B400" t="s">
        <v>1194</v>
      </c>
      <c r="C400">
        <v>29272</v>
      </c>
      <c r="D400" t="s">
        <v>1194</v>
      </c>
      <c r="E400" t="s">
        <v>1195</v>
      </c>
      <c r="F400" s="167">
        <v>399</v>
      </c>
    </row>
    <row r="401" spans="1:6">
      <c r="A401" s="167">
        <v>400</v>
      </c>
      <c r="B401" t="s">
        <v>1196</v>
      </c>
      <c r="C401">
        <v>29587</v>
      </c>
      <c r="D401" t="s">
        <v>1196</v>
      </c>
      <c r="E401" t="s">
        <v>593</v>
      </c>
      <c r="F401" s="167">
        <v>400</v>
      </c>
    </row>
    <row r="402" spans="1:6">
      <c r="A402" s="167">
        <v>401</v>
      </c>
      <c r="B402" t="s">
        <v>1197</v>
      </c>
      <c r="C402">
        <v>29652</v>
      </c>
      <c r="D402" t="s">
        <v>1197</v>
      </c>
      <c r="E402" t="s">
        <v>1198</v>
      </c>
      <c r="F402" s="167">
        <v>401</v>
      </c>
    </row>
    <row r="403" spans="1:6">
      <c r="A403" s="167">
        <v>402</v>
      </c>
      <c r="B403" t="s">
        <v>1199</v>
      </c>
      <c r="C403">
        <v>29714</v>
      </c>
      <c r="D403" t="s">
        <v>1199</v>
      </c>
      <c r="E403" t="s">
        <v>1200</v>
      </c>
      <c r="F403" s="167">
        <v>402</v>
      </c>
    </row>
    <row r="404" spans="1:6">
      <c r="A404" s="167">
        <v>403</v>
      </c>
      <c r="B404" t="s">
        <v>1201</v>
      </c>
      <c r="C404">
        <v>30021</v>
      </c>
      <c r="D404" t="s">
        <v>1201</v>
      </c>
      <c r="E404" t="s">
        <v>1202</v>
      </c>
      <c r="F404" s="167">
        <v>403</v>
      </c>
    </row>
    <row r="405" spans="1:6">
      <c r="A405" s="167">
        <v>404</v>
      </c>
      <c r="B405" t="s">
        <v>589</v>
      </c>
      <c r="C405">
        <v>30080</v>
      </c>
      <c r="D405" t="s">
        <v>589</v>
      </c>
      <c r="E405" t="s">
        <v>529</v>
      </c>
      <c r="F405" s="167">
        <v>404</v>
      </c>
    </row>
    <row r="406" spans="1:6">
      <c r="A406" s="167">
        <v>405</v>
      </c>
      <c r="B406" t="s">
        <v>587</v>
      </c>
      <c r="C406">
        <v>30097</v>
      </c>
      <c r="D406" t="s">
        <v>587</v>
      </c>
      <c r="E406" t="s">
        <v>588</v>
      </c>
      <c r="F406" s="167">
        <v>405</v>
      </c>
    </row>
    <row r="407" spans="1:6">
      <c r="A407" s="167">
        <v>406</v>
      </c>
      <c r="B407" t="s">
        <v>1203</v>
      </c>
      <c r="C407">
        <v>30408</v>
      </c>
      <c r="D407" t="s">
        <v>1203</v>
      </c>
      <c r="E407" t="s">
        <v>1204</v>
      </c>
      <c r="F407" s="167">
        <v>406</v>
      </c>
    </row>
    <row r="408" spans="1:6">
      <c r="A408" s="167">
        <v>407</v>
      </c>
      <c r="B408" t="s">
        <v>1205</v>
      </c>
      <c r="C408">
        <v>30789</v>
      </c>
      <c r="D408" t="s">
        <v>1205</v>
      </c>
      <c r="E408" t="s">
        <v>1206</v>
      </c>
      <c r="F408" s="167">
        <v>407</v>
      </c>
    </row>
    <row r="409" spans="1:6">
      <c r="A409" s="167">
        <v>408</v>
      </c>
      <c r="B409" t="s">
        <v>625</v>
      </c>
      <c r="C409">
        <v>31082</v>
      </c>
      <c r="D409" t="s">
        <v>625</v>
      </c>
      <c r="E409" t="s">
        <v>626</v>
      </c>
      <c r="F409" s="167">
        <v>408</v>
      </c>
    </row>
    <row r="410" spans="1:6">
      <c r="A410" s="167">
        <v>409</v>
      </c>
      <c r="B410" t="s">
        <v>1207</v>
      </c>
      <c r="C410">
        <v>31238</v>
      </c>
      <c r="D410" t="s">
        <v>1207</v>
      </c>
      <c r="E410" t="s">
        <v>1208</v>
      </c>
      <c r="F410" s="167">
        <v>409</v>
      </c>
    </row>
    <row r="411" spans="1:6">
      <c r="A411" s="167">
        <v>410</v>
      </c>
      <c r="B411" t="s">
        <v>585</v>
      </c>
      <c r="C411">
        <v>31296</v>
      </c>
      <c r="D411" t="s">
        <v>585</v>
      </c>
      <c r="E411" t="s">
        <v>586</v>
      </c>
      <c r="F411" s="167">
        <v>410</v>
      </c>
    </row>
    <row r="412" spans="1:6">
      <c r="A412" s="167">
        <v>411</v>
      </c>
      <c r="B412" t="s">
        <v>596</v>
      </c>
      <c r="C412">
        <v>31297</v>
      </c>
      <c r="D412" t="s">
        <v>596</v>
      </c>
      <c r="E412" t="s">
        <v>597</v>
      </c>
      <c r="F412" s="167">
        <v>411</v>
      </c>
    </row>
    <row r="413" spans="1:6">
      <c r="A413" s="167">
        <v>412</v>
      </c>
      <c r="B413" t="s">
        <v>1209</v>
      </c>
      <c r="C413">
        <v>31550</v>
      </c>
      <c r="D413" t="s">
        <v>1209</v>
      </c>
      <c r="E413" t="s">
        <v>1210</v>
      </c>
      <c r="F413" s="167">
        <v>412</v>
      </c>
    </row>
    <row r="414" spans="1:6">
      <c r="A414" s="167">
        <v>413</v>
      </c>
      <c r="B414" t="s">
        <v>579</v>
      </c>
      <c r="C414">
        <v>31814</v>
      </c>
      <c r="D414" t="s">
        <v>579</v>
      </c>
      <c r="E414" t="s">
        <v>580</v>
      </c>
      <c r="F414" s="167">
        <v>413</v>
      </c>
    </row>
    <row r="415" spans="1:6">
      <c r="A415" s="167">
        <v>414</v>
      </c>
      <c r="B415" t="s">
        <v>601</v>
      </c>
      <c r="C415">
        <v>31886</v>
      </c>
      <c r="D415" t="s">
        <v>601</v>
      </c>
      <c r="E415" t="s">
        <v>1211</v>
      </c>
      <c r="F415" s="167">
        <v>414</v>
      </c>
    </row>
    <row r="416" spans="1:6">
      <c r="A416" s="167">
        <v>415</v>
      </c>
      <c r="B416" t="s">
        <v>628</v>
      </c>
      <c r="C416">
        <v>32114</v>
      </c>
      <c r="D416" t="s">
        <v>628</v>
      </c>
      <c r="E416" t="s">
        <v>1212</v>
      </c>
      <c r="F416" s="167">
        <v>415</v>
      </c>
    </row>
    <row r="417" spans="1:6">
      <c r="A417" s="167">
        <v>416</v>
      </c>
      <c r="B417" t="s">
        <v>1213</v>
      </c>
      <c r="C417">
        <v>33345</v>
      </c>
      <c r="D417" t="s">
        <v>1213</v>
      </c>
      <c r="E417" t="s">
        <v>1214</v>
      </c>
      <c r="F417" s="167">
        <v>416</v>
      </c>
    </row>
    <row r="418" spans="1:6">
      <c r="A418" s="167">
        <v>417</v>
      </c>
      <c r="B418" t="s">
        <v>1215</v>
      </c>
      <c r="C418">
        <v>33363</v>
      </c>
      <c r="D418" t="s">
        <v>1215</v>
      </c>
      <c r="E418" t="s">
        <v>1216</v>
      </c>
      <c r="F418" s="167">
        <v>417</v>
      </c>
    </row>
    <row r="419" spans="1:6">
      <c r="A419" s="167">
        <v>418</v>
      </c>
      <c r="B419" t="s">
        <v>1217</v>
      </c>
      <c r="C419">
        <v>33364</v>
      </c>
      <c r="D419" t="s">
        <v>1217</v>
      </c>
      <c r="E419" t="s">
        <v>1218</v>
      </c>
      <c r="F419" s="167">
        <v>418</v>
      </c>
    </row>
    <row r="420" spans="1:6">
      <c r="A420" s="167">
        <v>419</v>
      </c>
      <c r="B420" t="s">
        <v>1219</v>
      </c>
      <c r="C420">
        <v>33387</v>
      </c>
      <c r="D420" t="s">
        <v>1219</v>
      </c>
      <c r="E420" t="s">
        <v>1220</v>
      </c>
      <c r="F420" s="167">
        <v>419</v>
      </c>
    </row>
    <row r="421" spans="1:6">
      <c r="A421" s="167">
        <v>420</v>
      </c>
      <c r="B421" t="s">
        <v>1221</v>
      </c>
      <c r="C421">
        <v>33396</v>
      </c>
      <c r="D421" t="s">
        <v>1221</v>
      </c>
      <c r="E421" t="s">
        <v>1222</v>
      </c>
      <c r="F421" s="167">
        <v>420</v>
      </c>
    </row>
    <row r="422" spans="1:6">
      <c r="A422" s="167">
        <v>421</v>
      </c>
      <c r="B422" t="s">
        <v>1223</v>
      </c>
      <c r="C422">
        <v>33427</v>
      </c>
      <c r="D422" t="s">
        <v>1223</v>
      </c>
      <c r="E422" t="s">
        <v>1224</v>
      </c>
      <c r="F422" s="167">
        <v>421</v>
      </c>
    </row>
    <row r="423" spans="1:6">
      <c r="A423" s="167">
        <v>422</v>
      </c>
      <c r="B423" t="s">
        <v>1225</v>
      </c>
      <c r="C423">
        <v>33428</v>
      </c>
      <c r="D423" t="s">
        <v>1225</v>
      </c>
      <c r="E423" t="s">
        <v>1226</v>
      </c>
      <c r="F423" s="167">
        <v>422</v>
      </c>
    </row>
    <row r="424" spans="1:6">
      <c r="A424" s="167">
        <v>423</v>
      </c>
      <c r="B424" t="s">
        <v>1227</v>
      </c>
      <c r="C424">
        <v>33429</v>
      </c>
      <c r="D424" t="s">
        <v>1227</v>
      </c>
      <c r="E424" t="s">
        <v>1228</v>
      </c>
      <c r="F424" s="167">
        <v>423</v>
      </c>
    </row>
    <row r="425" spans="1:6">
      <c r="A425" s="167">
        <v>424</v>
      </c>
      <c r="B425" t="s">
        <v>1229</v>
      </c>
      <c r="C425">
        <v>33432</v>
      </c>
      <c r="D425" t="s">
        <v>1229</v>
      </c>
      <c r="E425" t="s">
        <v>1230</v>
      </c>
      <c r="F425" s="167">
        <v>424</v>
      </c>
    </row>
    <row r="426" spans="1:6">
      <c r="A426" s="167">
        <v>425</v>
      </c>
      <c r="B426" t="s">
        <v>1231</v>
      </c>
      <c r="C426">
        <v>33440</v>
      </c>
      <c r="D426" t="s">
        <v>1231</v>
      </c>
      <c r="E426" t="s">
        <v>1232</v>
      </c>
      <c r="F426" s="167">
        <v>425</v>
      </c>
    </row>
    <row r="427" spans="1:6">
      <c r="A427" s="167">
        <v>426</v>
      </c>
      <c r="B427" t="s">
        <v>1233</v>
      </c>
      <c r="C427">
        <v>33456</v>
      </c>
      <c r="D427" t="s">
        <v>1233</v>
      </c>
      <c r="E427" t="s">
        <v>1234</v>
      </c>
      <c r="F427" s="167">
        <v>426</v>
      </c>
    </row>
    <row r="428" spans="1:6">
      <c r="A428" s="167">
        <v>427</v>
      </c>
      <c r="B428" t="s">
        <v>606</v>
      </c>
      <c r="C428">
        <v>33464</v>
      </c>
      <c r="D428" t="s">
        <v>606</v>
      </c>
      <c r="E428" t="s">
        <v>1235</v>
      </c>
      <c r="F428" s="167">
        <v>427</v>
      </c>
    </row>
    <row r="429" spans="1:6">
      <c r="A429" s="167">
        <v>428</v>
      </c>
      <c r="B429" t="s">
        <v>1236</v>
      </c>
      <c r="C429">
        <v>33473</v>
      </c>
      <c r="D429" t="s">
        <v>1236</v>
      </c>
      <c r="E429" t="s">
        <v>1237</v>
      </c>
      <c r="F429" s="167">
        <v>428</v>
      </c>
    </row>
    <row r="430" spans="1:6">
      <c r="A430" s="167">
        <v>429</v>
      </c>
      <c r="B430" t="s">
        <v>1238</v>
      </c>
      <c r="C430">
        <v>33474</v>
      </c>
      <c r="D430" t="s">
        <v>1238</v>
      </c>
      <c r="E430" t="s">
        <v>1239</v>
      </c>
      <c r="F430" s="167">
        <v>429</v>
      </c>
    </row>
    <row r="431" spans="1:6">
      <c r="A431" s="167">
        <v>430</v>
      </c>
      <c r="B431" t="s">
        <v>1240</v>
      </c>
      <c r="C431">
        <v>33475</v>
      </c>
      <c r="D431" t="s">
        <v>1240</v>
      </c>
      <c r="E431" t="s">
        <v>1241</v>
      </c>
      <c r="F431" s="167">
        <v>430</v>
      </c>
    </row>
    <row r="432" spans="1:6">
      <c r="A432" s="167">
        <v>431</v>
      </c>
      <c r="B432" t="s">
        <v>1242</v>
      </c>
      <c r="C432">
        <v>33485</v>
      </c>
      <c r="D432" t="s">
        <v>1242</v>
      </c>
      <c r="E432" t="s">
        <v>1243</v>
      </c>
      <c r="F432" s="167">
        <v>431</v>
      </c>
    </row>
    <row r="433" spans="1:6">
      <c r="A433" s="167">
        <v>432</v>
      </c>
      <c r="B433" t="s">
        <v>1244</v>
      </c>
      <c r="C433">
        <v>33505</v>
      </c>
      <c r="D433" t="s">
        <v>1244</v>
      </c>
      <c r="E433" t="s">
        <v>1245</v>
      </c>
      <c r="F433" s="167">
        <v>432</v>
      </c>
    </row>
    <row r="434" spans="1:6">
      <c r="A434" s="167">
        <v>433</v>
      </c>
      <c r="B434" t="s">
        <v>1246</v>
      </c>
      <c r="C434">
        <v>33512</v>
      </c>
      <c r="D434" t="s">
        <v>1246</v>
      </c>
      <c r="E434" t="s">
        <v>1247</v>
      </c>
      <c r="F434" s="167">
        <v>433</v>
      </c>
    </row>
    <row r="435" spans="1:6">
      <c r="A435" s="167">
        <v>434</v>
      </c>
      <c r="B435" t="s">
        <v>1248</v>
      </c>
      <c r="C435">
        <v>33514</v>
      </c>
      <c r="D435" t="s">
        <v>1248</v>
      </c>
      <c r="E435" t="s">
        <v>1249</v>
      </c>
      <c r="F435" s="167">
        <v>434</v>
      </c>
    </row>
    <row r="436" spans="1:6">
      <c r="A436" s="167">
        <v>435</v>
      </c>
      <c r="B436" t="s">
        <v>1250</v>
      </c>
      <c r="C436">
        <v>33516</v>
      </c>
      <c r="D436" t="s">
        <v>1250</v>
      </c>
      <c r="E436" t="s">
        <v>1251</v>
      </c>
      <c r="F436" s="167">
        <v>435</v>
      </c>
    </row>
    <row r="437" spans="1:6">
      <c r="A437" s="167">
        <v>436</v>
      </c>
      <c r="B437" t="s">
        <v>1252</v>
      </c>
      <c r="C437">
        <v>33525</v>
      </c>
      <c r="D437" t="s">
        <v>1252</v>
      </c>
      <c r="E437" t="s">
        <v>624</v>
      </c>
      <c r="F437" s="167">
        <v>436</v>
      </c>
    </row>
    <row r="438" spans="1:6">
      <c r="A438" s="167">
        <v>437</v>
      </c>
      <c r="B438" t="s">
        <v>1253</v>
      </c>
      <c r="C438">
        <v>33526</v>
      </c>
      <c r="D438" t="s">
        <v>1253</v>
      </c>
      <c r="E438" t="s">
        <v>1254</v>
      </c>
      <c r="F438" s="167">
        <v>437</v>
      </c>
    </row>
    <row r="439" spans="1:6">
      <c r="A439" s="167">
        <v>438</v>
      </c>
      <c r="B439" t="s">
        <v>1255</v>
      </c>
      <c r="C439">
        <v>33557</v>
      </c>
      <c r="D439" t="s">
        <v>1255</v>
      </c>
      <c r="E439" t="s">
        <v>1256</v>
      </c>
      <c r="F439" s="167">
        <v>438</v>
      </c>
    </row>
  </sheetData>
  <phoneticPr fontId="42"/>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T68"/>
  <sheetViews>
    <sheetView workbookViewId="0">
      <selection activeCell="B14" sqref="B14"/>
    </sheetView>
  </sheetViews>
  <sheetFormatPr defaultColWidth="9" defaultRowHeight="13.5"/>
  <cols>
    <col min="1" max="3" width="9" style="11"/>
    <col min="4" max="4" width="9" style="11" customWidth="1"/>
    <col min="5" max="16384" width="9" style="11"/>
  </cols>
  <sheetData>
    <row r="1" spans="1:16" ht="16.5" customHeight="1">
      <c r="A1" s="440" t="s">
        <v>73</v>
      </c>
      <c r="B1" s="440"/>
      <c r="C1" s="440"/>
      <c r="D1" s="440"/>
      <c r="E1" s="440"/>
      <c r="F1" s="440"/>
      <c r="G1" s="440"/>
      <c r="H1" s="440"/>
      <c r="I1" s="440"/>
      <c r="J1" s="440"/>
      <c r="K1" s="440"/>
      <c r="L1" s="440"/>
      <c r="M1" s="440"/>
      <c r="N1" s="440"/>
    </row>
    <row r="2" spans="1:16" customFormat="1" ht="7.5" customHeight="1"/>
    <row r="3" spans="1:16" ht="19.5" customHeight="1">
      <c r="A3" s="50"/>
      <c r="B3" s="14" t="s">
        <v>53</v>
      </c>
      <c r="C3" s="438" t="str">
        <f>地区選手権要項!A1</f>
        <v>第48回名古屋地区陸上競技選手権大会　兼　記録会</v>
      </c>
      <c r="D3" s="438"/>
      <c r="E3" s="438"/>
      <c r="F3" s="438"/>
      <c r="G3" s="438"/>
      <c r="H3" s="438"/>
      <c r="I3" s="438"/>
      <c r="J3" s="439"/>
      <c r="K3" s="439"/>
      <c r="L3" s="439"/>
    </row>
    <row r="4" spans="1:16" ht="18.75" customHeight="1">
      <c r="B4" s="14" t="s">
        <v>70</v>
      </c>
      <c r="C4" s="446">
        <f>地区選手権要項!B33</f>
        <v>44121</v>
      </c>
      <c r="D4" s="446"/>
      <c r="E4" s="446"/>
      <c r="F4" s="446"/>
      <c r="G4" s="447">
        <f>地区選手権要項!D33</f>
        <v>44122</v>
      </c>
      <c r="H4" s="447"/>
      <c r="I4" s="447"/>
      <c r="J4" s="280"/>
      <c r="K4" s="280"/>
      <c r="L4" s="280"/>
    </row>
    <row r="5" spans="1:16" ht="19.5" customHeight="1">
      <c r="B5" s="14" t="s">
        <v>71</v>
      </c>
      <c r="C5" s="445" t="str">
        <f>地区選手権要項!B34</f>
        <v>パロマ瑞穂スタジアム、パロマ瑞穂北陸上競技場</v>
      </c>
      <c r="D5" s="445"/>
      <c r="E5" s="445"/>
      <c r="F5" s="445"/>
      <c r="G5" s="445"/>
      <c r="H5" s="445"/>
      <c r="I5" s="58"/>
      <c r="J5" s="280"/>
      <c r="K5" s="280"/>
      <c r="L5" s="280"/>
    </row>
    <row r="6" spans="1:16" customFormat="1" ht="7.5" customHeight="1" thickBot="1">
      <c r="J6" s="280"/>
      <c r="K6" s="280"/>
      <c r="L6" s="280"/>
    </row>
    <row r="7" spans="1:16" ht="19.5" customHeight="1" thickBot="1">
      <c r="B7" s="441" t="s">
        <v>130</v>
      </c>
      <c r="C7" s="442"/>
      <c r="D7" s="443">
        <f>地区選手権要項!B80</f>
        <v>44098</v>
      </c>
      <c r="E7" s="443"/>
      <c r="F7" s="443"/>
      <c r="G7" s="443"/>
      <c r="H7" s="444"/>
      <c r="M7" s="68"/>
      <c r="N7" s="3"/>
    </row>
    <row r="8" spans="1:16" ht="33" customHeight="1">
      <c r="A8" s="178"/>
      <c r="B8" s="179" t="s">
        <v>650</v>
      </c>
      <c r="C8" s="180"/>
      <c r="D8" s="180"/>
      <c r="E8" s="180"/>
      <c r="F8" s="180"/>
      <c r="G8" s="180"/>
      <c r="H8" s="180"/>
      <c r="I8" s="180"/>
      <c r="J8" s="180"/>
      <c r="K8" s="180"/>
      <c r="L8" s="180"/>
      <c r="M8" s="180"/>
      <c r="N8" s="180"/>
    </row>
    <row r="9" spans="1:16" ht="33" customHeight="1" thickBot="1">
      <c r="B9" s="181" t="s">
        <v>698</v>
      </c>
      <c r="C9" s="180"/>
      <c r="D9" s="180"/>
      <c r="E9" s="180"/>
      <c r="F9" s="180"/>
      <c r="G9" s="180"/>
      <c r="H9" s="180"/>
      <c r="I9" s="180"/>
      <c r="J9" s="180"/>
      <c r="K9" s="68"/>
      <c r="P9" s="182"/>
    </row>
    <row r="10" spans="1:16" customFormat="1" ht="20.25" customHeight="1" thickTop="1" thickBot="1">
      <c r="B10" s="427" t="s">
        <v>1682</v>
      </c>
      <c r="C10" s="428"/>
      <c r="D10" s="435" t="s">
        <v>1683</v>
      </c>
      <c r="E10" s="436"/>
      <c r="F10" s="436"/>
      <c r="G10" s="437"/>
      <c r="H10" s="429" t="str">
        <f>地区選手権要項!C81</f>
        <v>振込期間は９月２８日(月)～１０月２日(金)とします。</v>
      </c>
      <c r="I10" s="430"/>
      <c r="J10" s="430"/>
      <c r="K10" s="430"/>
      <c r="L10" s="430"/>
      <c r="M10" s="430"/>
      <c r="N10" s="430"/>
      <c r="O10" s="431"/>
    </row>
    <row r="11" spans="1:16" ht="36.75" customHeight="1" thickBot="1">
      <c r="A11" s="15" t="s">
        <v>84</v>
      </c>
      <c r="C11" s="195" t="s">
        <v>695</v>
      </c>
    </row>
    <row r="12" spans="1:16" ht="54" customHeight="1" thickBot="1">
      <c r="A12" s="15"/>
      <c r="B12" s="432" t="s">
        <v>1501</v>
      </c>
      <c r="C12" s="433"/>
      <c r="D12" s="433"/>
      <c r="E12" s="433"/>
      <c r="F12" s="433"/>
      <c r="G12" s="433"/>
      <c r="H12" s="433"/>
      <c r="I12" s="433"/>
      <c r="J12" s="433"/>
      <c r="K12" s="433"/>
      <c r="L12" s="433"/>
      <c r="M12" s="433"/>
      <c r="N12" s="433"/>
      <c r="O12" s="434"/>
    </row>
    <row r="13" spans="1:16" ht="36.75" customHeight="1">
      <c r="A13" s="15"/>
      <c r="B13" s="281" t="s">
        <v>1509</v>
      </c>
      <c r="C13" s="195"/>
    </row>
    <row r="14" spans="1:16" ht="36.75" customHeight="1">
      <c r="A14" s="15"/>
      <c r="B14" s="348" t="s">
        <v>1669</v>
      </c>
      <c r="C14" s="195"/>
    </row>
    <row r="15" spans="1:16" ht="36.75" customHeight="1">
      <c r="A15" s="15"/>
      <c r="B15" s="198" t="s">
        <v>836</v>
      </c>
      <c r="C15" s="195"/>
    </row>
    <row r="16" spans="1:16" ht="36.75" customHeight="1">
      <c r="A16" s="15"/>
      <c r="B16" s="198" t="s">
        <v>701</v>
      </c>
      <c r="C16" s="195"/>
    </row>
    <row r="17" spans="1:20" ht="36.75" customHeight="1">
      <c r="A17" s="15"/>
      <c r="B17" s="201" t="s">
        <v>702</v>
      </c>
      <c r="C17" s="195"/>
    </row>
    <row r="18" spans="1:20" ht="36.75" customHeight="1">
      <c r="A18" s="15"/>
      <c r="B18" s="201" t="s">
        <v>703</v>
      </c>
      <c r="C18" s="195"/>
    </row>
    <row r="19" spans="1:20" ht="36.75" customHeight="1">
      <c r="A19" s="15"/>
      <c r="B19" s="201" t="s">
        <v>704</v>
      </c>
      <c r="C19" s="201"/>
      <c r="D19" s="201"/>
      <c r="E19" s="201"/>
      <c r="F19" s="201"/>
      <c r="G19" s="201"/>
      <c r="H19" s="201"/>
      <c r="I19" s="201"/>
      <c r="J19" s="201"/>
      <c r="K19" s="201"/>
    </row>
    <row r="20" spans="1:20" ht="36.75" customHeight="1">
      <c r="A20" s="15"/>
      <c r="B20" s="202" t="s">
        <v>705</v>
      </c>
      <c r="C20" s="201"/>
      <c r="D20" s="201"/>
      <c r="E20" s="201"/>
      <c r="F20" s="201"/>
      <c r="G20" s="201"/>
      <c r="H20" s="201"/>
      <c r="I20" s="201"/>
      <c r="J20" s="201"/>
      <c r="K20" s="201"/>
    </row>
    <row r="21" spans="1:20" ht="35.25" customHeight="1">
      <c r="B21" s="425" t="s">
        <v>146</v>
      </c>
      <c r="C21" s="425"/>
      <c r="D21" s="425"/>
      <c r="E21" s="425"/>
      <c r="F21" s="425"/>
      <c r="G21" s="425"/>
      <c r="H21" s="425"/>
      <c r="I21" s="425"/>
      <c r="J21" s="425"/>
    </row>
    <row r="22" spans="1:20" ht="35.25" customHeight="1">
      <c r="B22" s="180" t="s">
        <v>658</v>
      </c>
      <c r="C22" s="180"/>
      <c r="D22" s="180"/>
      <c r="E22" s="180"/>
      <c r="F22" s="180"/>
      <c r="G22" s="180"/>
      <c r="H22" s="180"/>
      <c r="I22" s="180"/>
      <c r="J22" s="180"/>
    </row>
    <row r="23" spans="1:20" ht="35.25" customHeight="1">
      <c r="B23" s="188" t="s">
        <v>659</v>
      </c>
      <c r="C23" s="189"/>
      <c r="D23" s="189"/>
      <c r="E23" s="189"/>
      <c r="F23" s="189"/>
      <c r="G23" s="189"/>
      <c r="H23" s="189"/>
      <c r="I23" s="189"/>
      <c r="J23" s="189"/>
    </row>
    <row r="24" spans="1:20" ht="35.25" customHeight="1">
      <c r="B24" s="188" t="s">
        <v>660</v>
      </c>
      <c r="C24" s="189"/>
      <c r="D24" s="189"/>
      <c r="E24" s="189"/>
      <c r="F24" s="189"/>
      <c r="G24" s="189"/>
      <c r="H24" s="189"/>
      <c r="I24" s="189"/>
      <c r="J24" s="189"/>
    </row>
    <row r="25" spans="1:20" ht="35.25" customHeight="1">
      <c r="B25" s="188" t="s">
        <v>700</v>
      </c>
      <c r="C25" s="200"/>
      <c r="D25" s="200"/>
      <c r="E25" s="200"/>
      <c r="F25" s="200"/>
      <c r="G25" s="200"/>
      <c r="H25" s="200"/>
      <c r="I25" s="200"/>
      <c r="J25" s="200"/>
    </row>
    <row r="26" spans="1:20" ht="35.25" customHeight="1">
      <c r="B26" s="188" t="s">
        <v>661</v>
      </c>
      <c r="C26" s="189"/>
      <c r="D26" s="189"/>
      <c r="E26" s="189"/>
      <c r="F26" s="189"/>
      <c r="G26" s="189"/>
      <c r="H26" s="189"/>
      <c r="I26" s="189"/>
      <c r="J26" s="189"/>
    </row>
    <row r="27" spans="1:20" ht="35.25" customHeight="1">
      <c r="B27" s="188" t="s">
        <v>662</v>
      </c>
      <c r="C27" s="189"/>
      <c r="D27" s="189"/>
      <c r="E27" s="189"/>
      <c r="F27" s="189"/>
      <c r="G27" s="189"/>
      <c r="H27" s="189"/>
      <c r="I27" s="189"/>
      <c r="J27" s="189"/>
    </row>
    <row r="28" spans="1:20" ht="35.25" customHeight="1">
      <c r="B28" s="188" t="s">
        <v>663</v>
      </c>
      <c r="C28" s="189"/>
      <c r="D28" s="189"/>
      <c r="E28" s="189"/>
      <c r="F28" s="189"/>
      <c r="G28" s="189"/>
      <c r="H28" s="189"/>
      <c r="I28" s="189"/>
      <c r="J28" s="189"/>
    </row>
    <row r="29" spans="1:20" ht="35.25" customHeight="1">
      <c r="B29" s="188" t="s">
        <v>664</v>
      </c>
      <c r="C29" s="189"/>
      <c r="D29" s="189"/>
      <c r="E29" s="189"/>
      <c r="F29" s="189"/>
      <c r="G29" s="189"/>
      <c r="H29" s="189"/>
      <c r="I29" s="189"/>
      <c r="J29" s="189"/>
    </row>
    <row r="30" spans="1:20" ht="81" customHeight="1">
      <c r="B30" s="426" t="s">
        <v>699</v>
      </c>
      <c r="C30" s="426"/>
      <c r="D30" s="426"/>
      <c r="E30" s="426"/>
      <c r="F30" s="426"/>
      <c r="G30" s="426"/>
      <c r="H30" s="426"/>
      <c r="I30" s="426"/>
      <c r="J30" s="426"/>
      <c r="K30" s="426"/>
      <c r="L30" s="426"/>
      <c r="M30" s="426"/>
      <c r="N30" s="426"/>
      <c r="O30" s="426"/>
      <c r="P30" s="426"/>
      <c r="Q30" s="426"/>
      <c r="R30" s="426"/>
      <c r="S30" s="426"/>
      <c r="T30" s="426"/>
    </row>
    <row r="31" spans="1:20" ht="21">
      <c r="B31" s="188" t="s">
        <v>838</v>
      </c>
    </row>
    <row r="32" spans="1:20" ht="16.5" customHeight="1">
      <c r="A32" s="12"/>
      <c r="B32" s="15"/>
    </row>
    <row r="33" spans="1:14" ht="16.5" customHeight="1">
      <c r="A33" s="11" t="s">
        <v>665</v>
      </c>
    </row>
    <row r="34" spans="1:14" ht="16.5" customHeight="1">
      <c r="A34" s="15" t="s">
        <v>666</v>
      </c>
    </row>
    <row r="35" spans="1:14" ht="16.5" customHeight="1">
      <c r="A35" s="13" t="s">
        <v>69</v>
      </c>
      <c r="B35" s="11" t="s">
        <v>100</v>
      </c>
      <c r="F35" s="11" t="s">
        <v>667</v>
      </c>
    </row>
    <row r="36" spans="1:14" ht="26.45" customHeight="1">
      <c r="A36" s="15" t="s">
        <v>668</v>
      </c>
      <c r="D36" s="190"/>
    </row>
    <row r="37" spans="1:14" ht="26.45" customHeight="1">
      <c r="A37" s="13" t="s">
        <v>69</v>
      </c>
      <c r="B37" s="11" t="s">
        <v>669</v>
      </c>
      <c r="D37" s="191"/>
    </row>
    <row r="38" spans="1:14" ht="16.5" customHeight="1">
      <c r="A38" s="13" t="s">
        <v>69</v>
      </c>
      <c r="B38" s="11" t="s">
        <v>1502</v>
      </c>
    </row>
    <row r="39" spans="1:14" ht="16.5" customHeight="1">
      <c r="A39" s="13" t="s">
        <v>69</v>
      </c>
      <c r="B39" s="11" t="s">
        <v>670</v>
      </c>
    </row>
    <row r="40" spans="1:14" ht="16.5" customHeight="1">
      <c r="A40" s="13" t="s">
        <v>69</v>
      </c>
      <c r="B40" s="11" t="s">
        <v>671</v>
      </c>
    </row>
    <row r="41" spans="1:14" ht="16.5" customHeight="1">
      <c r="A41" s="13" t="s">
        <v>69</v>
      </c>
      <c r="B41" s="11" t="s">
        <v>672</v>
      </c>
    </row>
    <row r="42" spans="1:14" ht="16.5" customHeight="1">
      <c r="A42" s="13" t="s">
        <v>69</v>
      </c>
      <c r="B42" s="18" t="s">
        <v>82</v>
      </c>
      <c r="C42" s="18"/>
      <c r="D42" s="18"/>
      <c r="E42" s="18"/>
      <c r="F42" s="18"/>
      <c r="G42" s="17"/>
      <c r="H42" s="17"/>
      <c r="I42" s="17"/>
      <c r="J42" s="17"/>
      <c r="K42" s="17"/>
      <c r="L42" s="17"/>
    </row>
    <row r="43" spans="1:14" ht="16.5" customHeight="1">
      <c r="A43" s="13" t="s">
        <v>69</v>
      </c>
      <c r="B43" s="17"/>
      <c r="C43" s="17" t="s">
        <v>673</v>
      </c>
      <c r="D43" s="17"/>
      <c r="E43" s="17"/>
      <c r="F43" s="17"/>
      <c r="G43" s="17"/>
      <c r="H43" s="17"/>
      <c r="I43" s="17"/>
      <c r="J43" s="17"/>
      <c r="K43" s="17"/>
      <c r="L43" s="17"/>
    </row>
    <row r="44" spans="1:14" ht="16.5" customHeight="1">
      <c r="A44" s="13" t="s">
        <v>69</v>
      </c>
      <c r="B44" s="17"/>
      <c r="C44" s="38" t="s">
        <v>86</v>
      </c>
      <c r="D44" s="17"/>
      <c r="E44" s="19" t="s">
        <v>68</v>
      </c>
      <c r="F44" s="19" t="s">
        <v>102</v>
      </c>
      <c r="G44" s="19">
        <v>54.23</v>
      </c>
      <c r="H44" s="17"/>
      <c r="I44" s="17"/>
      <c r="J44" s="17"/>
      <c r="K44" s="17"/>
      <c r="L44" s="17"/>
    </row>
    <row r="45" spans="1:14" ht="16.5" customHeight="1" thickBot="1">
      <c r="A45" s="13" t="s">
        <v>69</v>
      </c>
      <c r="B45" s="17"/>
      <c r="C45" s="38" t="s">
        <v>87</v>
      </c>
      <c r="D45" s="17"/>
      <c r="E45" s="19" t="s">
        <v>83</v>
      </c>
      <c r="F45" s="19" t="s">
        <v>102</v>
      </c>
      <c r="G45" s="19" t="s">
        <v>674</v>
      </c>
      <c r="H45" s="17"/>
      <c r="I45" s="17"/>
      <c r="J45" s="17"/>
      <c r="K45" s="17"/>
      <c r="L45" s="17"/>
    </row>
    <row r="46" spans="1:14" ht="16.5" customHeight="1">
      <c r="A46" s="13" t="s">
        <v>69</v>
      </c>
      <c r="B46" s="17"/>
      <c r="C46" s="38"/>
      <c r="D46" s="39" t="s">
        <v>85</v>
      </c>
      <c r="E46" s="40"/>
      <c r="F46" s="40"/>
      <c r="G46" s="40"/>
      <c r="H46" s="41"/>
      <c r="I46" s="17"/>
      <c r="J46" s="42"/>
      <c r="K46" s="42"/>
      <c r="L46" s="37"/>
      <c r="M46" s="192"/>
      <c r="N46" s="193"/>
    </row>
    <row r="47" spans="1:14" ht="16.5" customHeight="1">
      <c r="A47" s="13" t="s">
        <v>69</v>
      </c>
      <c r="B47" s="17"/>
      <c r="C47" s="38"/>
      <c r="D47" s="43" t="s">
        <v>74</v>
      </c>
      <c r="E47" s="44"/>
      <c r="F47" s="44"/>
      <c r="G47" s="44"/>
      <c r="H47" s="45"/>
      <c r="I47" s="17"/>
      <c r="J47" s="42"/>
      <c r="K47" s="42"/>
      <c r="L47" s="37"/>
      <c r="M47" s="192"/>
      <c r="N47" s="193"/>
    </row>
    <row r="48" spans="1:14" ht="16.5" customHeight="1" thickBot="1">
      <c r="A48" s="13" t="s">
        <v>69</v>
      </c>
      <c r="B48" s="17"/>
      <c r="C48" s="38"/>
      <c r="D48" s="46" t="s">
        <v>45</v>
      </c>
      <c r="E48" s="194" t="s">
        <v>675</v>
      </c>
      <c r="F48" s="47" t="s">
        <v>102</v>
      </c>
      <c r="G48" s="48">
        <v>12</v>
      </c>
      <c r="H48" s="49"/>
      <c r="I48" s="17"/>
      <c r="J48" s="42"/>
      <c r="K48" s="42"/>
      <c r="L48" s="37"/>
      <c r="M48" s="192"/>
      <c r="N48" s="193"/>
    </row>
    <row r="49" spans="1:12" ht="16.5" customHeight="1">
      <c r="A49" s="13" t="s">
        <v>69</v>
      </c>
      <c r="B49" s="17"/>
      <c r="C49" s="17" t="s">
        <v>676</v>
      </c>
      <c r="D49" s="17"/>
      <c r="E49" s="17"/>
      <c r="F49" s="17"/>
      <c r="G49" s="17"/>
      <c r="H49" s="17"/>
      <c r="I49" s="17"/>
      <c r="J49" s="17"/>
      <c r="K49" s="17"/>
      <c r="L49" s="17"/>
    </row>
    <row r="50" spans="1:12" ht="16.5" customHeight="1">
      <c r="A50" s="13" t="s">
        <v>677</v>
      </c>
      <c r="B50" s="17"/>
      <c r="C50" s="38" t="s">
        <v>88</v>
      </c>
      <c r="D50" s="17"/>
      <c r="E50" s="19" t="s">
        <v>142</v>
      </c>
      <c r="F50" s="19" t="s">
        <v>102</v>
      </c>
      <c r="G50" s="19" t="s">
        <v>678</v>
      </c>
      <c r="H50" s="17"/>
      <c r="I50" s="17"/>
      <c r="J50" s="17"/>
      <c r="K50" s="17"/>
      <c r="L50" s="17"/>
    </row>
    <row r="51" spans="1:12" ht="16.5" customHeight="1">
      <c r="A51" s="13" t="s">
        <v>69</v>
      </c>
      <c r="B51" s="17"/>
      <c r="C51" s="60" t="s">
        <v>80</v>
      </c>
      <c r="D51" s="17"/>
      <c r="E51" s="19"/>
      <c r="F51" s="19"/>
      <c r="G51" s="19"/>
      <c r="H51" s="17"/>
      <c r="I51" s="17"/>
      <c r="J51" s="17"/>
      <c r="K51" s="17"/>
      <c r="L51" s="17"/>
    </row>
    <row r="52" spans="1:12" ht="16.5" customHeight="1">
      <c r="A52" s="13" t="s">
        <v>69</v>
      </c>
      <c r="B52" s="11" t="s">
        <v>76</v>
      </c>
    </row>
    <row r="53" spans="1:12" ht="16.5" customHeight="1">
      <c r="A53" s="13" t="s">
        <v>69</v>
      </c>
      <c r="B53" s="175" t="s">
        <v>679</v>
      </c>
    </row>
    <row r="54" spans="1:12" ht="16.5" customHeight="1">
      <c r="A54" s="15" t="s">
        <v>680</v>
      </c>
    </row>
    <row r="55" spans="1:12" ht="16.5" customHeight="1">
      <c r="A55" s="13" t="s">
        <v>69</v>
      </c>
      <c r="B55" s="11" t="s">
        <v>123</v>
      </c>
    </row>
    <row r="56" spans="1:12" ht="16.5" customHeight="1">
      <c r="A56" s="15" t="s">
        <v>681</v>
      </c>
    </row>
    <row r="57" spans="1:12" ht="16.5" customHeight="1">
      <c r="A57" s="13" t="s">
        <v>677</v>
      </c>
      <c r="B57" s="11" t="s">
        <v>682</v>
      </c>
    </row>
    <row r="58" spans="1:12" ht="16.5" customHeight="1">
      <c r="A58" s="13" t="s">
        <v>69</v>
      </c>
      <c r="B58" s="11" t="s">
        <v>75</v>
      </c>
    </row>
    <row r="59" spans="1:12" ht="16.5" customHeight="1">
      <c r="A59" s="15" t="s">
        <v>683</v>
      </c>
    </row>
    <row r="60" spans="1:12" ht="16.5" customHeight="1">
      <c r="A60" s="13" t="s">
        <v>677</v>
      </c>
      <c r="B60" s="11" t="s">
        <v>684</v>
      </c>
    </row>
    <row r="61" spans="1:12" ht="16.5" customHeight="1">
      <c r="A61" s="13" t="s">
        <v>677</v>
      </c>
      <c r="B61" s="11" t="s">
        <v>685</v>
      </c>
    </row>
    <row r="62" spans="1:12" s="70" customFormat="1" ht="16.5" customHeight="1">
      <c r="A62" s="69" t="s">
        <v>686</v>
      </c>
    </row>
    <row r="63" spans="1:12" s="70" customFormat="1" ht="16.5" customHeight="1">
      <c r="A63" s="71" t="s">
        <v>677</v>
      </c>
      <c r="B63" s="70" t="s">
        <v>687</v>
      </c>
    </row>
    <row r="64" spans="1:12" ht="16.5" customHeight="1">
      <c r="A64" s="15" t="s">
        <v>688</v>
      </c>
    </row>
    <row r="65" spans="1:8" ht="16.5" customHeight="1">
      <c r="A65" s="13" t="s">
        <v>69</v>
      </c>
      <c r="B65" s="11" t="s">
        <v>689</v>
      </c>
    </row>
    <row r="66" spans="1:8" ht="16.5" customHeight="1">
      <c r="A66" s="13" t="s">
        <v>677</v>
      </c>
      <c r="C66" s="62" t="s">
        <v>72</v>
      </c>
    </row>
    <row r="67" spans="1:8" ht="16.5" customHeight="1">
      <c r="A67" s="13" t="s">
        <v>69</v>
      </c>
      <c r="C67" s="61" t="s">
        <v>118</v>
      </c>
      <c r="D67" s="61"/>
      <c r="E67" s="61"/>
      <c r="F67" s="61"/>
      <c r="G67" s="61"/>
      <c r="H67" s="61"/>
    </row>
    <row r="68" spans="1:8" ht="16.5" customHeight="1">
      <c r="A68" s="15" t="s">
        <v>690</v>
      </c>
    </row>
  </sheetData>
  <sheetProtection selectLockedCells="1" selectUnlockedCells="1"/>
  <mergeCells count="13">
    <mergeCell ref="C3:L3"/>
    <mergeCell ref="A1:N1"/>
    <mergeCell ref="B7:C7"/>
    <mergeCell ref="D7:H7"/>
    <mergeCell ref="C5:H5"/>
    <mergeCell ref="C4:F4"/>
    <mergeCell ref="G4:I4"/>
    <mergeCell ref="B21:J21"/>
    <mergeCell ref="B30:T30"/>
    <mergeCell ref="B10:C10"/>
    <mergeCell ref="H10:O10"/>
    <mergeCell ref="B12:O12"/>
    <mergeCell ref="D10:G10"/>
  </mergeCells>
  <phoneticPr fontId="7"/>
  <pageMargins left="0.7" right="0.7" top="0.75" bottom="0.75" header="0.3" footer="0.3"/>
  <pageSetup paperSize="9" scale="55"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6" tint="0.59999389629810485"/>
  </sheetPr>
  <dimension ref="A1:Q77"/>
  <sheetViews>
    <sheetView workbookViewId="0">
      <selection activeCell="C4" sqref="C4:E4"/>
    </sheetView>
  </sheetViews>
  <sheetFormatPr defaultColWidth="9" defaultRowHeight="13.5"/>
  <cols>
    <col min="1" max="1" width="16.125" style="2" customWidth="1"/>
    <col min="2" max="2" width="5.75" style="2" customWidth="1"/>
    <col min="3" max="3" width="16.125" style="2" customWidth="1"/>
    <col min="4" max="4" width="5.75" style="2" customWidth="1"/>
    <col min="5" max="5" width="16.125" style="2" customWidth="1"/>
    <col min="6" max="6" width="5.75" style="2" customWidth="1"/>
    <col min="7" max="7" width="16.125" style="2" customWidth="1"/>
    <col min="8" max="8" width="4.5" style="2" customWidth="1"/>
    <col min="9" max="9" width="12.875" style="2" customWidth="1"/>
    <col min="10" max="10" width="9" style="2" customWidth="1"/>
    <col min="11" max="11" width="20.125" style="2" customWidth="1"/>
    <col min="12" max="12" width="43.25" style="2" customWidth="1"/>
    <col min="13" max="16" width="9" style="2" customWidth="1"/>
    <col min="17" max="245" width="9" style="2"/>
    <col min="246" max="246" width="5.75" style="2" customWidth="1"/>
    <col min="247" max="247" width="16.125" style="2" customWidth="1"/>
    <col min="248" max="248" width="5.75" style="2" customWidth="1"/>
    <col min="249" max="249" width="16.125" style="2" customWidth="1"/>
    <col min="250" max="250" width="5.75" style="2" customWidth="1"/>
    <col min="251" max="251" width="16.125" style="2" customWidth="1"/>
    <col min="252" max="252" width="5.75" style="2" customWidth="1"/>
    <col min="253" max="253" width="16.125" style="2" customWidth="1"/>
    <col min="254" max="254" width="4.5" style="2" customWidth="1"/>
    <col min="255" max="255" width="16.125" style="2" customWidth="1"/>
    <col min="256" max="256" width="9" style="2" customWidth="1"/>
    <col min="257" max="265" width="0" style="2" hidden="1" customWidth="1"/>
    <col min="266" max="501" width="9" style="2"/>
    <col min="502" max="502" width="5.75" style="2" customWidth="1"/>
    <col min="503" max="503" width="16.125" style="2" customWidth="1"/>
    <col min="504" max="504" width="5.75" style="2" customWidth="1"/>
    <col min="505" max="505" width="16.125" style="2" customWidth="1"/>
    <col min="506" max="506" width="5.75" style="2" customWidth="1"/>
    <col min="507" max="507" width="16.125" style="2" customWidth="1"/>
    <col min="508" max="508" width="5.75" style="2" customWidth="1"/>
    <col min="509" max="509" width="16.125" style="2" customWidth="1"/>
    <col min="510" max="510" width="4.5" style="2" customWidth="1"/>
    <col min="511" max="511" width="16.125" style="2" customWidth="1"/>
    <col min="512" max="512" width="9" style="2" customWidth="1"/>
    <col min="513" max="521" width="0" style="2" hidden="1" customWidth="1"/>
    <col min="522" max="757" width="9" style="2"/>
    <col min="758" max="758" width="5.75" style="2" customWidth="1"/>
    <col min="759" max="759" width="16.125" style="2" customWidth="1"/>
    <col min="760" max="760" width="5.75" style="2" customWidth="1"/>
    <col min="761" max="761" width="16.125" style="2" customWidth="1"/>
    <col min="762" max="762" width="5.75" style="2" customWidth="1"/>
    <col min="763" max="763" width="16.125" style="2" customWidth="1"/>
    <col min="764" max="764" width="5.75" style="2" customWidth="1"/>
    <col min="765" max="765" width="16.125" style="2" customWidth="1"/>
    <col min="766" max="766" width="4.5" style="2" customWidth="1"/>
    <col min="767" max="767" width="16.125" style="2" customWidth="1"/>
    <col min="768" max="768" width="9" style="2" customWidth="1"/>
    <col min="769" max="777" width="0" style="2" hidden="1" customWidth="1"/>
    <col min="778" max="1013" width="9" style="2"/>
    <col min="1014" max="1014" width="5.75" style="2" customWidth="1"/>
    <col min="1015" max="1015" width="16.125" style="2" customWidth="1"/>
    <col min="1016" max="1016" width="5.75" style="2" customWidth="1"/>
    <col min="1017" max="1017" width="16.125" style="2" customWidth="1"/>
    <col min="1018" max="1018" width="5.75" style="2" customWidth="1"/>
    <col min="1019" max="1019" width="16.125" style="2" customWidth="1"/>
    <col min="1020" max="1020" width="5.75" style="2" customWidth="1"/>
    <col min="1021" max="1021" width="16.125" style="2" customWidth="1"/>
    <col min="1022" max="1022" width="4.5" style="2" customWidth="1"/>
    <col min="1023" max="1023" width="16.125" style="2" customWidth="1"/>
    <col min="1024" max="1024" width="9" style="2" customWidth="1"/>
    <col min="1025" max="1033" width="0" style="2" hidden="1" customWidth="1"/>
    <col min="1034" max="1269" width="9" style="2"/>
    <col min="1270" max="1270" width="5.75" style="2" customWidth="1"/>
    <col min="1271" max="1271" width="16.125" style="2" customWidth="1"/>
    <col min="1272" max="1272" width="5.75" style="2" customWidth="1"/>
    <col min="1273" max="1273" width="16.125" style="2" customWidth="1"/>
    <col min="1274" max="1274" width="5.75" style="2" customWidth="1"/>
    <col min="1275" max="1275" width="16.125" style="2" customWidth="1"/>
    <col min="1276" max="1276" width="5.75" style="2" customWidth="1"/>
    <col min="1277" max="1277" width="16.125" style="2" customWidth="1"/>
    <col min="1278" max="1278" width="4.5" style="2" customWidth="1"/>
    <col min="1279" max="1279" width="16.125" style="2" customWidth="1"/>
    <col min="1280" max="1280" width="9" style="2" customWidth="1"/>
    <col min="1281" max="1289" width="0" style="2" hidden="1" customWidth="1"/>
    <col min="1290" max="1525" width="9" style="2"/>
    <col min="1526" max="1526" width="5.75" style="2" customWidth="1"/>
    <col min="1527" max="1527" width="16.125" style="2" customWidth="1"/>
    <col min="1528" max="1528" width="5.75" style="2" customWidth="1"/>
    <col min="1529" max="1529" width="16.125" style="2" customWidth="1"/>
    <col min="1530" max="1530" width="5.75" style="2" customWidth="1"/>
    <col min="1531" max="1531" width="16.125" style="2" customWidth="1"/>
    <col min="1532" max="1532" width="5.75" style="2" customWidth="1"/>
    <col min="1533" max="1533" width="16.125" style="2" customWidth="1"/>
    <col min="1534" max="1534" width="4.5" style="2" customWidth="1"/>
    <col min="1535" max="1535" width="16.125" style="2" customWidth="1"/>
    <col min="1536" max="1536" width="9" style="2" customWidth="1"/>
    <col min="1537" max="1545" width="0" style="2" hidden="1" customWidth="1"/>
    <col min="1546" max="1781" width="9" style="2"/>
    <col min="1782" max="1782" width="5.75" style="2" customWidth="1"/>
    <col min="1783" max="1783" width="16.125" style="2" customWidth="1"/>
    <col min="1784" max="1784" width="5.75" style="2" customWidth="1"/>
    <col min="1785" max="1785" width="16.125" style="2" customWidth="1"/>
    <col min="1786" max="1786" width="5.75" style="2" customWidth="1"/>
    <col min="1787" max="1787" width="16.125" style="2" customWidth="1"/>
    <col min="1788" max="1788" width="5.75" style="2" customWidth="1"/>
    <col min="1789" max="1789" width="16.125" style="2" customWidth="1"/>
    <col min="1790" max="1790" width="4.5" style="2" customWidth="1"/>
    <col min="1791" max="1791" width="16.125" style="2" customWidth="1"/>
    <col min="1792" max="1792" width="9" style="2" customWidth="1"/>
    <col min="1793" max="1801" width="0" style="2" hidden="1" customWidth="1"/>
    <col min="1802" max="2037" width="9" style="2"/>
    <col min="2038" max="2038" width="5.75" style="2" customWidth="1"/>
    <col min="2039" max="2039" width="16.125" style="2" customWidth="1"/>
    <col min="2040" max="2040" width="5.75" style="2" customWidth="1"/>
    <col min="2041" max="2041" width="16.125" style="2" customWidth="1"/>
    <col min="2042" max="2042" width="5.75" style="2" customWidth="1"/>
    <col min="2043" max="2043" width="16.125" style="2" customWidth="1"/>
    <col min="2044" max="2044" width="5.75" style="2" customWidth="1"/>
    <col min="2045" max="2045" width="16.125" style="2" customWidth="1"/>
    <col min="2046" max="2046" width="4.5" style="2" customWidth="1"/>
    <col min="2047" max="2047" width="16.125" style="2" customWidth="1"/>
    <col min="2048" max="2048" width="9" style="2" customWidth="1"/>
    <col min="2049" max="2057" width="0" style="2" hidden="1" customWidth="1"/>
    <col min="2058" max="2293" width="9" style="2"/>
    <col min="2294" max="2294" width="5.75" style="2" customWidth="1"/>
    <col min="2295" max="2295" width="16.125" style="2" customWidth="1"/>
    <col min="2296" max="2296" width="5.75" style="2" customWidth="1"/>
    <col min="2297" max="2297" width="16.125" style="2" customWidth="1"/>
    <col min="2298" max="2298" width="5.75" style="2" customWidth="1"/>
    <col min="2299" max="2299" width="16.125" style="2" customWidth="1"/>
    <col min="2300" max="2300" width="5.75" style="2" customWidth="1"/>
    <col min="2301" max="2301" width="16.125" style="2" customWidth="1"/>
    <col min="2302" max="2302" width="4.5" style="2" customWidth="1"/>
    <col min="2303" max="2303" width="16.125" style="2" customWidth="1"/>
    <col min="2304" max="2304" width="9" style="2" customWidth="1"/>
    <col min="2305" max="2313" width="0" style="2" hidden="1" customWidth="1"/>
    <col min="2314" max="2549" width="9" style="2"/>
    <col min="2550" max="2550" width="5.75" style="2" customWidth="1"/>
    <col min="2551" max="2551" width="16.125" style="2" customWidth="1"/>
    <col min="2552" max="2552" width="5.75" style="2" customWidth="1"/>
    <col min="2553" max="2553" width="16.125" style="2" customWidth="1"/>
    <col min="2554" max="2554" width="5.75" style="2" customWidth="1"/>
    <col min="2555" max="2555" width="16.125" style="2" customWidth="1"/>
    <col min="2556" max="2556" width="5.75" style="2" customWidth="1"/>
    <col min="2557" max="2557" width="16.125" style="2" customWidth="1"/>
    <col min="2558" max="2558" width="4.5" style="2" customWidth="1"/>
    <col min="2559" max="2559" width="16.125" style="2" customWidth="1"/>
    <col min="2560" max="2560" width="9" style="2" customWidth="1"/>
    <col min="2561" max="2569" width="0" style="2" hidden="1" customWidth="1"/>
    <col min="2570" max="2805" width="9" style="2"/>
    <col min="2806" max="2806" width="5.75" style="2" customWidth="1"/>
    <col min="2807" max="2807" width="16.125" style="2" customWidth="1"/>
    <col min="2808" max="2808" width="5.75" style="2" customWidth="1"/>
    <col min="2809" max="2809" width="16.125" style="2" customWidth="1"/>
    <col min="2810" max="2810" width="5.75" style="2" customWidth="1"/>
    <col min="2811" max="2811" width="16.125" style="2" customWidth="1"/>
    <col min="2812" max="2812" width="5.75" style="2" customWidth="1"/>
    <col min="2813" max="2813" width="16.125" style="2" customWidth="1"/>
    <col min="2814" max="2814" width="4.5" style="2" customWidth="1"/>
    <col min="2815" max="2815" width="16.125" style="2" customWidth="1"/>
    <col min="2816" max="2816" width="9" style="2" customWidth="1"/>
    <col min="2817" max="2825" width="0" style="2" hidden="1" customWidth="1"/>
    <col min="2826" max="3061" width="9" style="2"/>
    <col min="3062" max="3062" width="5.75" style="2" customWidth="1"/>
    <col min="3063" max="3063" width="16.125" style="2" customWidth="1"/>
    <col min="3064" max="3064" width="5.75" style="2" customWidth="1"/>
    <col min="3065" max="3065" width="16.125" style="2" customWidth="1"/>
    <col min="3066" max="3066" width="5.75" style="2" customWidth="1"/>
    <col min="3067" max="3067" width="16.125" style="2" customWidth="1"/>
    <col min="3068" max="3068" width="5.75" style="2" customWidth="1"/>
    <col min="3069" max="3069" width="16.125" style="2" customWidth="1"/>
    <col min="3070" max="3070" width="4.5" style="2" customWidth="1"/>
    <col min="3071" max="3071" width="16.125" style="2" customWidth="1"/>
    <col min="3072" max="3072" width="9" style="2" customWidth="1"/>
    <col min="3073" max="3081" width="0" style="2" hidden="1" customWidth="1"/>
    <col min="3082" max="3317" width="9" style="2"/>
    <col min="3318" max="3318" width="5.75" style="2" customWidth="1"/>
    <col min="3319" max="3319" width="16.125" style="2" customWidth="1"/>
    <col min="3320" max="3320" width="5.75" style="2" customWidth="1"/>
    <col min="3321" max="3321" width="16.125" style="2" customWidth="1"/>
    <col min="3322" max="3322" width="5.75" style="2" customWidth="1"/>
    <col min="3323" max="3323" width="16.125" style="2" customWidth="1"/>
    <col min="3324" max="3324" width="5.75" style="2" customWidth="1"/>
    <col min="3325" max="3325" width="16.125" style="2" customWidth="1"/>
    <col min="3326" max="3326" width="4.5" style="2" customWidth="1"/>
    <col min="3327" max="3327" width="16.125" style="2" customWidth="1"/>
    <col min="3328" max="3328" width="9" style="2" customWidth="1"/>
    <col min="3329" max="3337" width="0" style="2" hidden="1" customWidth="1"/>
    <col min="3338" max="3573" width="9" style="2"/>
    <col min="3574" max="3574" width="5.75" style="2" customWidth="1"/>
    <col min="3575" max="3575" width="16.125" style="2" customWidth="1"/>
    <col min="3576" max="3576" width="5.75" style="2" customWidth="1"/>
    <col min="3577" max="3577" width="16.125" style="2" customWidth="1"/>
    <col min="3578" max="3578" width="5.75" style="2" customWidth="1"/>
    <col min="3579" max="3579" width="16.125" style="2" customWidth="1"/>
    <col min="3580" max="3580" width="5.75" style="2" customWidth="1"/>
    <col min="3581" max="3581" width="16.125" style="2" customWidth="1"/>
    <col min="3582" max="3582" width="4.5" style="2" customWidth="1"/>
    <col min="3583" max="3583" width="16.125" style="2" customWidth="1"/>
    <col min="3584" max="3584" width="9" style="2" customWidth="1"/>
    <col min="3585" max="3593" width="0" style="2" hidden="1" customWidth="1"/>
    <col min="3594" max="3829" width="9" style="2"/>
    <col min="3830" max="3830" width="5.75" style="2" customWidth="1"/>
    <col min="3831" max="3831" width="16.125" style="2" customWidth="1"/>
    <col min="3832" max="3832" width="5.75" style="2" customWidth="1"/>
    <col min="3833" max="3833" width="16.125" style="2" customWidth="1"/>
    <col min="3834" max="3834" width="5.75" style="2" customWidth="1"/>
    <col min="3835" max="3835" width="16.125" style="2" customWidth="1"/>
    <col min="3836" max="3836" width="5.75" style="2" customWidth="1"/>
    <col min="3837" max="3837" width="16.125" style="2" customWidth="1"/>
    <col min="3838" max="3838" width="4.5" style="2" customWidth="1"/>
    <col min="3839" max="3839" width="16.125" style="2" customWidth="1"/>
    <col min="3840" max="3840" width="9" style="2" customWidth="1"/>
    <col min="3841" max="3849" width="0" style="2" hidden="1" customWidth="1"/>
    <col min="3850" max="4085" width="9" style="2"/>
    <col min="4086" max="4086" width="5.75" style="2" customWidth="1"/>
    <col min="4087" max="4087" width="16.125" style="2" customWidth="1"/>
    <col min="4088" max="4088" width="5.75" style="2" customWidth="1"/>
    <col min="4089" max="4089" width="16.125" style="2" customWidth="1"/>
    <col min="4090" max="4090" width="5.75" style="2" customWidth="1"/>
    <col min="4091" max="4091" width="16.125" style="2" customWidth="1"/>
    <col min="4092" max="4092" width="5.75" style="2" customWidth="1"/>
    <col min="4093" max="4093" width="16.125" style="2" customWidth="1"/>
    <col min="4094" max="4094" width="4.5" style="2" customWidth="1"/>
    <col min="4095" max="4095" width="16.125" style="2" customWidth="1"/>
    <col min="4096" max="4096" width="9" style="2" customWidth="1"/>
    <col min="4097" max="4105" width="0" style="2" hidden="1" customWidth="1"/>
    <col min="4106" max="4341" width="9" style="2"/>
    <col min="4342" max="4342" width="5.75" style="2" customWidth="1"/>
    <col min="4343" max="4343" width="16.125" style="2" customWidth="1"/>
    <col min="4344" max="4344" width="5.75" style="2" customWidth="1"/>
    <col min="4345" max="4345" width="16.125" style="2" customWidth="1"/>
    <col min="4346" max="4346" width="5.75" style="2" customWidth="1"/>
    <col min="4347" max="4347" width="16.125" style="2" customWidth="1"/>
    <col min="4348" max="4348" width="5.75" style="2" customWidth="1"/>
    <col min="4349" max="4349" width="16.125" style="2" customWidth="1"/>
    <col min="4350" max="4350" width="4.5" style="2" customWidth="1"/>
    <col min="4351" max="4351" width="16.125" style="2" customWidth="1"/>
    <col min="4352" max="4352" width="9" style="2" customWidth="1"/>
    <col min="4353" max="4361" width="0" style="2" hidden="1" customWidth="1"/>
    <col min="4362" max="4597" width="9" style="2"/>
    <col min="4598" max="4598" width="5.75" style="2" customWidth="1"/>
    <col min="4599" max="4599" width="16.125" style="2" customWidth="1"/>
    <col min="4600" max="4600" width="5.75" style="2" customWidth="1"/>
    <col min="4601" max="4601" width="16.125" style="2" customWidth="1"/>
    <col min="4602" max="4602" width="5.75" style="2" customWidth="1"/>
    <col min="4603" max="4603" width="16.125" style="2" customWidth="1"/>
    <col min="4604" max="4604" width="5.75" style="2" customWidth="1"/>
    <col min="4605" max="4605" width="16.125" style="2" customWidth="1"/>
    <col min="4606" max="4606" width="4.5" style="2" customWidth="1"/>
    <col min="4607" max="4607" width="16.125" style="2" customWidth="1"/>
    <col min="4608" max="4608" width="9" style="2" customWidth="1"/>
    <col min="4609" max="4617" width="0" style="2" hidden="1" customWidth="1"/>
    <col min="4618" max="4853" width="9" style="2"/>
    <col min="4854" max="4854" width="5.75" style="2" customWidth="1"/>
    <col min="4855" max="4855" width="16.125" style="2" customWidth="1"/>
    <col min="4856" max="4856" width="5.75" style="2" customWidth="1"/>
    <col min="4857" max="4857" width="16.125" style="2" customWidth="1"/>
    <col min="4858" max="4858" width="5.75" style="2" customWidth="1"/>
    <col min="4859" max="4859" width="16.125" style="2" customWidth="1"/>
    <col min="4860" max="4860" width="5.75" style="2" customWidth="1"/>
    <col min="4861" max="4861" width="16.125" style="2" customWidth="1"/>
    <col min="4862" max="4862" width="4.5" style="2" customWidth="1"/>
    <col min="4863" max="4863" width="16.125" style="2" customWidth="1"/>
    <col min="4864" max="4864" width="9" style="2" customWidth="1"/>
    <col min="4865" max="4873" width="0" style="2" hidden="1" customWidth="1"/>
    <col min="4874" max="5109" width="9" style="2"/>
    <col min="5110" max="5110" width="5.75" style="2" customWidth="1"/>
    <col min="5111" max="5111" width="16.125" style="2" customWidth="1"/>
    <col min="5112" max="5112" width="5.75" style="2" customWidth="1"/>
    <col min="5113" max="5113" width="16.125" style="2" customWidth="1"/>
    <col min="5114" max="5114" width="5.75" style="2" customWidth="1"/>
    <col min="5115" max="5115" width="16.125" style="2" customWidth="1"/>
    <col min="5116" max="5116" width="5.75" style="2" customWidth="1"/>
    <col min="5117" max="5117" width="16.125" style="2" customWidth="1"/>
    <col min="5118" max="5118" width="4.5" style="2" customWidth="1"/>
    <col min="5119" max="5119" width="16.125" style="2" customWidth="1"/>
    <col min="5120" max="5120" width="9" style="2" customWidth="1"/>
    <col min="5121" max="5129" width="0" style="2" hidden="1" customWidth="1"/>
    <col min="5130" max="5365" width="9" style="2"/>
    <col min="5366" max="5366" width="5.75" style="2" customWidth="1"/>
    <col min="5367" max="5367" width="16.125" style="2" customWidth="1"/>
    <col min="5368" max="5368" width="5.75" style="2" customWidth="1"/>
    <col min="5369" max="5369" width="16.125" style="2" customWidth="1"/>
    <col min="5370" max="5370" width="5.75" style="2" customWidth="1"/>
    <col min="5371" max="5371" width="16.125" style="2" customWidth="1"/>
    <col min="5372" max="5372" width="5.75" style="2" customWidth="1"/>
    <col min="5373" max="5373" width="16.125" style="2" customWidth="1"/>
    <col min="5374" max="5374" width="4.5" style="2" customWidth="1"/>
    <col min="5375" max="5375" width="16.125" style="2" customWidth="1"/>
    <col min="5376" max="5376" width="9" style="2" customWidth="1"/>
    <col min="5377" max="5385" width="0" style="2" hidden="1" customWidth="1"/>
    <col min="5386" max="5621" width="9" style="2"/>
    <col min="5622" max="5622" width="5.75" style="2" customWidth="1"/>
    <col min="5623" max="5623" width="16.125" style="2" customWidth="1"/>
    <col min="5624" max="5624" width="5.75" style="2" customWidth="1"/>
    <col min="5625" max="5625" width="16.125" style="2" customWidth="1"/>
    <col min="5626" max="5626" width="5.75" style="2" customWidth="1"/>
    <col min="5627" max="5627" width="16.125" style="2" customWidth="1"/>
    <col min="5628" max="5628" width="5.75" style="2" customWidth="1"/>
    <col min="5629" max="5629" width="16.125" style="2" customWidth="1"/>
    <col min="5630" max="5630" width="4.5" style="2" customWidth="1"/>
    <col min="5631" max="5631" width="16.125" style="2" customWidth="1"/>
    <col min="5632" max="5632" width="9" style="2" customWidth="1"/>
    <col min="5633" max="5641" width="0" style="2" hidden="1" customWidth="1"/>
    <col min="5642" max="5877" width="9" style="2"/>
    <col min="5878" max="5878" width="5.75" style="2" customWidth="1"/>
    <col min="5879" max="5879" width="16.125" style="2" customWidth="1"/>
    <col min="5880" max="5880" width="5.75" style="2" customWidth="1"/>
    <col min="5881" max="5881" width="16.125" style="2" customWidth="1"/>
    <col min="5882" max="5882" width="5.75" style="2" customWidth="1"/>
    <col min="5883" max="5883" width="16.125" style="2" customWidth="1"/>
    <col min="5884" max="5884" width="5.75" style="2" customWidth="1"/>
    <col min="5885" max="5885" width="16.125" style="2" customWidth="1"/>
    <col min="5886" max="5886" width="4.5" style="2" customWidth="1"/>
    <col min="5887" max="5887" width="16.125" style="2" customWidth="1"/>
    <col min="5888" max="5888" width="9" style="2" customWidth="1"/>
    <col min="5889" max="5897" width="0" style="2" hidden="1" customWidth="1"/>
    <col min="5898" max="6133" width="9" style="2"/>
    <col min="6134" max="6134" width="5.75" style="2" customWidth="1"/>
    <col min="6135" max="6135" width="16.125" style="2" customWidth="1"/>
    <col min="6136" max="6136" width="5.75" style="2" customWidth="1"/>
    <col min="6137" max="6137" width="16.125" style="2" customWidth="1"/>
    <col min="6138" max="6138" width="5.75" style="2" customWidth="1"/>
    <col min="6139" max="6139" width="16.125" style="2" customWidth="1"/>
    <col min="6140" max="6140" width="5.75" style="2" customWidth="1"/>
    <col min="6141" max="6141" width="16.125" style="2" customWidth="1"/>
    <col min="6142" max="6142" width="4.5" style="2" customWidth="1"/>
    <col min="6143" max="6143" width="16.125" style="2" customWidth="1"/>
    <col min="6144" max="6144" width="9" style="2" customWidth="1"/>
    <col min="6145" max="6153" width="0" style="2" hidden="1" customWidth="1"/>
    <col min="6154" max="6389" width="9" style="2"/>
    <col min="6390" max="6390" width="5.75" style="2" customWidth="1"/>
    <col min="6391" max="6391" width="16.125" style="2" customWidth="1"/>
    <col min="6392" max="6392" width="5.75" style="2" customWidth="1"/>
    <col min="6393" max="6393" width="16.125" style="2" customWidth="1"/>
    <col min="6394" max="6394" width="5.75" style="2" customWidth="1"/>
    <col min="6395" max="6395" width="16.125" style="2" customWidth="1"/>
    <col min="6396" max="6396" width="5.75" style="2" customWidth="1"/>
    <col min="6397" max="6397" width="16.125" style="2" customWidth="1"/>
    <col min="6398" max="6398" width="4.5" style="2" customWidth="1"/>
    <col min="6399" max="6399" width="16.125" style="2" customWidth="1"/>
    <col min="6400" max="6400" width="9" style="2" customWidth="1"/>
    <col min="6401" max="6409" width="0" style="2" hidden="1" customWidth="1"/>
    <col min="6410" max="6645" width="9" style="2"/>
    <col min="6646" max="6646" width="5.75" style="2" customWidth="1"/>
    <col min="6647" max="6647" width="16.125" style="2" customWidth="1"/>
    <col min="6648" max="6648" width="5.75" style="2" customWidth="1"/>
    <col min="6649" max="6649" width="16.125" style="2" customWidth="1"/>
    <col min="6650" max="6650" width="5.75" style="2" customWidth="1"/>
    <col min="6651" max="6651" width="16.125" style="2" customWidth="1"/>
    <col min="6652" max="6652" width="5.75" style="2" customWidth="1"/>
    <col min="6653" max="6653" width="16.125" style="2" customWidth="1"/>
    <col min="6654" max="6654" width="4.5" style="2" customWidth="1"/>
    <col min="6655" max="6655" width="16.125" style="2" customWidth="1"/>
    <col min="6656" max="6656" width="9" style="2" customWidth="1"/>
    <col min="6657" max="6665" width="0" style="2" hidden="1" customWidth="1"/>
    <col min="6666" max="6901" width="9" style="2"/>
    <col min="6902" max="6902" width="5.75" style="2" customWidth="1"/>
    <col min="6903" max="6903" width="16.125" style="2" customWidth="1"/>
    <col min="6904" max="6904" width="5.75" style="2" customWidth="1"/>
    <col min="6905" max="6905" width="16.125" style="2" customWidth="1"/>
    <col min="6906" max="6906" width="5.75" style="2" customWidth="1"/>
    <col min="6907" max="6907" width="16.125" style="2" customWidth="1"/>
    <col min="6908" max="6908" width="5.75" style="2" customWidth="1"/>
    <col min="6909" max="6909" width="16.125" style="2" customWidth="1"/>
    <col min="6910" max="6910" width="4.5" style="2" customWidth="1"/>
    <col min="6911" max="6911" width="16.125" style="2" customWidth="1"/>
    <col min="6912" max="6912" width="9" style="2" customWidth="1"/>
    <col min="6913" max="6921" width="0" style="2" hidden="1" customWidth="1"/>
    <col min="6922" max="7157" width="9" style="2"/>
    <col min="7158" max="7158" width="5.75" style="2" customWidth="1"/>
    <col min="7159" max="7159" width="16.125" style="2" customWidth="1"/>
    <col min="7160" max="7160" width="5.75" style="2" customWidth="1"/>
    <col min="7161" max="7161" width="16.125" style="2" customWidth="1"/>
    <col min="7162" max="7162" width="5.75" style="2" customWidth="1"/>
    <col min="7163" max="7163" width="16.125" style="2" customWidth="1"/>
    <col min="7164" max="7164" width="5.75" style="2" customWidth="1"/>
    <col min="7165" max="7165" width="16.125" style="2" customWidth="1"/>
    <col min="7166" max="7166" width="4.5" style="2" customWidth="1"/>
    <col min="7167" max="7167" width="16.125" style="2" customWidth="1"/>
    <col min="7168" max="7168" width="9" style="2" customWidth="1"/>
    <col min="7169" max="7177" width="0" style="2" hidden="1" customWidth="1"/>
    <col min="7178" max="7413" width="9" style="2"/>
    <col min="7414" max="7414" width="5.75" style="2" customWidth="1"/>
    <col min="7415" max="7415" width="16.125" style="2" customWidth="1"/>
    <col min="7416" max="7416" width="5.75" style="2" customWidth="1"/>
    <col min="7417" max="7417" width="16.125" style="2" customWidth="1"/>
    <col min="7418" max="7418" width="5.75" style="2" customWidth="1"/>
    <col min="7419" max="7419" width="16.125" style="2" customWidth="1"/>
    <col min="7420" max="7420" width="5.75" style="2" customWidth="1"/>
    <col min="7421" max="7421" width="16.125" style="2" customWidth="1"/>
    <col min="7422" max="7422" width="4.5" style="2" customWidth="1"/>
    <col min="7423" max="7423" width="16.125" style="2" customWidth="1"/>
    <col min="7424" max="7424" width="9" style="2" customWidth="1"/>
    <col min="7425" max="7433" width="0" style="2" hidden="1" customWidth="1"/>
    <col min="7434" max="7669" width="9" style="2"/>
    <col min="7670" max="7670" width="5.75" style="2" customWidth="1"/>
    <col min="7671" max="7671" width="16.125" style="2" customWidth="1"/>
    <col min="7672" max="7672" width="5.75" style="2" customWidth="1"/>
    <col min="7673" max="7673" width="16.125" style="2" customWidth="1"/>
    <col min="7674" max="7674" width="5.75" style="2" customWidth="1"/>
    <col min="7675" max="7675" width="16.125" style="2" customWidth="1"/>
    <col min="7676" max="7676" width="5.75" style="2" customWidth="1"/>
    <col min="7677" max="7677" width="16.125" style="2" customWidth="1"/>
    <col min="7678" max="7678" width="4.5" style="2" customWidth="1"/>
    <col min="7679" max="7679" width="16.125" style="2" customWidth="1"/>
    <col min="7680" max="7680" width="9" style="2" customWidth="1"/>
    <col min="7681" max="7689" width="0" style="2" hidden="1" customWidth="1"/>
    <col min="7690" max="7925" width="9" style="2"/>
    <col min="7926" max="7926" width="5.75" style="2" customWidth="1"/>
    <col min="7927" max="7927" width="16.125" style="2" customWidth="1"/>
    <col min="7928" max="7928" width="5.75" style="2" customWidth="1"/>
    <col min="7929" max="7929" width="16.125" style="2" customWidth="1"/>
    <col min="7930" max="7930" width="5.75" style="2" customWidth="1"/>
    <col min="7931" max="7931" width="16.125" style="2" customWidth="1"/>
    <col min="7932" max="7932" width="5.75" style="2" customWidth="1"/>
    <col min="7933" max="7933" width="16.125" style="2" customWidth="1"/>
    <col min="7934" max="7934" width="4.5" style="2" customWidth="1"/>
    <col min="7935" max="7935" width="16.125" style="2" customWidth="1"/>
    <col min="7936" max="7936" width="9" style="2" customWidth="1"/>
    <col min="7937" max="7945" width="0" style="2" hidden="1" customWidth="1"/>
    <col min="7946" max="8181" width="9" style="2"/>
    <col min="8182" max="8182" width="5.75" style="2" customWidth="1"/>
    <col min="8183" max="8183" width="16.125" style="2" customWidth="1"/>
    <col min="8184" max="8184" width="5.75" style="2" customWidth="1"/>
    <col min="8185" max="8185" width="16.125" style="2" customWidth="1"/>
    <col min="8186" max="8186" width="5.75" style="2" customWidth="1"/>
    <col min="8187" max="8187" width="16.125" style="2" customWidth="1"/>
    <col min="8188" max="8188" width="5.75" style="2" customWidth="1"/>
    <col min="8189" max="8189" width="16.125" style="2" customWidth="1"/>
    <col min="8190" max="8190" width="4.5" style="2" customWidth="1"/>
    <col min="8191" max="8191" width="16.125" style="2" customWidth="1"/>
    <col min="8192" max="8192" width="9" style="2" customWidth="1"/>
    <col min="8193" max="8201" width="0" style="2" hidden="1" customWidth="1"/>
    <col min="8202" max="8437" width="9" style="2"/>
    <col min="8438" max="8438" width="5.75" style="2" customWidth="1"/>
    <col min="8439" max="8439" width="16.125" style="2" customWidth="1"/>
    <col min="8440" max="8440" width="5.75" style="2" customWidth="1"/>
    <col min="8441" max="8441" width="16.125" style="2" customWidth="1"/>
    <col min="8442" max="8442" width="5.75" style="2" customWidth="1"/>
    <col min="8443" max="8443" width="16.125" style="2" customWidth="1"/>
    <col min="8444" max="8444" width="5.75" style="2" customWidth="1"/>
    <col min="8445" max="8445" width="16.125" style="2" customWidth="1"/>
    <col min="8446" max="8446" width="4.5" style="2" customWidth="1"/>
    <col min="8447" max="8447" width="16.125" style="2" customWidth="1"/>
    <col min="8448" max="8448" width="9" style="2" customWidth="1"/>
    <col min="8449" max="8457" width="0" style="2" hidden="1" customWidth="1"/>
    <col min="8458" max="8693" width="9" style="2"/>
    <col min="8694" max="8694" width="5.75" style="2" customWidth="1"/>
    <col min="8695" max="8695" width="16.125" style="2" customWidth="1"/>
    <col min="8696" max="8696" width="5.75" style="2" customWidth="1"/>
    <col min="8697" max="8697" width="16.125" style="2" customWidth="1"/>
    <col min="8698" max="8698" width="5.75" style="2" customWidth="1"/>
    <col min="8699" max="8699" width="16.125" style="2" customWidth="1"/>
    <col min="8700" max="8700" width="5.75" style="2" customWidth="1"/>
    <col min="8701" max="8701" width="16.125" style="2" customWidth="1"/>
    <col min="8702" max="8702" width="4.5" style="2" customWidth="1"/>
    <col min="8703" max="8703" width="16.125" style="2" customWidth="1"/>
    <col min="8704" max="8704" width="9" style="2" customWidth="1"/>
    <col min="8705" max="8713" width="0" style="2" hidden="1" customWidth="1"/>
    <col min="8714" max="8949" width="9" style="2"/>
    <col min="8950" max="8950" width="5.75" style="2" customWidth="1"/>
    <col min="8951" max="8951" width="16.125" style="2" customWidth="1"/>
    <col min="8952" max="8952" width="5.75" style="2" customWidth="1"/>
    <col min="8953" max="8953" width="16.125" style="2" customWidth="1"/>
    <col min="8954" max="8954" width="5.75" style="2" customWidth="1"/>
    <col min="8955" max="8955" width="16.125" style="2" customWidth="1"/>
    <col min="8956" max="8956" width="5.75" style="2" customWidth="1"/>
    <col min="8957" max="8957" width="16.125" style="2" customWidth="1"/>
    <col min="8958" max="8958" width="4.5" style="2" customWidth="1"/>
    <col min="8959" max="8959" width="16.125" style="2" customWidth="1"/>
    <col min="8960" max="8960" width="9" style="2" customWidth="1"/>
    <col min="8961" max="8969" width="0" style="2" hidden="1" customWidth="1"/>
    <col min="8970" max="9205" width="9" style="2"/>
    <col min="9206" max="9206" width="5.75" style="2" customWidth="1"/>
    <col min="9207" max="9207" width="16.125" style="2" customWidth="1"/>
    <col min="9208" max="9208" width="5.75" style="2" customWidth="1"/>
    <col min="9209" max="9209" width="16.125" style="2" customWidth="1"/>
    <col min="9210" max="9210" width="5.75" style="2" customWidth="1"/>
    <col min="9211" max="9211" width="16.125" style="2" customWidth="1"/>
    <col min="9212" max="9212" width="5.75" style="2" customWidth="1"/>
    <col min="9213" max="9213" width="16.125" style="2" customWidth="1"/>
    <col min="9214" max="9214" width="4.5" style="2" customWidth="1"/>
    <col min="9215" max="9215" width="16.125" style="2" customWidth="1"/>
    <col min="9216" max="9216" width="9" style="2" customWidth="1"/>
    <col min="9217" max="9225" width="0" style="2" hidden="1" customWidth="1"/>
    <col min="9226" max="9461" width="9" style="2"/>
    <col min="9462" max="9462" width="5.75" style="2" customWidth="1"/>
    <col min="9463" max="9463" width="16.125" style="2" customWidth="1"/>
    <col min="9464" max="9464" width="5.75" style="2" customWidth="1"/>
    <col min="9465" max="9465" width="16.125" style="2" customWidth="1"/>
    <col min="9466" max="9466" width="5.75" style="2" customWidth="1"/>
    <col min="9467" max="9467" width="16.125" style="2" customWidth="1"/>
    <col min="9468" max="9468" width="5.75" style="2" customWidth="1"/>
    <col min="9469" max="9469" width="16.125" style="2" customWidth="1"/>
    <col min="9470" max="9470" width="4.5" style="2" customWidth="1"/>
    <col min="9471" max="9471" width="16.125" style="2" customWidth="1"/>
    <col min="9472" max="9472" width="9" style="2" customWidth="1"/>
    <col min="9473" max="9481" width="0" style="2" hidden="1" customWidth="1"/>
    <col min="9482" max="9717" width="9" style="2"/>
    <col min="9718" max="9718" width="5.75" style="2" customWidth="1"/>
    <col min="9719" max="9719" width="16.125" style="2" customWidth="1"/>
    <col min="9720" max="9720" width="5.75" style="2" customWidth="1"/>
    <col min="9721" max="9721" width="16.125" style="2" customWidth="1"/>
    <col min="9722" max="9722" width="5.75" style="2" customWidth="1"/>
    <col min="9723" max="9723" width="16.125" style="2" customWidth="1"/>
    <col min="9724" max="9724" width="5.75" style="2" customWidth="1"/>
    <col min="9725" max="9725" width="16.125" style="2" customWidth="1"/>
    <col min="9726" max="9726" width="4.5" style="2" customWidth="1"/>
    <col min="9727" max="9727" width="16.125" style="2" customWidth="1"/>
    <col min="9728" max="9728" width="9" style="2" customWidth="1"/>
    <col min="9729" max="9737" width="0" style="2" hidden="1" customWidth="1"/>
    <col min="9738" max="9973" width="9" style="2"/>
    <col min="9974" max="9974" width="5.75" style="2" customWidth="1"/>
    <col min="9975" max="9975" width="16.125" style="2" customWidth="1"/>
    <col min="9976" max="9976" width="5.75" style="2" customWidth="1"/>
    <col min="9977" max="9977" width="16.125" style="2" customWidth="1"/>
    <col min="9978" max="9978" width="5.75" style="2" customWidth="1"/>
    <col min="9979" max="9979" width="16.125" style="2" customWidth="1"/>
    <col min="9980" max="9980" width="5.75" style="2" customWidth="1"/>
    <col min="9981" max="9981" width="16.125" style="2" customWidth="1"/>
    <col min="9982" max="9982" width="4.5" style="2" customWidth="1"/>
    <col min="9983" max="9983" width="16.125" style="2" customWidth="1"/>
    <col min="9984" max="9984" width="9" style="2" customWidth="1"/>
    <col min="9985" max="9993" width="0" style="2" hidden="1" customWidth="1"/>
    <col min="9994" max="10229" width="9" style="2"/>
    <col min="10230" max="10230" width="5.75" style="2" customWidth="1"/>
    <col min="10231" max="10231" width="16.125" style="2" customWidth="1"/>
    <col min="10232" max="10232" width="5.75" style="2" customWidth="1"/>
    <col min="10233" max="10233" width="16.125" style="2" customWidth="1"/>
    <col min="10234" max="10234" width="5.75" style="2" customWidth="1"/>
    <col min="10235" max="10235" width="16.125" style="2" customWidth="1"/>
    <col min="10236" max="10236" width="5.75" style="2" customWidth="1"/>
    <col min="10237" max="10237" width="16.125" style="2" customWidth="1"/>
    <col min="10238" max="10238" width="4.5" style="2" customWidth="1"/>
    <col min="10239" max="10239" width="16.125" style="2" customWidth="1"/>
    <col min="10240" max="10240" width="9" style="2" customWidth="1"/>
    <col min="10241" max="10249" width="0" style="2" hidden="1" customWidth="1"/>
    <col min="10250" max="10485" width="9" style="2"/>
    <col min="10486" max="10486" width="5.75" style="2" customWidth="1"/>
    <col min="10487" max="10487" width="16.125" style="2" customWidth="1"/>
    <col min="10488" max="10488" width="5.75" style="2" customWidth="1"/>
    <col min="10489" max="10489" width="16.125" style="2" customWidth="1"/>
    <col min="10490" max="10490" width="5.75" style="2" customWidth="1"/>
    <col min="10491" max="10491" width="16.125" style="2" customWidth="1"/>
    <col min="10492" max="10492" width="5.75" style="2" customWidth="1"/>
    <col min="10493" max="10493" width="16.125" style="2" customWidth="1"/>
    <col min="10494" max="10494" width="4.5" style="2" customWidth="1"/>
    <col min="10495" max="10495" width="16.125" style="2" customWidth="1"/>
    <col min="10496" max="10496" width="9" style="2" customWidth="1"/>
    <col min="10497" max="10505" width="0" style="2" hidden="1" customWidth="1"/>
    <col min="10506" max="10741" width="9" style="2"/>
    <col min="10742" max="10742" width="5.75" style="2" customWidth="1"/>
    <col min="10743" max="10743" width="16.125" style="2" customWidth="1"/>
    <col min="10744" max="10744" width="5.75" style="2" customWidth="1"/>
    <col min="10745" max="10745" width="16.125" style="2" customWidth="1"/>
    <col min="10746" max="10746" width="5.75" style="2" customWidth="1"/>
    <col min="10747" max="10747" width="16.125" style="2" customWidth="1"/>
    <col min="10748" max="10748" width="5.75" style="2" customWidth="1"/>
    <col min="10749" max="10749" width="16.125" style="2" customWidth="1"/>
    <col min="10750" max="10750" width="4.5" style="2" customWidth="1"/>
    <col min="10751" max="10751" width="16.125" style="2" customWidth="1"/>
    <col min="10752" max="10752" width="9" style="2" customWidth="1"/>
    <col min="10753" max="10761" width="0" style="2" hidden="1" customWidth="1"/>
    <col min="10762" max="10997" width="9" style="2"/>
    <col min="10998" max="10998" width="5.75" style="2" customWidth="1"/>
    <col min="10999" max="10999" width="16.125" style="2" customWidth="1"/>
    <col min="11000" max="11000" width="5.75" style="2" customWidth="1"/>
    <col min="11001" max="11001" width="16.125" style="2" customWidth="1"/>
    <col min="11002" max="11002" width="5.75" style="2" customWidth="1"/>
    <col min="11003" max="11003" width="16.125" style="2" customWidth="1"/>
    <col min="11004" max="11004" width="5.75" style="2" customWidth="1"/>
    <col min="11005" max="11005" width="16.125" style="2" customWidth="1"/>
    <col min="11006" max="11006" width="4.5" style="2" customWidth="1"/>
    <col min="11007" max="11007" width="16.125" style="2" customWidth="1"/>
    <col min="11008" max="11008" width="9" style="2" customWidth="1"/>
    <col min="11009" max="11017" width="0" style="2" hidden="1" customWidth="1"/>
    <col min="11018" max="11253" width="9" style="2"/>
    <col min="11254" max="11254" width="5.75" style="2" customWidth="1"/>
    <col min="11255" max="11255" width="16.125" style="2" customWidth="1"/>
    <col min="11256" max="11256" width="5.75" style="2" customWidth="1"/>
    <col min="11257" max="11257" width="16.125" style="2" customWidth="1"/>
    <col min="11258" max="11258" width="5.75" style="2" customWidth="1"/>
    <col min="11259" max="11259" width="16.125" style="2" customWidth="1"/>
    <col min="11260" max="11260" width="5.75" style="2" customWidth="1"/>
    <col min="11261" max="11261" width="16.125" style="2" customWidth="1"/>
    <col min="11262" max="11262" width="4.5" style="2" customWidth="1"/>
    <col min="11263" max="11263" width="16.125" style="2" customWidth="1"/>
    <col min="11264" max="11264" width="9" style="2" customWidth="1"/>
    <col min="11265" max="11273" width="0" style="2" hidden="1" customWidth="1"/>
    <col min="11274" max="11509" width="9" style="2"/>
    <col min="11510" max="11510" width="5.75" style="2" customWidth="1"/>
    <col min="11511" max="11511" width="16.125" style="2" customWidth="1"/>
    <col min="11512" max="11512" width="5.75" style="2" customWidth="1"/>
    <col min="11513" max="11513" width="16.125" style="2" customWidth="1"/>
    <col min="11514" max="11514" width="5.75" style="2" customWidth="1"/>
    <col min="11515" max="11515" width="16.125" style="2" customWidth="1"/>
    <col min="11516" max="11516" width="5.75" style="2" customWidth="1"/>
    <col min="11517" max="11517" width="16.125" style="2" customWidth="1"/>
    <col min="11518" max="11518" width="4.5" style="2" customWidth="1"/>
    <col min="11519" max="11519" width="16.125" style="2" customWidth="1"/>
    <col min="11520" max="11520" width="9" style="2" customWidth="1"/>
    <col min="11521" max="11529" width="0" style="2" hidden="1" customWidth="1"/>
    <col min="11530" max="11765" width="9" style="2"/>
    <col min="11766" max="11766" width="5.75" style="2" customWidth="1"/>
    <col min="11767" max="11767" width="16.125" style="2" customWidth="1"/>
    <col min="11768" max="11768" width="5.75" style="2" customWidth="1"/>
    <col min="11769" max="11769" width="16.125" style="2" customWidth="1"/>
    <col min="11770" max="11770" width="5.75" style="2" customWidth="1"/>
    <col min="11771" max="11771" width="16.125" style="2" customWidth="1"/>
    <col min="11772" max="11772" width="5.75" style="2" customWidth="1"/>
    <col min="11773" max="11773" width="16.125" style="2" customWidth="1"/>
    <col min="11774" max="11774" width="4.5" style="2" customWidth="1"/>
    <col min="11775" max="11775" width="16.125" style="2" customWidth="1"/>
    <col min="11776" max="11776" width="9" style="2" customWidth="1"/>
    <col min="11777" max="11785" width="0" style="2" hidden="1" customWidth="1"/>
    <col min="11786" max="12021" width="9" style="2"/>
    <col min="12022" max="12022" width="5.75" style="2" customWidth="1"/>
    <col min="12023" max="12023" width="16.125" style="2" customWidth="1"/>
    <col min="12024" max="12024" width="5.75" style="2" customWidth="1"/>
    <col min="12025" max="12025" width="16.125" style="2" customWidth="1"/>
    <col min="12026" max="12026" width="5.75" style="2" customWidth="1"/>
    <col min="12027" max="12027" width="16.125" style="2" customWidth="1"/>
    <col min="12028" max="12028" width="5.75" style="2" customWidth="1"/>
    <col min="12029" max="12029" width="16.125" style="2" customWidth="1"/>
    <col min="12030" max="12030" width="4.5" style="2" customWidth="1"/>
    <col min="12031" max="12031" width="16.125" style="2" customWidth="1"/>
    <col min="12032" max="12032" width="9" style="2" customWidth="1"/>
    <col min="12033" max="12041" width="0" style="2" hidden="1" customWidth="1"/>
    <col min="12042" max="12277" width="9" style="2"/>
    <col min="12278" max="12278" width="5.75" style="2" customWidth="1"/>
    <col min="12279" max="12279" width="16.125" style="2" customWidth="1"/>
    <col min="12280" max="12280" width="5.75" style="2" customWidth="1"/>
    <col min="12281" max="12281" width="16.125" style="2" customWidth="1"/>
    <col min="12282" max="12282" width="5.75" style="2" customWidth="1"/>
    <col min="12283" max="12283" width="16.125" style="2" customWidth="1"/>
    <col min="12284" max="12284" width="5.75" style="2" customWidth="1"/>
    <col min="12285" max="12285" width="16.125" style="2" customWidth="1"/>
    <col min="12286" max="12286" width="4.5" style="2" customWidth="1"/>
    <col min="12287" max="12287" width="16.125" style="2" customWidth="1"/>
    <col min="12288" max="12288" width="9" style="2" customWidth="1"/>
    <col min="12289" max="12297" width="0" style="2" hidden="1" customWidth="1"/>
    <col min="12298" max="12533" width="9" style="2"/>
    <col min="12534" max="12534" width="5.75" style="2" customWidth="1"/>
    <col min="12535" max="12535" width="16.125" style="2" customWidth="1"/>
    <col min="12536" max="12536" width="5.75" style="2" customWidth="1"/>
    <col min="12537" max="12537" width="16.125" style="2" customWidth="1"/>
    <col min="12538" max="12538" width="5.75" style="2" customWidth="1"/>
    <col min="12539" max="12539" width="16.125" style="2" customWidth="1"/>
    <col min="12540" max="12540" width="5.75" style="2" customWidth="1"/>
    <col min="12541" max="12541" width="16.125" style="2" customWidth="1"/>
    <col min="12542" max="12542" width="4.5" style="2" customWidth="1"/>
    <col min="12543" max="12543" width="16.125" style="2" customWidth="1"/>
    <col min="12544" max="12544" width="9" style="2" customWidth="1"/>
    <col min="12545" max="12553" width="0" style="2" hidden="1" customWidth="1"/>
    <col min="12554" max="12789" width="9" style="2"/>
    <col min="12790" max="12790" width="5.75" style="2" customWidth="1"/>
    <col min="12791" max="12791" width="16.125" style="2" customWidth="1"/>
    <col min="12792" max="12792" width="5.75" style="2" customWidth="1"/>
    <col min="12793" max="12793" width="16.125" style="2" customWidth="1"/>
    <col min="12794" max="12794" width="5.75" style="2" customWidth="1"/>
    <col min="12795" max="12795" width="16.125" style="2" customWidth="1"/>
    <col min="12796" max="12796" width="5.75" style="2" customWidth="1"/>
    <col min="12797" max="12797" width="16.125" style="2" customWidth="1"/>
    <col min="12798" max="12798" width="4.5" style="2" customWidth="1"/>
    <col min="12799" max="12799" width="16.125" style="2" customWidth="1"/>
    <col min="12800" max="12800" width="9" style="2" customWidth="1"/>
    <col min="12801" max="12809" width="0" style="2" hidden="1" customWidth="1"/>
    <col min="12810" max="13045" width="9" style="2"/>
    <col min="13046" max="13046" width="5.75" style="2" customWidth="1"/>
    <col min="13047" max="13047" width="16.125" style="2" customWidth="1"/>
    <col min="13048" max="13048" width="5.75" style="2" customWidth="1"/>
    <col min="13049" max="13049" width="16.125" style="2" customWidth="1"/>
    <col min="13050" max="13050" width="5.75" style="2" customWidth="1"/>
    <col min="13051" max="13051" width="16.125" style="2" customWidth="1"/>
    <col min="13052" max="13052" width="5.75" style="2" customWidth="1"/>
    <col min="13053" max="13053" width="16.125" style="2" customWidth="1"/>
    <col min="13054" max="13054" width="4.5" style="2" customWidth="1"/>
    <col min="13055" max="13055" width="16.125" style="2" customWidth="1"/>
    <col min="13056" max="13056" width="9" style="2" customWidth="1"/>
    <col min="13057" max="13065" width="0" style="2" hidden="1" customWidth="1"/>
    <col min="13066" max="13301" width="9" style="2"/>
    <col min="13302" max="13302" width="5.75" style="2" customWidth="1"/>
    <col min="13303" max="13303" width="16.125" style="2" customWidth="1"/>
    <col min="13304" max="13304" width="5.75" style="2" customWidth="1"/>
    <col min="13305" max="13305" width="16.125" style="2" customWidth="1"/>
    <col min="13306" max="13306" width="5.75" style="2" customWidth="1"/>
    <col min="13307" max="13307" width="16.125" style="2" customWidth="1"/>
    <col min="13308" max="13308" width="5.75" style="2" customWidth="1"/>
    <col min="13309" max="13309" width="16.125" style="2" customWidth="1"/>
    <col min="13310" max="13310" width="4.5" style="2" customWidth="1"/>
    <col min="13311" max="13311" width="16.125" style="2" customWidth="1"/>
    <col min="13312" max="13312" width="9" style="2" customWidth="1"/>
    <col min="13313" max="13321" width="0" style="2" hidden="1" customWidth="1"/>
    <col min="13322" max="13557" width="9" style="2"/>
    <col min="13558" max="13558" width="5.75" style="2" customWidth="1"/>
    <col min="13559" max="13559" width="16.125" style="2" customWidth="1"/>
    <col min="13560" max="13560" width="5.75" style="2" customWidth="1"/>
    <col min="13561" max="13561" width="16.125" style="2" customWidth="1"/>
    <col min="13562" max="13562" width="5.75" style="2" customWidth="1"/>
    <col min="13563" max="13563" width="16.125" style="2" customWidth="1"/>
    <col min="13564" max="13564" width="5.75" style="2" customWidth="1"/>
    <col min="13565" max="13565" width="16.125" style="2" customWidth="1"/>
    <col min="13566" max="13566" width="4.5" style="2" customWidth="1"/>
    <col min="13567" max="13567" width="16.125" style="2" customWidth="1"/>
    <col min="13568" max="13568" width="9" style="2" customWidth="1"/>
    <col min="13569" max="13577" width="0" style="2" hidden="1" customWidth="1"/>
    <col min="13578" max="13813" width="9" style="2"/>
    <col min="13814" max="13814" width="5.75" style="2" customWidth="1"/>
    <col min="13815" max="13815" width="16.125" style="2" customWidth="1"/>
    <col min="13816" max="13816" width="5.75" style="2" customWidth="1"/>
    <col min="13817" max="13817" width="16.125" style="2" customWidth="1"/>
    <col min="13818" max="13818" width="5.75" style="2" customWidth="1"/>
    <col min="13819" max="13819" width="16.125" style="2" customWidth="1"/>
    <col min="13820" max="13820" width="5.75" style="2" customWidth="1"/>
    <col min="13821" max="13821" width="16.125" style="2" customWidth="1"/>
    <col min="13822" max="13822" width="4.5" style="2" customWidth="1"/>
    <col min="13823" max="13823" width="16.125" style="2" customWidth="1"/>
    <col min="13824" max="13824" width="9" style="2" customWidth="1"/>
    <col min="13825" max="13833" width="0" style="2" hidden="1" customWidth="1"/>
    <col min="13834" max="14069" width="9" style="2"/>
    <col min="14070" max="14070" width="5.75" style="2" customWidth="1"/>
    <col min="14071" max="14071" width="16.125" style="2" customWidth="1"/>
    <col min="14072" max="14072" width="5.75" style="2" customWidth="1"/>
    <col min="14073" max="14073" width="16.125" style="2" customWidth="1"/>
    <col min="14074" max="14074" width="5.75" style="2" customWidth="1"/>
    <col min="14075" max="14075" width="16.125" style="2" customWidth="1"/>
    <col min="14076" max="14076" width="5.75" style="2" customWidth="1"/>
    <col min="14077" max="14077" width="16.125" style="2" customWidth="1"/>
    <col min="14078" max="14078" width="4.5" style="2" customWidth="1"/>
    <col min="14079" max="14079" width="16.125" style="2" customWidth="1"/>
    <col min="14080" max="14080" width="9" style="2" customWidth="1"/>
    <col min="14081" max="14089" width="0" style="2" hidden="1" customWidth="1"/>
    <col min="14090" max="14325" width="9" style="2"/>
    <col min="14326" max="14326" width="5.75" style="2" customWidth="1"/>
    <col min="14327" max="14327" width="16.125" style="2" customWidth="1"/>
    <col min="14328" max="14328" width="5.75" style="2" customWidth="1"/>
    <col min="14329" max="14329" width="16.125" style="2" customWidth="1"/>
    <col min="14330" max="14330" width="5.75" style="2" customWidth="1"/>
    <col min="14331" max="14331" width="16.125" style="2" customWidth="1"/>
    <col min="14332" max="14332" width="5.75" style="2" customWidth="1"/>
    <col min="14333" max="14333" width="16.125" style="2" customWidth="1"/>
    <col min="14334" max="14334" width="4.5" style="2" customWidth="1"/>
    <col min="14335" max="14335" width="16.125" style="2" customWidth="1"/>
    <col min="14336" max="14336" width="9" style="2" customWidth="1"/>
    <col min="14337" max="14345" width="0" style="2" hidden="1" customWidth="1"/>
    <col min="14346" max="14581" width="9" style="2"/>
    <col min="14582" max="14582" width="5.75" style="2" customWidth="1"/>
    <col min="14583" max="14583" width="16.125" style="2" customWidth="1"/>
    <col min="14584" max="14584" width="5.75" style="2" customWidth="1"/>
    <col min="14585" max="14585" width="16.125" style="2" customWidth="1"/>
    <col min="14586" max="14586" width="5.75" style="2" customWidth="1"/>
    <col min="14587" max="14587" width="16.125" style="2" customWidth="1"/>
    <col min="14588" max="14588" width="5.75" style="2" customWidth="1"/>
    <col min="14589" max="14589" width="16.125" style="2" customWidth="1"/>
    <col min="14590" max="14590" width="4.5" style="2" customWidth="1"/>
    <col min="14591" max="14591" width="16.125" style="2" customWidth="1"/>
    <col min="14592" max="14592" width="9" style="2" customWidth="1"/>
    <col min="14593" max="14601" width="0" style="2" hidden="1" customWidth="1"/>
    <col min="14602" max="14837" width="9" style="2"/>
    <col min="14838" max="14838" width="5.75" style="2" customWidth="1"/>
    <col min="14839" max="14839" width="16.125" style="2" customWidth="1"/>
    <col min="14840" max="14840" width="5.75" style="2" customWidth="1"/>
    <col min="14841" max="14841" width="16.125" style="2" customWidth="1"/>
    <col min="14842" max="14842" width="5.75" style="2" customWidth="1"/>
    <col min="14843" max="14843" width="16.125" style="2" customWidth="1"/>
    <col min="14844" max="14844" width="5.75" style="2" customWidth="1"/>
    <col min="14845" max="14845" width="16.125" style="2" customWidth="1"/>
    <col min="14846" max="14846" width="4.5" style="2" customWidth="1"/>
    <col min="14847" max="14847" width="16.125" style="2" customWidth="1"/>
    <col min="14848" max="14848" width="9" style="2" customWidth="1"/>
    <col min="14849" max="14857" width="0" style="2" hidden="1" customWidth="1"/>
    <col min="14858" max="15093" width="9" style="2"/>
    <col min="15094" max="15094" width="5.75" style="2" customWidth="1"/>
    <col min="15095" max="15095" width="16.125" style="2" customWidth="1"/>
    <col min="15096" max="15096" width="5.75" style="2" customWidth="1"/>
    <col min="15097" max="15097" width="16.125" style="2" customWidth="1"/>
    <col min="15098" max="15098" width="5.75" style="2" customWidth="1"/>
    <col min="15099" max="15099" width="16.125" style="2" customWidth="1"/>
    <col min="15100" max="15100" width="5.75" style="2" customWidth="1"/>
    <col min="15101" max="15101" width="16.125" style="2" customWidth="1"/>
    <col min="15102" max="15102" width="4.5" style="2" customWidth="1"/>
    <col min="15103" max="15103" width="16.125" style="2" customWidth="1"/>
    <col min="15104" max="15104" width="9" style="2" customWidth="1"/>
    <col min="15105" max="15113" width="0" style="2" hidden="1" customWidth="1"/>
    <col min="15114" max="15349" width="9" style="2"/>
    <col min="15350" max="15350" width="5.75" style="2" customWidth="1"/>
    <col min="15351" max="15351" width="16.125" style="2" customWidth="1"/>
    <col min="15352" max="15352" width="5.75" style="2" customWidth="1"/>
    <col min="15353" max="15353" width="16.125" style="2" customWidth="1"/>
    <col min="15354" max="15354" width="5.75" style="2" customWidth="1"/>
    <col min="15355" max="15355" width="16.125" style="2" customWidth="1"/>
    <col min="15356" max="15356" width="5.75" style="2" customWidth="1"/>
    <col min="15357" max="15357" width="16.125" style="2" customWidth="1"/>
    <col min="15358" max="15358" width="4.5" style="2" customWidth="1"/>
    <col min="15359" max="15359" width="16.125" style="2" customWidth="1"/>
    <col min="15360" max="15360" width="9" style="2" customWidth="1"/>
    <col min="15361" max="15369" width="0" style="2" hidden="1" customWidth="1"/>
    <col min="15370" max="15605" width="9" style="2"/>
    <col min="15606" max="15606" width="5.75" style="2" customWidth="1"/>
    <col min="15607" max="15607" width="16.125" style="2" customWidth="1"/>
    <col min="15608" max="15608" width="5.75" style="2" customWidth="1"/>
    <col min="15609" max="15609" width="16.125" style="2" customWidth="1"/>
    <col min="15610" max="15610" width="5.75" style="2" customWidth="1"/>
    <col min="15611" max="15611" width="16.125" style="2" customWidth="1"/>
    <col min="15612" max="15612" width="5.75" style="2" customWidth="1"/>
    <col min="15613" max="15613" width="16.125" style="2" customWidth="1"/>
    <col min="15614" max="15614" width="4.5" style="2" customWidth="1"/>
    <col min="15615" max="15615" width="16.125" style="2" customWidth="1"/>
    <col min="15616" max="15616" width="9" style="2" customWidth="1"/>
    <col min="15617" max="15625" width="0" style="2" hidden="1" customWidth="1"/>
    <col min="15626" max="15861" width="9" style="2"/>
    <col min="15862" max="15862" width="5.75" style="2" customWidth="1"/>
    <col min="15863" max="15863" width="16.125" style="2" customWidth="1"/>
    <col min="15864" max="15864" width="5.75" style="2" customWidth="1"/>
    <col min="15865" max="15865" width="16.125" style="2" customWidth="1"/>
    <col min="15866" max="15866" width="5.75" style="2" customWidth="1"/>
    <col min="15867" max="15867" width="16.125" style="2" customWidth="1"/>
    <col min="15868" max="15868" width="5.75" style="2" customWidth="1"/>
    <col min="15869" max="15869" width="16.125" style="2" customWidth="1"/>
    <col min="15870" max="15870" width="4.5" style="2" customWidth="1"/>
    <col min="15871" max="15871" width="16.125" style="2" customWidth="1"/>
    <col min="15872" max="15872" width="9" style="2" customWidth="1"/>
    <col min="15873" max="15881" width="0" style="2" hidden="1" customWidth="1"/>
    <col min="15882" max="16117" width="9" style="2"/>
    <col min="16118" max="16118" width="5.75" style="2" customWidth="1"/>
    <col min="16119" max="16119" width="16.125" style="2" customWidth="1"/>
    <col min="16120" max="16120" width="5.75" style="2" customWidth="1"/>
    <col min="16121" max="16121" width="16.125" style="2" customWidth="1"/>
    <col min="16122" max="16122" width="5.75" style="2" customWidth="1"/>
    <col min="16123" max="16123" width="16.125" style="2" customWidth="1"/>
    <col min="16124" max="16124" width="5.75" style="2" customWidth="1"/>
    <col min="16125" max="16125" width="16.125" style="2" customWidth="1"/>
    <col min="16126" max="16126" width="4.5" style="2" customWidth="1"/>
    <col min="16127" max="16127" width="16.125" style="2" customWidth="1"/>
    <col min="16128" max="16128" width="9" style="2" customWidth="1"/>
    <col min="16129" max="16137" width="0" style="2" hidden="1" customWidth="1"/>
    <col min="16138" max="16384" width="9" style="2"/>
  </cols>
  <sheetData>
    <row r="1" spans="1:17" ht="46.5" customHeight="1" thickBot="1">
      <c r="A1" s="7" t="s">
        <v>166</v>
      </c>
      <c r="C1" s="448" t="s">
        <v>1510</v>
      </c>
      <c r="D1" s="448"/>
      <c r="E1" s="448"/>
      <c r="F1" s="239" t="s">
        <v>1258</v>
      </c>
    </row>
    <row r="2" spans="1:17" ht="32.25" customHeight="1" thickBot="1">
      <c r="A2" s="496" t="s">
        <v>1511</v>
      </c>
      <c r="B2" s="497"/>
      <c r="C2" s="498" t="s">
        <v>1504</v>
      </c>
      <c r="D2" s="499"/>
      <c r="E2" s="500"/>
      <c r="F2" s="279" t="s">
        <v>1505</v>
      </c>
      <c r="K2" s="239"/>
      <c r="L2" s="239"/>
    </row>
    <row r="3" spans="1:17" ht="24" customHeight="1" thickBot="1">
      <c r="A3" s="477" t="s">
        <v>167</v>
      </c>
      <c r="B3" s="478"/>
      <c r="C3" s="493"/>
      <c r="D3" s="494"/>
      <c r="E3" s="495"/>
      <c r="F3" s="463" t="s">
        <v>1257</v>
      </c>
      <c r="G3" s="464"/>
      <c r="H3" s="464"/>
      <c r="I3" s="464"/>
      <c r="J3" s="464"/>
      <c r="K3" s="464"/>
      <c r="L3" s="464"/>
      <c r="N3" s="2">
        <f>C3</f>
        <v>0</v>
      </c>
    </row>
    <row r="4" spans="1:17" ht="24.6" customHeight="1">
      <c r="A4" s="465" t="s">
        <v>168</v>
      </c>
      <c r="B4" s="466"/>
      <c r="C4" s="467"/>
      <c r="D4" s="468"/>
      <c r="E4" s="469"/>
      <c r="F4" s="470" t="s">
        <v>476</v>
      </c>
      <c r="G4" s="471"/>
      <c r="H4" s="471"/>
      <c r="I4" s="471"/>
      <c r="J4" s="471"/>
      <c r="K4" s="471"/>
      <c r="L4" s="471"/>
      <c r="M4" s="2">
        <v>1</v>
      </c>
      <c r="N4" s="2" t="e">
        <f>VLOOKUP("*"&amp;$N$3&amp;"*",Sheet6!D2:F439,1,FALSE)</f>
        <v>#N/A</v>
      </c>
      <c r="O4" s="2" t="e">
        <f>VLOOKUP("*"&amp;N3&amp;"*",Sheet6!B2:F406,5,FALSE)</f>
        <v>#N/A</v>
      </c>
    </row>
    <row r="5" spans="1:17" ht="27" hidden="1" customHeight="1">
      <c r="A5" s="455" t="s">
        <v>169</v>
      </c>
      <c r="B5" s="456"/>
      <c r="C5" s="472" t="str">
        <f>IF(C4="","",VLOOKUP(C4,Sheet6!B:C,2,0))</f>
        <v/>
      </c>
      <c r="D5" s="473"/>
      <c r="E5" s="474"/>
      <c r="F5" s="475" t="s">
        <v>477</v>
      </c>
      <c r="G5" s="476"/>
      <c r="H5" s="476"/>
      <c r="I5" s="476"/>
      <c r="J5" s="476"/>
      <c r="M5" s="2">
        <v>2</v>
      </c>
      <c r="N5" s="2" t="e">
        <f ca="1">VLOOKUP("*"&amp;$N$3&amp;"*",OFFSET(Sheet6!$B$2:$F$439,O4,0),1,FALSE)</f>
        <v>#N/A</v>
      </c>
      <c r="O5" s="2" t="e">
        <f ca="1">VLOOKUP("*"&amp;$N$3&amp;"*",OFFSET(Sheet6!$B$2:$F$406,O4,0),5,FALSE)</f>
        <v>#N/A</v>
      </c>
    </row>
    <row r="6" spans="1:17" ht="27" hidden="1" customHeight="1">
      <c r="A6" s="455" t="s">
        <v>170</v>
      </c>
      <c r="B6" s="456"/>
      <c r="C6" s="452" t="str">
        <f>IF(C4="","",C4)</f>
        <v/>
      </c>
      <c r="D6" s="453"/>
      <c r="E6" s="454"/>
      <c r="F6" s="475"/>
      <c r="G6" s="476"/>
      <c r="H6" s="476"/>
      <c r="I6" s="476"/>
      <c r="J6" s="476"/>
      <c r="M6" s="2">
        <v>3</v>
      </c>
      <c r="N6" s="2" t="e">
        <f ca="1">VLOOKUP("*"&amp;$N$3&amp;"*",OFFSET(Sheet6!$B$2:$F$439,O5,0),1,FALSE)</f>
        <v>#N/A</v>
      </c>
      <c r="O6" s="2" t="e">
        <f ca="1">VLOOKUP("*"&amp;$N$3&amp;"*",OFFSET(Sheet6!$B$2:$F$406,O5,0),5,FALSE)</f>
        <v>#N/A</v>
      </c>
    </row>
    <row r="7" spans="1:17" ht="27" hidden="1" customHeight="1">
      <c r="A7" s="455" t="s">
        <v>171</v>
      </c>
      <c r="B7" s="456"/>
      <c r="C7" s="457" t="str">
        <f>IF(C4="","",VLOOKUP(C4,Sheet6!B:E,4,0))</f>
        <v/>
      </c>
      <c r="D7" s="458"/>
      <c r="E7" s="459"/>
      <c r="F7" s="475"/>
      <c r="G7" s="476"/>
      <c r="H7" s="476"/>
      <c r="I7" s="476"/>
      <c r="J7" s="476"/>
      <c r="M7" s="2">
        <v>4</v>
      </c>
      <c r="N7" s="2" t="e">
        <f ca="1">VLOOKUP("*"&amp;$N$3&amp;"*",OFFSET(Sheet6!$B$2:$F$439,O6,0),1,FALSE)</f>
        <v>#N/A</v>
      </c>
      <c r="O7" s="2" t="e">
        <f ca="1">VLOOKUP("*"&amp;$N$3&amp;"*",OFFSET(Sheet6!$B$2:$F$406,O6,0),5,FALSE)</f>
        <v>#N/A</v>
      </c>
    </row>
    <row r="8" spans="1:17" ht="27" customHeight="1">
      <c r="A8" s="455" t="s">
        <v>129</v>
      </c>
      <c r="B8" s="456"/>
      <c r="C8" s="460"/>
      <c r="D8" s="461"/>
      <c r="E8" s="462"/>
      <c r="F8" s="4" t="s">
        <v>172</v>
      </c>
      <c r="M8" s="2">
        <v>5</v>
      </c>
      <c r="N8" s="2" t="e">
        <f ca="1">VLOOKUP("*"&amp;$N$3&amp;"*",OFFSET(Sheet6!$B$2:$F$439,O7,0),1,FALSE)</f>
        <v>#N/A</v>
      </c>
      <c r="O8" s="2" t="e">
        <f ca="1">VLOOKUP("*"&amp;$N$3&amp;"*",OFFSET(Sheet6!$B$2:$F$406,O7,0),5,FALSE)</f>
        <v>#N/A</v>
      </c>
      <c r="Q8" s="2" t="s">
        <v>1504</v>
      </c>
    </row>
    <row r="9" spans="1:17" ht="27" customHeight="1" thickBot="1">
      <c r="A9" s="455" t="s">
        <v>37</v>
      </c>
      <c r="B9" s="456"/>
      <c r="C9" s="481"/>
      <c r="D9" s="482"/>
      <c r="E9" s="483"/>
      <c r="F9" s="4" t="s">
        <v>173</v>
      </c>
      <c r="H9" s="3"/>
      <c r="M9" s="2">
        <v>6</v>
      </c>
      <c r="N9" s="2" t="e">
        <f ca="1">VLOOKUP("*"&amp;$N$3&amp;"*",OFFSET(Sheet6!$B$2:$F$439,O8,0),1,FALSE)</f>
        <v>#N/A</v>
      </c>
      <c r="O9" s="2" t="e">
        <f ca="1">VLOOKUP("*"&amp;$N$3&amp;"*",OFFSET(Sheet6!$B$2:$F$406,O8,0),5,FALSE)</f>
        <v>#N/A</v>
      </c>
      <c r="Q9" s="2" t="s">
        <v>1508</v>
      </c>
    </row>
    <row r="10" spans="1:17" ht="27" customHeight="1" thickBot="1">
      <c r="A10" s="484" t="s">
        <v>649</v>
      </c>
      <c r="B10" s="485"/>
      <c r="C10" s="481"/>
      <c r="D10" s="482"/>
      <c r="E10" s="483"/>
      <c r="F10" s="4" t="s">
        <v>696</v>
      </c>
      <c r="H10" s="3"/>
      <c r="M10" s="2">
        <v>7</v>
      </c>
      <c r="N10" s="2" t="e">
        <f ca="1">VLOOKUP("*"&amp;$N$3&amp;"*",OFFSET(Sheet6!$B$2:$F$439,O9,0),1,FALSE)</f>
        <v>#N/A</v>
      </c>
      <c r="O10" s="2" t="e">
        <f ca="1">VLOOKUP("*"&amp;$N$3&amp;"*",OFFSET(Sheet6!$B$2:$F$406,O9,0),5,FALSE)</f>
        <v>#N/A</v>
      </c>
    </row>
    <row r="11" spans="1:17" ht="30" customHeight="1" thickBot="1">
      <c r="A11" s="486" t="s">
        <v>174</v>
      </c>
      <c r="B11" s="487"/>
      <c r="C11" s="123"/>
      <c r="D11" s="124" t="s">
        <v>131</v>
      </c>
      <c r="E11" s="125"/>
      <c r="F11" s="116"/>
      <c r="G11" s="125"/>
      <c r="I11" s="449" t="s">
        <v>175</v>
      </c>
      <c r="J11" s="450"/>
      <c r="K11" s="450"/>
      <c r="L11" s="451"/>
      <c r="M11" s="2">
        <v>8</v>
      </c>
      <c r="N11" s="2" t="e">
        <f ca="1">VLOOKUP("*"&amp;$N$3&amp;"*",OFFSET(Sheet6!$B$2:$F$439,O10,0),1,FALSE)</f>
        <v>#N/A</v>
      </c>
      <c r="O11" s="2" t="e">
        <f ca="1">VLOOKUP("*"&amp;$N$3&amp;"*",OFFSET(Sheet6!$B$2:$F$406,O10,0),5,FALSE)</f>
        <v>#N/A</v>
      </c>
    </row>
    <row r="12" spans="1:17" ht="28.5" customHeight="1" thickBot="1">
      <c r="A12" s="488" t="s">
        <v>127</v>
      </c>
      <c r="B12" s="489"/>
      <c r="C12" s="489"/>
      <c r="D12" s="489"/>
      <c r="E12" s="489"/>
      <c r="F12" s="489"/>
      <c r="G12" s="489"/>
      <c r="H12" s="490"/>
      <c r="I12" s="491" t="s">
        <v>168</v>
      </c>
      <c r="J12" s="492"/>
      <c r="K12" s="162"/>
      <c r="L12" s="163"/>
      <c r="M12" s="2">
        <v>9</v>
      </c>
      <c r="N12" s="2" t="e">
        <f ca="1">VLOOKUP("*"&amp;$N$3&amp;"*",OFFSET(Sheet6!$B$2:$F$439,O11,0),1,FALSE)</f>
        <v>#N/A</v>
      </c>
      <c r="O12" s="2" t="e">
        <f ca="1">VLOOKUP("*"&amp;$N$3&amp;"*",OFFSET(Sheet6!$B$2:$F$406,O11,0),5,FALSE)</f>
        <v>#N/A</v>
      </c>
    </row>
    <row r="13" spans="1:17" ht="28.5" customHeight="1" thickBot="1">
      <c r="A13" s="493"/>
      <c r="B13" s="494"/>
      <c r="C13" s="494"/>
      <c r="D13" s="495"/>
      <c r="E13" s="494"/>
      <c r="F13" s="494"/>
      <c r="G13" s="494"/>
      <c r="H13" s="495"/>
      <c r="I13" s="491" t="s">
        <v>170</v>
      </c>
      <c r="J13" s="492"/>
      <c r="K13" s="162"/>
      <c r="L13" s="163"/>
      <c r="M13" s="2">
        <v>10</v>
      </c>
      <c r="N13" s="2" t="e">
        <f ca="1">VLOOKUP("*"&amp;$N$3&amp;"*",OFFSET(Sheet6!$B$2:$F$439,O12,0),1,FALSE)</f>
        <v>#N/A</v>
      </c>
      <c r="O13" s="2" t="e">
        <f ca="1">VLOOKUP("*"&amp;$N$3&amp;"*",OFFSET(Sheet6!$B$2:$F$406,O12,0),5,FALSE)</f>
        <v>#N/A</v>
      </c>
    </row>
    <row r="14" spans="1:17" ht="28.5" customHeight="1" thickBot="1">
      <c r="A14" s="493"/>
      <c r="B14" s="494"/>
      <c r="C14" s="494"/>
      <c r="D14" s="495"/>
      <c r="E14" s="494"/>
      <c r="F14" s="494"/>
      <c r="G14" s="494"/>
      <c r="H14" s="495"/>
      <c r="I14" s="479" t="s">
        <v>171</v>
      </c>
      <c r="J14" s="480"/>
      <c r="K14" s="164"/>
      <c r="L14" s="165"/>
      <c r="M14" s="2">
        <v>11</v>
      </c>
      <c r="N14" s="2" t="e">
        <f ca="1">VLOOKUP("*"&amp;$N$3&amp;"*",OFFSET(Sheet6!$B$2:$F$439,O13,0),1,FALSE)</f>
        <v>#N/A</v>
      </c>
      <c r="O14" s="2" t="e">
        <f ca="1">VLOOKUP("*"&amp;$N$3&amp;"*",OFFSET(Sheet6!$B$2:$F$406,O13,0),5,FALSE)</f>
        <v>#N/A</v>
      </c>
    </row>
    <row r="15" spans="1:17">
      <c r="A15" s="125"/>
      <c r="B15" s="116"/>
      <c r="C15" s="125"/>
      <c r="D15" s="116"/>
      <c r="E15" s="125"/>
      <c r="F15" s="116"/>
      <c r="G15" s="125"/>
      <c r="L15"/>
      <c r="M15" s="2">
        <v>12</v>
      </c>
      <c r="N15" s="2" t="e">
        <f ca="1">VLOOKUP("*"&amp;$N$3&amp;"*",OFFSET(Sheet6!$B$2:$F$439,O14,0),1,FALSE)</f>
        <v>#N/A</v>
      </c>
      <c r="O15" s="2" t="e">
        <f ca="1">VLOOKUP("*"&amp;$N$3&amp;"*",OFFSET(Sheet6!$B$2:$F$406,O14,0),5,FALSE)</f>
        <v>#N/A</v>
      </c>
    </row>
    <row r="16" spans="1:17">
      <c r="A16" s="125"/>
      <c r="B16" s="116"/>
      <c r="C16" s="125"/>
      <c r="D16" s="116"/>
      <c r="E16" s="125"/>
      <c r="F16" s="116"/>
      <c r="G16" s="125"/>
      <c r="L16"/>
      <c r="M16" s="2">
        <v>13</v>
      </c>
      <c r="N16" s="2" t="e">
        <f ca="1">VLOOKUP("*"&amp;$N$3&amp;"*",OFFSET(Sheet6!$B$2:$F$439,O15,0),1,FALSE)</f>
        <v>#N/A</v>
      </c>
      <c r="O16" s="2" t="e">
        <f ca="1">VLOOKUP("*"&amp;$N$3&amp;"*",OFFSET(Sheet6!$B$2:$F$406,O15,0),5,FALSE)</f>
        <v>#N/A</v>
      </c>
    </row>
    <row r="17" spans="1:15">
      <c r="A17" s="125"/>
      <c r="B17" s="116"/>
      <c r="C17" s="125"/>
      <c r="D17" s="116"/>
      <c r="E17" s="125"/>
      <c r="F17" s="116"/>
      <c r="G17" s="125"/>
      <c r="L17"/>
      <c r="M17" s="2">
        <v>14</v>
      </c>
      <c r="N17" s="2" t="e">
        <f ca="1">VLOOKUP("*"&amp;$N$3&amp;"*",OFFSET(Sheet6!$B$2:$F$439,O16,0),1,FALSE)</f>
        <v>#N/A</v>
      </c>
      <c r="O17" s="2" t="e">
        <f ca="1">VLOOKUP("*"&amp;$N$3&amp;"*",OFFSET(Sheet6!$B$2:$F$406,O16,0),5,FALSE)</f>
        <v>#N/A</v>
      </c>
    </row>
    <row r="18" spans="1:15">
      <c r="A18" s="125"/>
      <c r="B18" s="116"/>
      <c r="C18" s="125"/>
      <c r="D18" s="116"/>
      <c r="E18" s="125"/>
      <c r="F18" s="116"/>
      <c r="G18" s="125"/>
      <c r="L18"/>
      <c r="M18" s="2">
        <v>15</v>
      </c>
      <c r="N18" s="2" t="e">
        <f ca="1">VLOOKUP("*"&amp;$N$3&amp;"*",OFFSET(Sheet6!$B$2:$F$439,O17,0),1,FALSE)</f>
        <v>#N/A</v>
      </c>
      <c r="O18" s="2" t="e">
        <f ca="1">VLOOKUP("*"&amp;$N$3&amp;"*",OFFSET(Sheet6!$B$2:$F$406,O17,0),5,FALSE)</f>
        <v>#N/A</v>
      </c>
    </row>
    <row r="19" spans="1:15">
      <c r="A19" s="125"/>
      <c r="B19" s="116"/>
      <c r="C19" s="125"/>
      <c r="D19" s="116"/>
      <c r="E19" s="125"/>
      <c r="F19" s="116"/>
      <c r="G19" s="125"/>
      <c r="L19"/>
      <c r="M19" s="2">
        <v>16</v>
      </c>
      <c r="N19" s="2" t="e">
        <f ca="1">VLOOKUP("*"&amp;$N$3&amp;"*",OFFSET(Sheet6!$B$2:$F$439,O18,0),1,FALSE)</f>
        <v>#N/A</v>
      </c>
      <c r="O19" s="2" t="e">
        <f ca="1">VLOOKUP("*"&amp;$N$3&amp;"*",OFFSET(Sheet6!$B$2:$F$406,O18,0),5,FALSE)</f>
        <v>#N/A</v>
      </c>
    </row>
    <row r="20" spans="1:15">
      <c r="A20" s="125"/>
      <c r="B20" s="116"/>
      <c r="C20" s="125"/>
      <c r="D20" s="116"/>
      <c r="E20" s="125"/>
      <c r="F20" s="116"/>
      <c r="G20" s="125"/>
      <c r="L20"/>
      <c r="M20" s="2">
        <v>17</v>
      </c>
      <c r="N20" s="2" t="e">
        <f ca="1">VLOOKUP("*"&amp;$N$3&amp;"*",OFFSET(Sheet6!$B$2:$F$439,O19,0),1,FALSE)</f>
        <v>#N/A</v>
      </c>
      <c r="O20" s="2" t="e">
        <f ca="1">VLOOKUP("*"&amp;$N$3&amp;"*",OFFSET(Sheet6!$B$2:$F$406,O19,0),5,FALSE)</f>
        <v>#N/A</v>
      </c>
    </row>
    <row r="21" spans="1:15">
      <c r="A21" s="125"/>
      <c r="B21" s="116"/>
      <c r="C21" s="125"/>
      <c r="D21" s="116"/>
      <c r="E21" s="125"/>
      <c r="F21" s="116"/>
      <c r="G21" s="125"/>
      <c r="L21"/>
      <c r="M21" s="2">
        <v>18</v>
      </c>
      <c r="N21" s="2" t="e">
        <f ca="1">VLOOKUP("*"&amp;$N$3&amp;"*",OFFSET(Sheet6!$B$2:$F$439,O20,0),1,FALSE)</f>
        <v>#N/A</v>
      </c>
      <c r="O21" s="2" t="e">
        <f ca="1">VLOOKUP("*"&amp;$N$3&amp;"*",OFFSET(Sheet6!$B$2:$F$406,O20,0),5,FALSE)</f>
        <v>#N/A</v>
      </c>
    </row>
    <row r="22" spans="1:15">
      <c r="A22" s="125"/>
      <c r="B22" s="116"/>
      <c r="C22" s="125"/>
      <c r="D22" s="116"/>
      <c r="E22" s="125"/>
      <c r="F22" s="116"/>
      <c r="G22" s="125"/>
      <c r="L22"/>
      <c r="M22" s="2">
        <v>19</v>
      </c>
      <c r="N22" s="2" t="e">
        <f ca="1">VLOOKUP("*"&amp;$N$3&amp;"*",OFFSET(Sheet6!$B$2:$F$439,O21,0),1,FALSE)</f>
        <v>#N/A</v>
      </c>
      <c r="O22" s="2" t="e">
        <f ca="1">VLOOKUP("*"&amp;$N$3&amp;"*",OFFSET(Sheet6!$B$2:$F$406,O21,0),5,FALSE)</f>
        <v>#N/A</v>
      </c>
    </row>
    <row r="23" spans="1:15">
      <c r="A23" s="125"/>
      <c r="B23" s="116"/>
      <c r="C23" s="125"/>
      <c r="D23" s="116"/>
      <c r="E23" s="125"/>
      <c r="F23" s="116"/>
      <c r="G23" s="125"/>
      <c r="L23"/>
      <c r="M23" s="2">
        <v>20</v>
      </c>
      <c r="N23" s="2" t="e">
        <f ca="1">VLOOKUP("*"&amp;$N$3&amp;"*",OFFSET(Sheet6!$B$2:$F$439,O22,0),1,FALSE)</f>
        <v>#N/A</v>
      </c>
      <c r="O23" s="2" t="e">
        <f ca="1">VLOOKUP("*"&amp;$N$3&amp;"*",OFFSET(Sheet6!$B$2:$F$406,O22,0),5,FALSE)</f>
        <v>#N/A</v>
      </c>
    </row>
    <row r="24" spans="1:15">
      <c r="A24" s="125"/>
      <c r="B24" s="116"/>
      <c r="C24" s="125"/>
      <c r="D24" s="116"/>
      <c r="E24" s="125"/>
      <c r="F24" s="116"/>
      <c r="G24" s="125"/>
      <c r="L24"/>
      <c r="M24" s="2">
        <v>21</v>
      </c>
      <c r="N24" s="2" t="e">
        <f ca="1">VLOOKUP("*"&amp;$N$3&amp;"*",OFFSET(Sheet6!$B$2:$F$439,O23,0),1,FALSE)</f>
        <v>#N/A</v>
      </c>
      <c r="O24" s="2" t="e">
        <f ca="1">VLOOKUP("*"&amp;$N$3&amp;"*",OFFSET(Sheet6!$B$2:$F$406,O23,0),5,FALSE)</f>
        <v>#N/A</v>
      </c>
    </row>
    <row r="25" spans="1:15">
      <c r="A25" s="125"/>
      <c r="B25" s="116"/>
      <c r="C25" s="125"/>
      <c r="D25" s="116"/>
      <c r="E25" s="125"/>
      <c r="F25" s="116"/>
      <c r="G25" s="125"/>
      <c r="L25"/>
      <c r="M25" s="2">
        <v>22</v>
      </c>
      <c r="N25" s="2" t="e">
        <f ca="1">VLOOKUP("*"&amp;$N$3&amp;"*",OFFSET(Sheet6!$B$2:$F$439,O24,0),1,FALSE)</f>
        <v>#N/A</v>
      </c>
      <c r="O25" s="2" t="e">
        <f ca="1">VLOOKUP("*"&amp;$N$3&amp;"*",OFFSET(Sheet6!$B$2:$F$406,O24,0),5,FALSE)</f>
        <v>#N/A</v>
      </c>
    </row>
    <row r="26" spans="1:15">
      <c r="A26" s="125"/>
      <c r="B26" s="116"/>
      <c r="C26" s="125"/>
      <c r="D26" s="116"/>
      <c r="E26" s="125"/>
      <c r="F26" s="116"/>
      <c r="G26" s="125"/>
      <c r="L26"/>
      <c r="M26" s="2">
        <v>23</v>
      </c>
      <c r="N26" s="2" t="e">
        <f ca="1">VLOOKUP("*"&amp;$N$3&amp;"*",OFFSET(Sheet6!$B$2:$F$439,O25,0),1,FALSE)</f>
        <v>#N/A</v>
      </c>
      <c r="O26" s="2" t="e">
        <f ca="1">VLOOKUP("*"&amp;$N$3&amp;"*",OFFSET(Sheet6!$B$2:$F$406,O25,0),5,FALSE)</f>
        <v>#N/A</v>
      </c>
    </row>
    <row r="27" spans="1:15">
      <c r="A27" s="125"/>
      <c r="B27" s="116"/>
      <c r="C27" s="125"/>
      <c r="D27" s="116"/>
      <c r="E27" s="125"/>
      <c r="F27" s="116"/>
      <c r="G27" s="125"/>
      <c r="L27"/>
      <c r="M27" s="2">
        <v>24</v>
      </c>
      <c r="N27" s="2" t="e">
        <f ca="1">VLOOKUP("*"&amp;$N$3&amp;"*",OFFSET(Sheet6!$B$2:$F$439,O26,0),1,FALSE)</f>
        <v>#N/A</v>
      </c>
      <c r="O27" s="2" t="e">
        <f ca="1">VLOOKUP("*"&amp;$N$3&amp;"*",OFFSET(Sheet6!$B$2:$F$406,O26,0),5,FALSE)</f>
        <v>#N/A</v>
      </c>
    </row>
    <row r="28" spans="1:15">
      <c r="A28" s="125"/>
      <c r="B28" s="116"/>
      <c r="C28" s="125"/>
      <c r="D28" s="116"/>
      <c r="E28" s="125"/>
      <c r="F28" s="116"/>
      <c r="G28" s="125"/>
      <c r="L28"/>
      <c r="M28" s="2">
        <v>25</v>
      </c>
      <c r="N28" s="2" t="e">
        <f ca="1">VLOOKUP("*"&amp;$N$3&amp;"*",OFFSET(Sheet6!$B$2:$F$439,O27,0),1,FALSE)</f>
        <v>#N/A</v>
      </c>
      <c r="O28" s="2" t="e">
        <f ca="1">VLOOKUP("*"&amp;$N$3&amp;"*",OFFSET(Sheet6!$B$2:$F$406,O27,0),5,FALSE)</f>
        <v>#N/A</v>
      </c>
    </row>
    <row r="29" spans="1:15">
      <c r="A29" s="125"/>
      <c r="B29" s="116"/>
      <c r="C29" s="125"/>
      <c r="D29" s="116"/>
      <c r="E29" s="125"/>
      <c r="F29" s="116"/>
      <c r="G29" s="125"/>
      <c r="L29"/>
      <c r="M29" s="2">
        <v>26</v>
      </c>
      <c r="N29" s="2" t="e">
        <f ca="1">VLOOKUP("*"&amp;$N$3&amp;"*",OFFSET(Sheet6!$B$2:$F$439,O28,0),1,FALSE)</f>
        <v>#N/A</v>
      </c>
      <c r="O29" s="2" t="e">
        <f ca="1">VLOOKUP("*"&amp;$N$3&amp;"*",OFFSET(Sheet6!$B$2:$F$406,O28,0),5,FALSE)</f>
        <v>#N/A</v>
      </c>
    </row>
    <row r="30" spans="1:15">
      <c r="A30" s="125"/>
      <c r="B30" s="116"/>
      <c r="C30" s="125"/>
      <c r="D30" s="116"/>
      <c r="E30" s="125"/>
      <c r="F30" s="116"/>
      <c r="G30" s="125"/>
      <c r="L30"/>
      <c r="M30" s="2">
        <v>27</v>
      </c>
      <c r="N30" s="2" t="e">
        <f ca="1">VLOOKUP("*"&amp;$N$3&amp;"*",OFFSET(Sheet6!$B$2:$F$439,O29,0),1,FALSE)</f>
        <v>#N/A</v>
      </c>
      <c r="O30" s="2" t="e">
        <f ca="1">VLOOKUP("*"&amp;$N$3&amp;"*",OFFSET(Sheet6!$B$2:$F$406,O29,0),5,FALSE)</f>
        <v>#N/A</v>
      </c>
    </row>
    <row r="31" spans="1:15">
      <c r="A31" s="125"/>
      <c r="B31" s="116"/>
      <c r="C31" s="125"/>
      <c r="D31" s="116"/>
      <c r="E31" s="125"/>
      <c r="F31" s="116"/>
      <c r="G31" s="125"/>
      <c r="L31"/>
      <c r="M31" s="2">
        <v>28</v>
      </c>
      <c r="N31" s="2" t="e">
        <f ca="1">VLOOKUP("*"&amp;$N$3&amp;"*",OFFSET(Sheet6!$B$2:$F$439,O30,0),1,FALSE)</f>
        <v>#N/A</v>
      </c>
      <c r="O31" s="2" t="e">
        <f ca="1">VLOOKUP("*"&amp;$N$3&amp;"*",OFFSET(Sheet6!$B$2:$F$406,O30,0),5,FALSE)</f>
        <v>#N/A</v>
      </c>
    </row>
    <row r="32" spans="1:15">
      <c r="A32" s="125"/>
      <c r="B32" s="116"/>
      <c r="C32" s="125"/>
      <c r="D32" s="116"/>
      <c r="E32" s="125"/>
      <c r="F32" s="116"/>
      <c r="G32" s="125"/>
      <c r="L32"/>
      <c r="M32" s="2">
        <v>29</v>
      </c>
      <c r="N32" s="2" t="e">
        <f ca="1">VLOOKUP("*"&amp;$N$3&amp;"*",OFFSET(Sheet6!$B$2:$F$439,O31,0),1,FALSE)</f>
        <v>#N/A</v>
      </c>
      <c r="O32" s="2" t="e">
        <f ca="1">VLOOKUP("*"&amp;$N$3&amp;"*",OFFSET(Sheet6!$B$2:$F$406,O31,0),5,FALSE)</f>
        <v>#N/A</v>
      </c>
    </row>
    <row r="33" spans="1:15">
      <c r="A33" s="125"/>
      <c r="B33" s="116"/>
      <c r="C33" s="125"/>
      <c r="D33" s="116"/>
      <c r="E33" s="125"/>
      <c r="F33" s="116"/>
      <c r="G33" s="125"/>
      <c r="L33"/>
      <c r="M33" s="2">
        <v>30</v>
      </c>
      <c r="N33" s="2" t="e">
        <f ca="1">VLOOKUP("*"&amp;$N$3&amp;"*",OFFSET(Sheet6!$B$2:$F$439,O32,0),1,FALSE)</f>
        <v>#N/A</v>
      </c>
      <c r="O33" s="2" t="e">
        <f ca="1">VLOOKUP("*"&amp;$N$3&amp;"*",OFFSET(Sheet6!$B$2:$F$406,O32,0),5,FALSE)</f>
        <v>#N/A</v>
      </c>
    </row>
    <row r="34" spans="1:15">
      <c r="A34" s="125"/>
      <c r="B34" s="116"/>
      <c r="C34" s="125"/>
      <c r="D34" s="116"/>
      <c r="E34" s="125"/>
      <c r="F34" s="116"/>
      <c r="G34" s="125"/>
      <c r="L34"/>
      <c r="M34" s="2">
        <v>31</v>
      </c>
      <c r="N34" s="2" t="e">
        <f ca="1">VLOOKUP("*"&amp;$N$3&amp;"*",OFFSET(Sheet6!$B$2:$F$439,O33,0),1,FALSE)</f>
        <v>#N/A</v>
      </c>
      <c r="O34" s="2" t="e">
        <f ca="1">VLOOKUP("*"&amp;$N$3&amp;"*",OFFSET(Sheet6!$B$2:$F$406,O33,0),5,FALSE)</f>
        <v>#N/A</v>
      </c>
    </row>
    <row r="35" spans="1:15">
      <c r="A35" s="125"/>
      <c r="B35" s="116"/>
      <c r="C35" s="125"/>
      <c r="D35" s="116"/>
      <c r="E35" s="125"/>
      <c r="F35" s="125"/>
      <c r="G35" s="125"/>
      <c r="L35"/>
      <c r="M35" s="2">
        <v>32</v>
      </c>
      <c r="N35" s="2" t="e">
        <f ca="1">VLOOKUP("*"&amp;$N$3&amp;"*",OFFSET(Sheet6!$B$2:$F$439,O34,0),1,FALSE)</f>
        <v>#N/A</v>
      </c>
      <c r="O35" s="2" t="e">
        <f ca="1">VLOOKUP("*"&amp;$N$3&amp;"*",OFFSET(Sheet6!$B$2:$F$406,O34,0),5,FALSE)</f>
        <v>#N/A</v>
      </c>
    </row>
    <row r="36" spans="1:15">
      <c r="A36" s="125"/>
      <c r="B36" s="116"/>
      <c r="C36" s="125"/>
      <c r="D36" s="116"/>
      <c r="E36" s="125"/>
      <c r="F36" s="125"/>
      <c r="G36" s="125"/>
      <c r="L36"/>
      <c r="M36" s="2">
        <v>33</v>
      </c>
      <c r="N36" s="2" t="e">
        <f ca="1">VLOOKUP("*"&amp;$N$3&amp;"*",OFFSET(Sheet6!$B$2:$F$439,O35,0),1,FALSE)</f>
        <v>#N/A</v>
      </c>
      <c r="O36" s="2" t="e">
        <f ca="1">VLOOKUP("*"&amp;$N$3&amp;"*",OFFSET(Sheet6!$B$2:$F$406,O35,0),5,FALSE)</f>
        <v>#N/A</v>
      </c>
    </row>
    <row r="37" spans="1:15">
      <c r="A37" s="125"/>
      <c r="B37" s="116"/>
      <c r="C37" s="125"/>
      <c r="D37" s="116"/>
      <c r="E37" s="125"/>
      <c r="F37" s="125"/>
      <c r="G37" s="125"/>
      <c r="L37"/>
      <c r="M37" s="2">
        <v>34</v>
      </c>
      <c r="N37" s="2" t="e">
        <f ca="1">VLOOKUP("*"&amp;$N$3&amp;"*",OFFSET(Sheet6!$B$2:$F$439,O36,0),1,FALSE)</f>
        <v>#N/A</v>
      </c>
      <c r="O37" s="2" t="e">
        <f ca="1">VLOOKUP("*"&amp;$N$3&amp;"*",OFFSET(Sheet6!$B$2:$F$406,O36,0),5,FALSE)</f>
        <v>#N/A</v>
      </c>
    </row>
    <row r="38" spans="1:15">
      <c r="A38" s="125"/>
      <c r="B38" s="116"/>
      <c r="C38" s="125"/>
      <c r="D38" s="116"/>
      <c r="E38" s="125"/>
      <c r="F38" s="125"/>
      <c r="G38" s="125"/>
      <c r="L38"/>
      <c r="M38" s="2">
        <v>35</v>
      </c>
      <c r="N38" s="2" t="e">
        <f ca="1">VLOOKUP("*"&amp;$N$3&amp;"*",OFFSET(Sheet6!$B$2:$F$439,O37,0),1,FALSE)</f>
        <v>#N/A</v>
      </c>
      <c r="O38" s="2" t="e">
        <f ca="1">VLOOKUP("*"&amp;$N$3&amp;"*",OFFSET(Sheet6!$B$2:$F$406,O37,0),5,FALSE)</f>
        <v>#N/A</v>
      </c>
    </row>
    <row r="39" spans="1:15">
      <c r="A39" s="125"/>
      <c r="B39" s="116"/>
      <c r="C39" s="125"/>
      <c r="D39" s="116"/>
      <c r="E39" s="125"/>
      <c r="F39" s="125"/>
      <c r="G39" s="125"/>
      <c r="L39"/>
      <c r="M39" s="2">
        <v>36</v>
      </c>
      <c r="N39" s="2" t="e">
        <f ca="1">VLOOKUP("*"&amp;$N$3&amp;"*",OFFSET(Sheet6!$B$2:$F$439,O38,0),1,FALSE)</f>
        <v>#N/A</v>
      </c>
      <c r="O39" s="2" t="e">
        <f ca="1">VLOOKUP("*"&amp;$N$3&amp;"*",OFFSET(Sheet6!$B$2:$F$406,O38,0),5,FALSE)</f>
        <v>#N/A</v>
      </c>
    </row>
    <row r="40" spans="1:15">
      <c r="A40" s="125"/>
      <c r="B40" s="116"/>
      <c r="C40" s="125"/>
      <c r="D40" s="116"/>
      <c r="E40" s="125"/>
      <c r="F40" s="125"/>
      <c r="G40" s="125"/>
      <c r="L40"/>
      <c r="M40" s="2">
        <v>37</v>
      </c>
      <c r="N40" s="2" t="e">
        <f ca="1">VLOOKUP("*"&amp;$N$3&amp;"*",OFFSET(Sheet6!$B$2:$F$439,O39,0),1,FALSE)</f>
        <v>#N/A</v>
      </c>
      <c r="O40" s="2" t="e">
        <f ca="1">VLOOKUP("*"&amp;$N$3&amp;"*",OFFSET(Sheet6!$B$2:$F$406,O39,0),5,FALSE)</f>
        <v>#N/A</v>
      </c>
    </row>
    <row r="41" spans="1:15">
      <c r="A41" s="125"/>
      <c r="B41" s="116"/>
      <c r="C41" s="125"/>
      <c r="D41" s="116"/>
      <c r="E41" s="125"/>
      <c r="F41" s="125"/>
      <c r="G41" s="125"/>
      <c r="L41"/>
      <c r="M41" s="2">
        <v>38</v>
      </c>
      <c r="N41" s="2" t="e">
        <f ca="1">VLOOKUP("*"&amp;$N$3&amp;"*",OFFSET(Sheet6!$B$2:$F$439,O40,0),1,FALSE)</f>
        <v>#N/A</v>
      </c>
      <c r="O41" s="2" t="e">
        <f ca="1">VLOOKUP("*"&amp;$N$3&amp;"*",OFFSET(Sheet6!$B$2:$F$406,O40,0),5,FALSE)</f>
        <v>#N/A</v>
      </c>
    </row>
    <row r="42" spans="1:15">
      <c r="A42" s="125"/>
      <c r="B42" s="116"/>
      <c r="C42" s="125"/>
      <c r="D42" s="116"/>
      <c r="E42" s="125"/>
      <c r="F42" s="125"/>
      <c r="G42" s="125"/>
      <c r="L42"/>
      <c r="M42" s="2">
        <v>39</v>
      </c>
      <c r="N42" s="2" t="e">
        <f ca="1">VLOOKUP("*"&amp;$N$3&amp;"*",OFFSET(Sheet6!$B$2:$F$439,O41,0),1,FALSE)</f>
        <v>#N/A</v>
      </c>
      <c r="O42" s="2" t="e">
        <f ca="1">VLOOKUP("*"&amp;$N$3&amp;"*",OFFSET(Sheet6!$B$2:$F$406,O41,0),5,FALSE)</f>
        <v>#N/A</v>
      </c>
    </row>
    <row r="43" spans="1:15">
      <c r="A43" s="125"/>
      <c r="B43" s="116"/>
      <c r="C43" s="125"/>
      <c r="D43" s="116"/>
      <c r="E43" s="125"/>
      <c r="F43" s="125"/>
      <c r="G43" s="125"/>
      <c r="L43"/>
      <c r="M43" s="2">
        <v>40</v>
      </c>
      <c r="N43" s="2" t="e">
        <f ca="1">VLOOKUP("*"&amp;$N$3&amp;"*",OFFSET(Sheet6!$B$2:$F$439,O42,0),1,FALSE)</f>
        <v>#N/A</v>
      </c>
      <c r="O43" s="2" t="e">
        <f ca="1">VLOOKUP("*"&amp;$N$3&amp;"*",OFFSET(Sheet6!$B$2:$F$406,O42,0),5,FALSE)</f>
        <v>#N/A</v>
      </c>
    </row>
    <row r="44" spans="1:15">
      <c r="A44" s="125"/>
      <c r="B44" s="116"/>
      <c r="C44" s="125"/>
      <c r="D44" s="116"/>
      <c r="E44" s="125"/>
      <c r="F44" s="125"/>
      <c r="G44" s="125"/>
      <c r="L44"/>
      <c r="M44" s="2">
        <v>41</v>
      </c>
      <c r="N44" s="2" t="e">
        <f ca="1">VLOOKUP("*"&amp;$N$3&amp;"*",OFFSET(Sheet6!$B$2:$F$439,O43,0),1,FALSE)</f>
        <v>#N/A</v>
      </c>
      <c r="O44" s="2" t="e">
        <f ca="1">VLOOKUP("*"&amp;$N$3&amp;"*",OFFSET(Sheet6!$B$2:$F$406,O43,0),5,FALSE)</f>
        <v>#N/A</v>
      </c>
    </row>
    <row r="45" spans="1:15">
      <c r="A45" s="125"/>
      <c r="B45" s="116"/>
      <c r="C45" s="125"/>
      <c r="D45" s="116"/>
      <c r="E45" s="125"/>
      <c r="L45"/>
      <c r="M45" s="2">
        <v>42</v>
      </c>
      <c r="N45" s="2" t="e">
        <f ca="1">VLOOKUP("*"&amp;$N$3&amp;"*",OFFSET(Sheet6!$B$2:$F$439,O44,0),1,FALSE)</f>
        <v>#N/A</v>
      </c>
      <c r="O45" s="2" t="e">
        <f ca="1">VLOOKUP("*"&amp;$N$3&amp;"*",OFFSET(Sheet6!$B$2:$F$406,O44,0),5,FALSE)</f>
        <v>#N/A</v>
      </c>
    </row>
    <row r="46" spans="1:15">
      <c r="L46"/>
      <c r="M46" s="2">
        <v>43</v>
      </c>
      <c r="N46" s="2" t="e">
        <f ca="1">VLOOKUP("*"&amp;$N$3&amp;"*",OFFSET(Sheet6!$B$2:$F$439,O45,0),1,FALSE)</f>
        <v>#N/A</v>
      </c>
      <c r="O46" s="2" t="e">
        <f ca="1">VLOOKUP("*"&amp;$N$3&amp;"*",OFFSET(Sheet6!$B$2:$F$406,O45,0),5,FALSE)</f>
        <v>#N/A</v>
      </c>
    </row>
    <row r="47" spans="1:15">
      <c r="L47"/>
      <c r="M47" s="2">
        <v>44</v>
      </c>
      <c r="N47" s="2" t="e">
        <f ca="1">VLOOKUP("*"&amp;$N$3&amp;"*",OFFSET(Sheet6!$B$2:$F$439,O46,0),1,FALSE)</f>
        <v>#N/A</v>
      </c>
      <c r="O47" s="2" t="e">
        <f ca="1">VLOOKUP("*"&amp;$N$3&amp;"*",OFFSET(Sheet6!$B$2:$F$406,O46,0),5,FALSE)</f>
        <v>#N/A</v>
      </c>
    </row>
    <row r="48" spans="1:15">
      <c r="L48"/>
      <c r="M48" s="2">
        <v>45</v>
      </c>
      <c r="N48" s="2" t="e">
        <f ca="1">VLOOKUP("*"&amp;$N$3&amp;"*",OFFSET(Sheet6!$B$2:$F$439,O47,0),1,FALSE)</f>
        <v>#N/A</v>
      </c>
      <c r="O48" s="2" t="e">
        <f ca="1">VLOOKUP("*"&amp;$N$3&amp;"*",OFFSET(Sheet6!$B$2:$F$406,O47,0),5,FALSE)</f>
        <v>#N/A</v>
      </c>
    </row>
    <row r="49" spans="12:15">
      <c r="L49"/>
      <c r="M49" s="2">
        <v>46</v>
      </c>
      <c r="N49" s="2" t="e">
        <f ca="1">VLOOKUP("*"&amp;$N$3&amp;"*",OFFSET(Sheet6!$B$2:$F$439,O48,0),1,FALSE)</f>
        <v>#N/A</v>
      </c>
      <c r="O49" s="2" t="e">
        <f ca="1">VLOOKUP("*"&amp;$N$3&amp;"*",OFFSET(Sheet6!$B$2:$F$406,O48,0),5,FALSE)</f>
        <v>#N/A</v>
      </c>
    </row>
    <row r="50" spans="12:15">
      <c r="L50"/>
      <c r="M50" s="2">
        <v>47</v>
      </c>
      <c r="N50" s="2" t="e">
        <f ca="1">VLOOKUP("*"&amp;$N$3&amp;"*",OFFSET(Sheet6!$B$2:$F$439,O49,0),1,FALSE)</f>
        <v>#N/A</v>
      </c>
      <c r="O50" s="2" t="e">
        <f ca="1">VLOOKUP("*"&amp;$N$3&amp;"*",OFFSET(Sheet6!$B$2:$F$406,O49,0),5,FALSE)</f>
        <v>#N/A</v>
      </c>
    </row>
    <row r="51" spans="12:15">
      <c r="L51"/>
      <c r="M51" s="2">
        <v>48</v>
      </c>
      <c r="N51" s="2" t="e">
        <f ca="1">VLOOKUP("*"&amp;$N$3&amp;"*",OFFSET(Sheet6!$B$2:$F$439,O50,0),1,FALSE)</f>
        <v>#N/A</v>
      </c>
      <c r="O51" s="2" t="e">
        <f ca="1">VLOOKUP("*"&amp;$N$3&amp;"*",OFFSET(Sheet6!$B$2:$F$406,O50,0),5,FALSE)</f>
        <v>#N/A</v>
      </c>
    </row>
    <row r="52" spans="12:15">
      <c r="L52"/>
      <c r="M52" s="2">
        <v>49</v>
      </c>
      <c r="N52" s="2" t="e">
        <f ca="1">VLOOKUP("*"&amp;$N$3&amp;"*",OFFSET(Sheet6!$B$2:$F$439,O51,0),1,FALSE)</f>
        <v>#N/A</v>
      </c>
      <c r="O52" s="2" t="e">
        <f ca="1">VLOOKUP("*"&amp;$N$3&amp;"*",OFFSET(Sheet6!$B$2:$F$406,O51,0),5,FALSE)</f>
        <v>#N/A</v>
      </c>
    </row>
    <row r="53" spans="12:15">
      <c r="L53"/>
      <c r="M53" s="2">
        <v>50</v>
      </c>
      <c r="N53" s="2" t="e">
        <f ca="1">VLOOKUP("*"&amp;$N$3&amp;"*",OFFSET(Sheet6!$B$2:$F$439,O52,0),1,FALSE)</f>
        <v>#N/A</v>
      </c>
      <c r="O53" s="2" t="e">
        <f ca="1">VLOOKUP("*"&amp;$N$3&amp;"*",OFFSET(Sheet6!$B$2:$F$406,O52,0),5,FALSE)</f>
        <v>#N/A</v>
      </c>
    </row>
    <row r="54" spans="12:15">
      <c r="L54"/>
      <c r="M54" s="2">
        <v>51</v>
      </c>
      <c r="N54" s="2" t="e">
        <f ca="1">VLOOKUP("*"&amp;$N$3&amp;"*",OFFSET(Sheet6!$B$2:$F$439,O53,0),1,FALSE)</f>
        <v>#N/A</v>
      </c>
      <c r="O54" s="2" t="e">
        <f ca="1">VLOOKUP("*"&amp;$N$3&amp;"*",OFFSET(Sheet6!$B$2:$F$406,O53,0),5,FALSE)</f>
        <v>#N/A</v>
      </c>
    </row>
    <row r="55" spans="12:15">
      <c r="L55"/>
      <c r="M55" s="2">
        <v>52</v>
      </c>
      <c r="N55" s="2" t="e">
        <f ca="1">VLOOKUP("*"&amp;$N$3&amp;"*",OFFSET(Sheet6!$B$2:$F$439,O54,0),1,FALSE)</f>
        <v>#N/A</v>
      </c>
      <c r="O55" s="2" t="e">
        <f ca="1">VLOOKUP("*"&amp;$N$3&amp;"*",OFFSET(Sheet6!$B$2:$F$406,O54,0),5,FALSE)</f>
        <v>#N/A</v>
      </c>
    </row>
    <row r="56" spans="12:15">
      <c r="L56"/>
      <c r="M56" s="2">
        <v>53</v>
      </c>
      <c r="N56" s="2" t="e">
        <f ca="1">VLOOKUP("*"&amp;$N$3&amp;"*",OFFSET(Sheet6!$B$2:$F$439,O55,0),1,FALSE)</f>
        <v>#N/A</v>
      </c>
      <c r="O56" s="2" t="e">
        <f ca="1">VLOOKUP("*"&amp;$N$3&amp;"*",OFFSET(Sheet6!$B$2:$F$406,O55,0),5,FALSE)</f>
        <v>#N/A</v>
      </c>
    </row>
    <row r="57" spans="12:15">
      <c r="L57"/>
      <c r="M57" s="2">
        <v>54</v>
      </c>
      <c r="N57" s="2" t="e">
        <f ca="1">VLOOKUP("*"&amp;$N$3&amp;"*",OFFSET(Sheet6!$B$2:$F$439,O56,0),1,FALSE)</f>
        <v>#N/A</v>
      </c>
      <c r="O57" s="2" t="e">
        <f ca="1">VLOOKUP("*"&amp;$N$3&amp;"*",OFFSET(Sheet6!$B$2:$F$406,O56,0),5,FALSE)</f>
        <v>#N/A</v>
      </c>
    </row>
    <row r="58" spans="12:15">
      <c r="L58"/>
      <c r="M58" s="2">
        <v>55</v>
      </c>
      <c r="N58" s="2" t="e">
        <f ca="1">VLOOKUP("*"&amp;$N$3&amp;"*",OFFSET(Sheet6!$B$2:$F$439,O57,0),1,FALSE)</f>
        <v>#N/A</v>
      </c>
      <c r="O58" s="2" t="e">
        <f ca="1">VLOOKUP("*"&amp;$N$3&amp;"*",OFFSET(Sheet6!$B$2:$F$406,O57,0),5,FALSE)</f>
        <v>#N/A</v>
      </c>
    </row>
    <row r="59" spans="12:15">
      <c r="L59"/>
      <c r="M59" s="2">
        <v>56</v>
      </c>
      <c r="N59" s="2" t="e">
        <f ca="1">VLOOKUP("*"&amp;$N$3&amp;"*",OFFSET(Sheet6!$B$2:$F$439,O58,0),1,FALSE)</f>
        <v>#N/A</v>
      </c>
      <c r="O59" s="2" t="e">
        <f ca="1">VLOOKUP("*"&amp;$N$3&amp;"*",OFFSET(Sheet6!$B$2:$F$406,O58,0),5,FALSE)</f>
        <v>#N/A</v>
      </c>
    </row>
    <row r="60" spans="12:15">
      <c r="L60"/>
      <c r="M60" s="2">
        <v>57</v>
      </c>
      <c r="N60" s="2" t="e">
        <f ca="1">VLOOKUP("*"&amp;$N$3&amp;"*",OFFSET(Sheet6!$B$2:$F$439,O59,0),1,FALSE)</f>
        <v>#N/A</v>
      </c>
      <c r="O60" s="2" t="e">
        <f ca="1">VLOOKUP("*"&amp;$N$3&amp;"*",OFFSET(Sheet6!$B$2:$F$406,O59,0),5,FALSE)</f>
        <v>#N/A</v>
      </c>
    </row>
    <row r="61" spans="12:15">
      <c r="M61" s="2">
        <v>58</v>
      </c>
      <c r="N61" s="2" t="e">
        <f ca="1">VLOOKUP("*"&amp;$N$3&amp;"*",OFFSET(Sheet6!$B$2:$F$439,O60,0),1,FALSE)</f>
        <v>#N/A</v>
      </c>
      <c r="O61" s="2" t="e">
        <f ca="1">VLOOKUP("*"&amp;$N$3&amp;"*",OFFSET(Sheet6!$B$2:$F$406,O60,0),5,FALSE)</f>
        <v>#N/A</v>
      </c>
    </row>
    <row r="62" spans="12:15">
      <c r="M62" s="2">
        <v>59</v>
      </c>
      <c r="N62" s="2" t="e">
        <f ca="1">VLOOKUP("*"&amp;$N$3&amp;"*",OFFSET(Sheet6!$B$2:$F$439,O61,0),1,FALSE)</f>
        <v>#N/A</v>
      </c>
      <c r="O62" s="2" t="e">
        <f ca="1">VLOOKUP("*"&amp;$N$3&amp;"*",OFFSET(Sheet6!$B$2:$F$406,O61,0),5,FALSE)</f>
        <v>#N/A</v>
      </c>
    </row>
    <row r="63" spans="12:15">
      <c r="M63" s="2">
        <v>60</v>
      </c>
      <c r="N63" s="2" t="e">
        <f ca="1">VLOOKUP("*"&amp;$N$3&amp;"*",OFFSET(Sheet6!$B$2:$F$439,O62,0),1,FALSE)</f>
        <v>#N/A</v>
      </c>
      <c r="O63" s="2" t="e">
        <f ca="1">VLOOKUP("*"&amp;$N$3&amp;"*",OFFSET(Sheet6!$B$2:$F$406,O62,0),5,FALSE)</f>
        <v>#N/A</v>
      </c>
    </row>
    <row r="64" spans="12:15">
      <c r="M64" s="2">
        <v>61</v>
      </c>
      <c r="N64" s="2" t="e">
        <f ca="1">VLOOKUP("*"&amp;$N$3&amp;"*",OFFSET(Sheet6!$B$2:$F$439,O63,0),1,FALSE)</f>
        <v>#N/A</v>
      </c>
      <c r="O64" s="2" t="e">
        <f ca="1">VLOOKUP("*"&amp;$N$3&amp;"*",OFFSET(Sheet6!$B$2:$F$406,O63,0),5,FALSE)</f>
        <v>#N/A</v>
      </c>
    </row>
    <row r="65" spans="13:15">
      <c r="M65" s="2">
        <v>62</v>
      </c>
      <c r="N65" s="2" t="e">
        <f ca="1">VLOOKUP("*"&amp;$N$3&amp;"*",OFFSET(Sheet6!$B$2:$F$439,O64,0),1,FALSE)</f>
        <v>#N/A</v>
      </c>
      <c r="O65" s="2" t="e">
        <f ca="1">VLOOKUP("*"&amp;$N$3&amp;"*",OFFSET(Sheet6!$B$2:$F$406,O64,0),5,FALSE)</f>
        <v>#N/A</v>
      </c>
    </row>
    <row r="66" spans="13:15">
      <c r="M66" s="2">
        <v>63</v>
      </c>
      <c r="N66" s="2" t="e">
        <f ca="1">VLOOKUP("*"&amp;$N$3&amp;"*",OFFSET(Sheet6!$B$2:$F$439,O65,0),1,FALSE)</f>
        <v>#N/A</v>
      </c>
      <c r="O66" s="2" t="e">
        <f ca="1">VLOOKUP("*"&amp;$N$3&amp;"*",OFFSET(Sheet6!$B$2:$F$406,O65,0),5,FALSE)</f>
        <v>#N/A</v>
      </c>
    </row>
    <row r="67" spans="13:15">
      <c r="M67" s="2">
        <v>64</v>
      </c>
      <c r="N67" s="2" t="e">
        <f ca="1">VLOOKUP("*"&amp;$N$3&amp;"*",OFFSET(Sheet6!$B$2:$F$439,O66,0),1,FALSE)</f>
        <v>#N/A</v>
      </c>
      <c r="O67" s="2" t="e">
        <f ca="1">VLOOKUP("*"&amp;$N$3&amp;"*",OFFSET(Sheet6!$B$2:$F$406,O66,0),5,FALSE)</f>
        <v>#N/A</v>
      </c>
    </row>
    <row r="68" spans="13:15">
      <c r="M68" s="2">
        <v>65</v>
      </c>
      <c r="N68" s="2" t="e">
        <f ca="1">VLOOKUP("*"&amp;$N$3&amp;"*",OFFSET(Sheet6!$B$2:$F$439,O67,0),1,FALSE)</f>
        <v>#N/A</v>
      </c>
      <c r="O68" s="2" t="e">
        <f ca="1">VLOOKUP("*"&amp;$N$3&amp;"*",OFFSET(Sheet6!$B$2:$F$406,O67,0),5,FALSE)</f>
        <v>#N/A</v>
      </c>
    </row>
    <row r="69" spans="13:15">
      <c r="M69" s="2">
        <v>66</v>
      </c>
      <c r="N69" s="2" t="e">
        <f ca="1">VLOOKUP("*"&amp;$N$3&amp;"*",OFFSET(Sheet6!$B$2:$F$439,O68,0),1,FALSE)</f>
        <v>#N/A</v>
      </c>
      <c r="O69" s="2" t="e">
        <f ca="1">VLOOKUP("*"&amp;$N$3&amp;"*",OFFSET(Sheet6!$B$2:$F$406,O68,0),5,FALSE)</f>
        <v>#N/A</v>
      </c>
    </row>
    <row r="70" spans="13:15">
      <c r="M70" s="2">
        <v>67</v>
      </c>
      <c r="N70" s="2" t="e">
        <f ca="1">VLOOKUP("*"&amp;$N$3&amp;"*",OFFSET(Sheet6!$B$2:$F$439,O69,0),1,FALSE)</f>
        <v>#N/A</v>
      </c>
      <c r="O70" s="2" t="e">
        <f ca="1">VLOOKUP("*"&amp;$N$3&amp;"*",OFFSET(Sheet6!$B$2:$F$406,O69,0),5,FALSE)</f>
        <v>#N/A</v>
      </c>
    </row>
    <row r="71" spans="13:15">
      <c r="M71" s="2">
        <v>68</v>
      </c>
      <c r="N71" s="2" t="e">
        <f ca="1">VLOOKUP("*"&amp;$N$3&amp;"*",OFFSET(Sheet6!$B$2:$F$439,O70,0),1,FALSE)</f>
        <v>#N/A</v>
      </c>
      <c r="O71" s="2" t="e">
        <f ca="1">VLOOKUP("*"&amp;$N$3&amp;"*",OFFSET(Sheet6!$B$2:$F$406,O70,0),5,FALSE)</f>
        <v>#N/A</v>
      </c>
    </row>
    <row r="72" spans="13:15">
      <c r="M72" s="2">
        <v>69</v>
      </c>
      <c r="N72" s="2" t="e">
        <f ca="1">VLOOKUP("*"&amp;$N$3&amp;"*",OFFSET(Sheet6!$B$2:$F$439,O71,0),1,FALSE)</f>
        <v>#N/A</v>
      </c>
      <c r="O72" s="2" t="e">
        <f ca="1">VLOOKUP("*"&amp;$N$3&amp;"*",OFFSET(Sheet6!$B$2:$F$406,O71,0),5,FALSE)</f>
        <v>#N/A</v>
      </c>
    </row>
    <row r="73" spans="13:15">
      <c r="M73" s="2">
        <v>70</v>
      </c>
      <c r="N73" s="2" t="e">
        <f ca="1">VLOOKUP("*"&amp;$N$3&amp;"*",OFFSET(Sheet6!$B$2:$F$439,O72,0),1,FALSE)</f>
        <v>#N/A</v>
      </c>
      <c r="O73" s="2" t="e">
        <f ca="1">VLOOKUP("*"&amp;$N$3&amp;"*",OFFSET(Sheet6!$B$2:$F$406,O72,0),5,FALSE)</f>
        <v>#N/A</v>
      </c>
    </row>
    <row r="74" spans="13:15">
      <c r="M74" s="2">
        <v>71</v>
      </c>
      <c r="N74" s="2" t="e">
        <f ca="1">VLOOKUP("*"&amp;$N$3&amp;"*",OFFSET(Sheet6!$B$2:$F$439,O73,0),1,FALSE)</f>
        <v>#N/A</v>
      </c>
      <c r="O74" s="2" t="e">
        <f ca="1">VLOOKUP("*"&amp;$N$3&amp;"*",OFFSET(Sheet6!$B$2:$F$406,O73,0),5,FALSE)</f>
        <v>#N/A</v>
      </c>
    </row>
    <row r="75" spans="13:15">
      <c r="M75" s="2">
        <v>72</v>
      </c>
      <c r="N75" s="2" t="e">
        <f ca="1">VLOOKUP("*"&amp;$N$3&amp;"*",OFFSET(Sheet6!$B$2:$F$439,O74,0),1,FALSE)</f>
        <v>#N/A</v>
      </c>
      <c r="O75" s="2" t="e">
        <f ca="1">VLOOKUP("*"&amp;$N$3&amp;"*",OFFSET(Sheet6!$B$2:$F$406,O74,0),5,FALSE)</f>
        <v>#N/A</v>
      </c>
    </row>
    <row r="76" spans="13:15">
      <c r="M76" s="2">
        <v>73</v>
      </c>
      <c r="N76" s="2" t="e">
        <f ca="1">VLOOKUP("*"&amp;$N$3&amp;"*",OFFSET(Sheet6!$B$2:$F$439,O75,0),1,FALSE)</f>
        <v>#N/A</v>
      </c>
      <c r="O76" s="2" t="e">
        <f ca="1">VLOOKUP("*"&amp;$N$3&amp;"*",OFFSET(Sheet6!$B$2:$F$406,O75,0),5,FALSE)</f>
        <v>#N/A</v>
      </c>
    </row>
    <row r="77" spans="13:15">
      <c r="M77" s="2">
        <v>74</v>
      </c>
      <c r="N77" s="2" t="e">
        <f ca="1">VLOOKUP("*"&amp;$N$3&amp;"*",OFFSET(Sheet6!$B$2:$F$439,O76,0),1,FALSE)</f>
        <v>#N/A</v>
      </c>
      <c r="O77" s="2" t="e">
        <f ca="1">VLOOKUP("*"&amp;$N$3&amp;"*",OFFSET(Sheet6!$B$2:$F$406,O76,0),5,FALSE)</f>
        <v>#N/A</v>
      </c>
    </row>
  </sheetData>
  <sheetProtection selectLockedCells="1"/>
  <mergeCells count="32">
    <mergeCell ref="C3:E3"/>
    <mergeCell ref="A2:B2"/>
    <mergeCell ref="A14:D14"/>
    <mergeCell ref="E14:H14"/>
    <mergeCell ref="C2:E2"/>
    <mergeCell ref="I14:J14"/>
    <mergeCell ref="A9:B9"/>
    <mergeCell ref="C9:E9"/>
    <mergeCell ref="A10:B10"/>
    <mergeCell ref="C10:E10"/>
    <mergeCell ref="A11:B11"/>
    <mergeCell ref="A12:H12"/>
    <mergeCell ref="I12:J12"/>
    <mergeCell ref="A13:D13"/>
    <mergeCell ref="E13:H13"/>
    <mergeCell ref="I13:J13"/>
    <mergeCell ref="C1:E1"/>
    <mergeCell ref="I11:L11"/>
    <mergeCell ref="C6:E6"/>
    <mergeCell ref="A7:B7"/>
    <mergeCell ref="C7:E7"/>
    <mergeCell ref="A8:B8"/>
    <mergeCell ref="C8:E8"/>
    <mergeCell ref="F3:L3"/>
    <mergeCell ref="A4:B4"/>
    <mergeCell ref="C4:E4"/>
    <mergeCell ref="F4:L4"/>
    <mergeCell ref="A5:B5"/>
    <mergeCell ref="C5:E5"/>
    <mergeCell ref="F5:J7"/>
    <mergeCell ref="A6:B6"/>
    <mergeCell ref="A3:B3"/>
  </mergeCells>
  <phoneticPr fontId="7"/>
  <dataValidations count="7">
    <dataValidation imeMode="on" allowBlank="1" showInputMessage="1" showErrorMessage="1" sqref="IN4 SJ4 ACF4 AMB4 AVX4 BFT4 BPP4 BZL4 CJH4 CTD4 DCZ4 DMV4 DWR4 EGN4 EQJ4 FAF4 FKB4 FTX4 GDT4 GNP4 GXL4 HHH4 HRD4 IAZ4 IKV4 IUR4 JEN4 JOJ4 JYF4 KIB4 KRX4 LBT4 LLP4 LVL4 MFH4 MPD4 MYZ4 NIV4 NSR4 OCN4 OMJ4 OWF4 PGB4 PPX4 PZT4 QJP4 QTL4 RDH4 RND4 RWZ4 SGV4 SQR4 TAN4 TKJ4 TUF4 UEB4 UNX4 UXT4 VHP4 VRL4 WBH4 WLD4 WUZ4 B65541 IN65541 SJ65541 ACF65541 AMB65541 AVX65541 BFT65541 BPP65541 BZL65541 CJH65541 CTD65541 DCZ65541 DMV65541 DWR65541 EGN65541 EQJ65541 FAF65541 FKB65541 FTX65541 GDT65541 GNP65541 GXL65541 HHH65541 HRD65541 IAZ65541 IKV65541 IUR65541 JEN65541 JOJ65541 JYF65541 KIB65541 KRX65541 LBT65541 LLP65541 LVL65541 MFH65541 MPD65541 MYZ65541 NIV65541 NSR65541 OCN65541 OMJ65541 OWF65541 PGB65541 PPX65541 PZT65541 QJP65541 QTL65541 RDH65541 RND65541 RWZ65541 SGV65541 SQR65541 TAN65541 TKJ65541 TUF65541 UEB65541 UNX65541 UXT65541 VHP65541 VRL65541 WBH65541 WLD65541 WUZ65541 B131077 IN131077 SJ131077 ACF131077 AMB131077 AVX131077 BFT131077 BPP131077 BZL131077 CJH131077 CTD131077 DCZ131077 DMV131077 DWR131077 EGN131077 EQJ131077 FAF131077 FKB131077 FTX131077 GDT131077 GNP131077 GXL131077 HHH131077 HRD131077 IAZ131077 IKV131077 IUR131077 JEN131077 JOJ131077 JYF131077 KIB131077 KRX131077 LBT131077 LLP131077 LVL131077 MFH131077 MPD131077 MYZ131077 NIV131077 NSR131077 OCN131077 OMJ131077 OWF131077 PGB131077 PPX131077 PZT131077 QJP131077 QTL131077 RDH131077 RND131077 RWZ131077 SGV131077 SQR131077 TAN131077 TKJ131077 TUF131077 UEB131077 UNX131077 UXT131077 VHP131077 VRL131077 WBH131077 WLD131077 WUZ131077 B196613 IN196613 SJ196613 ACF196613 AMB196613 AVX196613 BFT196613 BPP196613 BZL196613 CJH196613 CTD196613 DCZ196613 DMV196613 DWR196613 EGN196613 EQJ196613 FAF196613 FKB196613 FTX196613 GDT196613 GNP196613 GXL196613 HHH196613 HRD196613 IAZ196613 IKV196613 IUR196613 JEN196613 JOJ196613 JYF196613 KIB196613 KRX196613 LBT196613 LLP196613 LVL196613 MFH196613 MPD196613 MYZ196613 NIV196613 NSR196613 OCN196613 OMJ196613 OWF196613 PGB196613 PPX196613 PZT196613 QJP196613 QTL196613 RDH196613 RND196613 RWZ196613 SGV196613 SQR196613 TAN196613 TKJ196613 TUF196613 UEB196613 UNX196613 UXT196613 VHP196613 VRL196613 WBH196613 WLD196613 WUZ196613 B262149 IN262149 SJ262149 ACF262149 AMB262149 AVX262149 BFT262149 BPP262149 BZL262149 CJH262149 CTD262149 DCZ262149 DMV262149 DWR262149 EGN262149 EQJ262149 FAF262149 FKB262149 FTX262149 GDT262149 GNP262149 GXL262149 HHH262149 HRD262149 IAZ262149 IKV262149 IUR262149 JEN262149 JOJ262149 JYF262149 KIB262149 KRX262149 LBT262149 LLP262149 LVL262149 MFH262149 MPD262149 MYZ262149 NIV262149 NSR262149 OCN262149 OMJ262149 OWF262149 PGB262149 PPX262149 PZT262149 QJP262149 QTL262149 RDH262149 RND262149 RWZ262149 SGV262149 SQR262149 TAN262149 TKJ262149 TUF262149 UEB262149 UNX262149 UXT262149 VHP262149 VRL262149 WBH262149 WLD262149 WUZ262149 B327685 IN327685 SJ327685 ACF327685 AMB327685 AVX327685 BFT327685 BPP327685 BZL327685 CJH327685 CTD327685 DCZ327685 DMV327685 DWR327685 EGN327685 EQJ327685 FAF327685 FKB327685 FTX327685 GDT327685 GNP327685 GXL327685 HHH327685 HRD327685 IAZ327685 IKV327685 IUR327685 JEN327685 JOJ327685 JYF327685 KIB327685 KRX327685 LBT327685 LLP327685 LVL327685 MFH327685 MPD327685 MYZ327685 NIV327685 NSR327685 OCN327685 OMJ327685 OWF327685 PGB327685 PPX327685 PZT327685 QJP327685 QTL327685 RDH327685 RND327685 RWZ327685 SGV327685 SQR327685 TAN327685 TKJ327685 TUF327685 UEB327685 UNX327685 UXT327685 VHP327685 VRL327685 WBH327685 WLD327685 WUZ327685 B393221 IN393221 SJ393221 ACF393221 AMB393221 AVX393221 BFT393221 BPP393221 BZL393221 CJH393221 CTD393221 DCZ393221 DMV393221 DWR393221 EGN393221 EQJ393221 FAF393221 FKB393221 FTX393221 GDT393221 GNP393221 GXL393221 HHH393221 HRD393221 IAZ393221 IKV393221 IUR393221 JEN393221 JOJ393221 JYF393221 KIB393221 KRX393221 LBT393221 LLP393221 LVL393221 MFH393221 MPD393221 MYZ393221 NIV393221 NSR393221 OCN393221 OMJ393221 OWF393221 PGB393221 PPX393221 PZT393221 QJP393221 QTL393221 RDH393221 RND393221 RWZ393221 SGV393221 SQR393221 TAN393221 TKJ393221 TUF393221 UEB393221 UNX393221 UXT393221 VHP393221 VRL393221 WBH393221 WLD393221 WUZ393221 B458757 IN458757 SJ458757 ACF458757 AMB458757 AVX458757 BFT458757 BPP458757 BZL458757 CJH458757 CTD458757 DCZ458757 DMV458757 DWR458757 EGN458757 EQJ458757 FAF458757 FKB458757 FTX458757 GDT458757 GNP458757 GXL458757 HHH458757 HRD458757 IAZ458757 IKV458757 IUR458757 JEN458757 JOJ458757 JYF458757 KIB458757 KRX458757 LBT458757 LLP458757 LVL458757 MFH458757 MPD458757 MYZ458757 NIV458757 NSR458757 OCN458757 OMJ458757 OWF458757 PGB458757 PPX458757 PZT458757 QJP458757 QTL458757 RDH458757 RND458757 RWZ458757 SGV458757 SQR458757 TAN458757 TKJ458757 TUF458757 UEB458757 UNX458757 UXT458757 VHP458757 VRL458757 WBH458757 WLD458757 WUZ458757 B524293 IN524293 SJ524293 ACF524293 AMB524293 AVX524293 BFT524293 BPP524293 BZL524293 CJH524293 CTD524293 DCZ524293 DMV524293 DWR524293 EGN524293 EQJ524293 FAF524293 FKB524293 FTX524293 GDT524293 GNP524293 GXL524293 HHH524293 HRD524293 IAZ524293 IKV524293 IUR524293 JEN524293 JOJ524293 JYF524293 KIB524293 KRX524293 LBT524293 LLP524293 LVL524293 MFH524293 MPD524293 MYZ524293 NIV524293 NSR524293 OCN524293 OMJ524293 OWF524293 PGB524293 PPX524293 PZT524293 QJP524293 QTL524293 RDH524293 RND524293 RWZ524293 SGV524293 SQR524293 TAN524293 TKJ524293 TUF524293 UEB524293 UNX524293 UXT524293 VHP524293 VRL524293 WBH524293 WLD524293 WUZ524293 B589829 IN589829 SJ589829 ACF589829 AMB589829 AVX589829 BFT589829 BPP589829 BZL589829 CJH589829 CTD589829 DCZ589829 DMV589829 DWR589829 EGN589829 EQJ589829 FAF589829 FKB589829 FTX589829 GDT589829 GNP589829 GXL589829 HHH589829 HRD589829 IAZ589829 IKV589829 IUR589829 JEN589829 JOJ589829 JYF589829 KIB589829 KRX589829 LBT589829 LLP589829 LVL589829 MFH589829 MPD589829 MYZ589829 NIV589829 NSR589829 OCN589829 OMJ589829 OWF589829 PGB589829 PPX589829 PZT589829 QJP589829 QTL589829 RDH589829 RND589829 RWZ589829 SGV589829 SQR589829 TAN589829 TKJ589829 TUF589829 UEB589829 UNX589829 UXT589829 VHP589829 VRL589829 WBH589829 WLD589829 WUZ589829 B655365 IN655365 SJ655365 ACF655365 AMB655365 AVX655365 BFT655365 BPP655365 BZL655365 CJH655365 CTD655365 DCZ655365 DMV655365 DWR655365 EGN655365 EQJ655365 FAF655365 FKB655365 FTX655365 GDT655365 GNP655365 GXL655365 HHH655365 HRD655365 IAZ655365 IKV655365 IUR655365 JEN655365 JOJ655365 JYF655365 KIB655365 KRX655365 LBT655365 LLP655365 LVL655365 MFH655365 MPD655365 MYZ655365 NIV655365 NSR655365 OCN655365 OMJ655365 OWF655365 PGB655365 PPX655365 PZT655365 QJP655365 QTL655365 RDH655365 RND655365 RWZ655365 SGV655365 SQR655365 TAN655365 TKJ655365 TUF655365 UEB655365 UNX655365 UXT655365 VHP655365 VRL655365 WBH655365 WLD655365 WUZ655365 B720901 IN720901 SJ720901 ACF720901 AMB720901 AVX720901 BFT720901 BPP720901 BZL720901 CJH720901 CTD720901 DCZ720901 DMV720901 DWR720901 EGN720901 EQJ720901 FAF720901 FKB720901 FTX720901 GDT720901 GNP720901 GXL720901 HHH720901 HRD720901 IAZ720901 IKV720901 IUR720901 JEN720901 JOJ720901 JYF720901 KIB720901 KRX720901 LBT720901 LLP720901 LVL720901 MFH720901 MPD720901 MYZ720901 NIV720901 NSR720901 OCN720901 OMJ720901 OWF720901 PGB720901 PPX720901 PZT720901 QJP720901 QTL720901 RDH720901 RND720901 RWZ720901 SGV720901 SQR720901 TAN720901 TKJ720901 TUF720901 UEB720901 UNX720901 UXT720901 VHP720901 VRL720901 WBH720901 WLD720901 WUZ720901 B786437 IN786437 SJ786437 ACF786437 AMB786437 AVX786437 BFT786437 BPP786437 BZL786437 CJH786437 CTD786437 DCZ786437 DMV786437 DWR786437 EGN786437 EQJ786437 FAF786437 FKB786437 FTX786437 GDT786437 GNP786437 GXL786437 HHH786437 HRD786437 IAZ786437 IKV786437 IUR786437 JEN786437 JOJ786437 JYF786437 KIB786437 KRX786437 LBT786437 LLP786437 LVL786437 MFH786437 MPD786437 MYZ786437 NIV786437 NSR786437 OCN786437 OMJ786437 OWF786437 PGB786437 PPX786437 PZT786437 QJP786437 QTL786437 RDH786437 RND786437 RWZ786437 SGV786437 SQR786437 TAN786437 TKJ786437 TUF786437 UEB786437 UNX786437 UXT786437 VHP786437 VRL786437 WBH786437 WLD786437 WUZ786437 B851973 IN851973 SJ851973 ACF851973 AMB851973 AVX851973 BFT851973 BPP851973 BZL851973 CJH851973 CTD851973 DCZ851973 DMV851973 DWR851973 EGN851973 EQJ851973 FAF851973 FKB851973 FTX851973 GDT851973 GNP851973 GXL851973 HHH851973 HRD851973 IAZ851973 IKV851973 IUR851973 JEN851973 JOJ851973 JYF851973 KIB851973 KRX851973 LBT851973 LLP851973 LVL851973 MFH851973 MPD851973 MYZ851973 NIV851973 NSR851973 OCN851973 OMJ851973 OWF851973 PGB851973 PPX851973 PZT851973 QJP851973 QTL851973 RDH851973 RND851973 RWZ851973 SGV851973 SQR851973 TAN851973 TKJ851973 TUF851973 UEB851973 UNX851973 UXT851973 VHP851973 VRL851973 WBH851973 WLD851973 WUZ851973 B917509 IN917509 SJ917509 ACF917509 AMB917509 AVX917509 BFT917509 BPP917509 BZL917509 CJH917509 CTD917509 DCZ917509 DMV917509 DWR917509 EGN917509 EQJ917509 FAF917509 FKB917509 FTX917509 GDT917509 GNP917509 GXL917509 HHH917509 HRD917509 IAZ917509 IKV917509 IUR917509 JEN917509 JOJ917509 JYF917509 KIB917509 KRX917509 LBT917509 LLP917509 LVL917509 MFH917509 MPD917509 MYZ917509 NIV917509 NSR917509 OCN917509 OMJ917509 OWF917509 PGB917509 PPX917509 PZT917509 QJP917509 QTL917509 RDH917509 RND917509 RWZ917509 SGV917509 SQR917509 TAN917509 TKJ917509 TUF917509 UEB917509 UNX917509 UXT917509 VHP917509 VRL917509 WBH917509 WLD917509 WUZ917509 B983045 IN983045 SJ983045 ACF983045 AMB983045 AVX983045 BFT983045 BPP983045 BZL983045 CJH983045 CTD983045 DCZ983045 DMV983045 DWR983045 EGN983045 EQJ983045 FAF983045 FKB983045 FTX983045 GDT983045 GNP983045 GXL983045 HHH983045 HRD983045 IAZ983045 IKV983045 IUR983045 JEN983045 JOJ983045 JYF983045 KIB983045 KRX983045 LBT983045 LLP983045 LVL983045 MFH983045 MPD983045 MYZ983045 NIV983045 NSR983045 OCN983045 OMJ983045 OWF983045 PGB983045 PPX983045 PZT983045 QJP983045 QTL983045 RDH983045 RND983045 RWZ983045 SGV983045 SQR983045 TAN983045 TKJ983045 TUF983045 UEB983045 UNX983045 UXT983045 VHP983045 VRL983045 WBH983045 WLD983045 WUZ983045 B5 IN7:IN10 SJ7:SJ10 ACF7:ACF10 AMB7:AMB10 AVX7:AVX10 BFT7:BFT10 BPP7:BPP10 BZL7:BZL10 CJH7:CJH10 CTD7:CTD10 DCZ7:DCZ10 DMV7:DMV10 DWR7:DWR10 EGN7:EGN10 EQJ7:EQJ10 FAF7:FAF10 FKB7:FKB10 FTX7:FTX10 GDT7:GDT10 GNP7:GNP10 GXL7:GXL10 HHH7:HHH10 HRD7:HRD10 IAZ7:IAZ10 IKV7:IKV10 IUR7:IUR10 JEN7:JEN10 JOJ7:JOJ10 JYF7:JYF10 KIB7:KIB10 KRX7:KRX10 LBT7:LBT10 LLP7:LLP10 LVL7:LVL10 MFH7:MFH10 MPD7:MPD10 MYZ7:MYZ10 NIV7:NIV10 NSR7:NSR10 OCN7:OCN10 OMJ7:OMJ10 OWF7:OWF10 PGB7:PGB10 PPX7:PPX10 PZT7:PZT10 QJP7:QJP10 QTL7:QTL10 RDH7:RDH10 RND7:RND10 RWZ7:RWZ10 SGV7:SGV10 SQR7:SQR10 TAN7:TAN10 TKJ7:TKJ10 TUF7:TUF10 UEB7:UEB10 UNX7:UNX10 UXT7:UXT10 VHP7:VHP10 VRL7:VRL10 WBH7:WBH10 WLD7:WLD10 WUZ7:WUZ10 B65544:B65546 IN65544:IN65546 SJ65544:SJ65546 ACF65544:ACF65546 AMB65544:AMB65546 AVX65544:AVX65546 BFT65544:BFT65546 BPP65544:BPP65546 BZL65544:BZL65546 CJH65544:CJH65546 CTD65544:CTD65546 DCZ65544:DCZ65546 DMV65544:DMV65546 DWR65544:DWR65546 EGN65544:EGN65546 EQJ65544:EQJ65546 FAF65544:FAF65546 FKB65544:FKB65546 FTX65544:FTX65546 GDT65544:GDT65546 GNP65544:GNP65546 GXL65544:GXL65546 HHH65544:HHH65546 HRD65544:HRD65546 IAZ65544:IAZ65546 IKV65544:IKV65546 IUR65544:IUR65546 JEN65544:JEN65546 JOJ65544:JOJ65546 JYF65544:JYF65546 KIB65544:KIB65546 KRX65544:KRX65546 LBT65544:LBT65546 LLP65544:LLP65546 LVL65544:LVL65546 MFH65544:MFH65546 MPD65544:MPD65546 MYZ65544:MYZ65546 NIV65544:NIV65546 NSR65544:NSR65546 OCN65544:OCN65546 OMJ65544:OMJ65546 OWF65544:OWF65546 PGB65544:PGB65546 PPX65544:PPX65546 PZT65544:PZT65546 QJP65544:QJP65546 QTL65544:QTL65546 RDH65544:RDH65546 RND65544:RND65546 RWZ65544:RWZ65546 SGV65544:SGV65546 SQR65544:SQR65546 TAN65544:TAN65546 TKJ65544:TKJ65546 TUF65544:TUF65546 UEB65544:UEB65546 UNX65544:UNX65546 UXT65544:UXT65546 VHP65544:VHP65546 VRL65544:VRL65546 WBH65544:WBH65546 WLD65544:WLD65546 WUZ65544:WUZ65546 B131080:B131082 IN131080:IN131082 SJ131080:SJ131082 ACF131080:ACF131082 AMB131080:AMB131082 AVX131080:AVX131082 BFT131080:BFT131082 BPP131080:BPP131082 BZL131080:BZL131082 CJH131080:CJH131082 CTD131080:CTD131082 DCZ131080:DCZ131082 DMV131080:DMV131082 DWR131080:DWR131082 EGN131080:EGN131082 EQJ131080:EQJ131082 FAF131080:FAF131082 FKB131080:FKB131082 FTX131080:FTX131082 GDT131080:GDT131082 GNP131080:GNP131082 GXL131080:GXL131082 HHH131080:HHH131082 HRD131080:HRD131082 IAZ131080:IAZ131082 IKV131080:IKV131082 IUR131080:IUR131082 JEN131080:JEN131082 JOJ131080:JOJ131082 JYF131080:JYF131082 KIB131080:KIB131082 KRX131080:KRX131082 LBT131080:LBT131082 LLP131080:LLP131082 LVL131080:LVL131082 MFH131080:MFH131082 MPD131080:MPD131082 MYZ131080:MYZ131082 NIV131080:NIV131082 NSR131080:NSR131082 OCN131080:OCN131082 OMJ131080:OMJ131082 OWF131080:OWF131082 PGB131080:PGB131082 PPX131080:PPX131082 PZT131080:PZT131082 QJP131080:QJP131082 QTL131080:QTL131082 RDH131080:RDH131082 RND131080:RND131082 RWZ131080:RWZ131082 SGV131080:SGV131082 SQR131080:SQR131082 TAN131080:TAN131082 TKJ131080:TKJ131082 TUF131080:TUF131082 UEB131080:UEB131082 UNX131080:UNX131082 UXT131080:UXT131082 VHP131080:VHP131082 VRL131080:VRL131082 WBH131080:WBH131082 WLD131080:WLD131082 WUZ131080:WUZ131082 B196616:B196618 IN196616:IN196618 SJ196616:SJ196618 ACF196616:ACF196618 AMB196616:AMB196618 AVX196616:AVX196618 BFT196616:BFT196618 BPP196616:BPP196618 BZL196616:BZL196618 CJH196616:CJH196618 CTD196616:CTD196618 DCZ196616:DCZ196618 DMV196616:DMV196618 DWR196616:DWR196618 EGN196616:EGN196618 EQJ196616:EQJ196618 FAF196616:FAF196618 FKB196616:FKB196618 FTX196616:FTX196618 GDT196616:GDT196618 GNP196616:GNP196618 GXL196616:GXL196618 HHH196616:HHH196618 HRD196616:HRD196618 IAZ196616:IAZ196618 IKV196616:IKV196618 IUR196616:IUR196618 JEN196616:JEN196618 JOJ196616:JOJ196618 JYF196616:JYF196618 KIB196616:KIB196618 KRX196616:KRX196618 LBT196616:LBT196618 LLP196616:LLP196618 LVL196616:LVL196618 MFH196616:MFH196618 MPD196616:MPD196618 MYZ196616:MYZ196618 NIV196616:NIV196618 NSR196616:NSR196618 OCN196616:OCN196618 OMJ196616:OMJ196618 OWF196616:OWF196618 PGB196616:PGB196618 PPX196616:PPX196618 PZT196616:PZT196618 QJP196616:QJP196618 QTL196616:QTL196618 RDH196616:RDH196618 RND196616:RND196618 RWZ196616:RWZ196618 SGV196616:SGV196618 SQR196616:SQR196618 TAN196616:TAN196618 TKJ196616:TKJ196618 TUF196616:TUF196618 UEB196616:UEB196618 UNX196616:UNX196618 UXT196616:UXT196618 VHP196616:VHP196618 VRL196616:VRL196618 WBH196616:WBH196618 WLD196616:WLD196618 WUZ196616:WUZ196618 B262152:B262154 IN262152:IN262154 SJ262152:SJ262154 ACF262152:ACF262154 AMB262152:AMB262154 AVX262152:AVX262154 BFT262152:BFT262154 BPP262152:BPP262154 BZL262152:BZL262154 CJH262152:CJH262154 CTD262152:CTD262154 DCZ262152:DCZ262154 DMV262152:DMV262154 DWR262152:DWR262154 EGN262152:EGN262154 EQJ262152:EQJ262154 FAF262152:FAF262154 FKB262152:FKB262154 FTX262152:FTX262154 GDT262152:GDT262154 GNP262152:GNP262154 GXL262152:GXL262154 HHH262152:HHH262154 HRD262152:HRD262154 IAZ262152:IAZ262154 IKV262152:IKV262154 IUR262152:IUR262154 JEN262152:JEN262154 JOJ262152:JOJ262154 JYF262152:JYF262154 KIB262152:KIB262154 KRX262152:KRX262154 LBT262152:LBT262154 LLP262152:LLP262154 LVL262152:LVL262154 MFH262152:MFH262154 MPD262152:MPD262154 MYZ262152:MYZ262154 NIV262152:NIV262154 NSR262152:NSR262154 OCN262152:OCN262154 OMJ262152:OMJ262154 OWF262152:OWF262154 PGB262152:PGB262154 PPX262152:PPX262154 PZT262152:PZT262154 QJP262152:QJP262154 QTL262152:QTL262154 RDH262152:RDH262154 RND262152:RND262154 RWZ262152:RWZ262154 SGV262152:SGV262154 SQR262152:SQR262154 TAN262152:TAN262154 TKJ262152:TKJ262154 TUF262152:TUF262154 UEB262152:UEB262154 UNX262152:UNX262154 UXT262152:UXT262154 VHP262152:VHP262154 VRL262152:VRL262154 WBH262152:WBH262154 WLD262152:WLD262154 WUZ262152:WUZ262154 B327688:B327690 IN327688:IN327690 SJ327688:SJ327690 ACF327688:ACF327690 AMB327688:AMB327690 AVX327688:AVX327690 BFT327688:BFT327690 BPP327688:BPP327690 BZL327688:BZL327690 CJH327688:CJH327690 CTD327688:CTD327690 DCZ327688:DCZ327690 DMV327688:DMV327690 DWR327688:DWR327690 EGN327688:EGN327690 EQJ327688:EQJ327690 FAF327688:FAF327690 FKB327688:FKB327690 FTX327688:FTX327690 GDT327688:GDT327690 GNP327688:GNP327690 GXL327688:GXL327690 HHH327688:HHH327690 HRD327688:HRD327690 IAZ327688:IAZ327690 IKV327688:IKV327690 IUR327688:IUR327690 JEN327688:JEN327690 JOJ327688:JOJ327690 JYF327688:JYF327690 KIB327688:KIB327690 KRX327688:KRX327690 LBT327688:LBT327690 LLP327688:LLP327690 LVL327688:LVL327690 MFH327688:MFH327690 MPD327688:MPD327690 MYZ327688:MYZ327690 NIV327688:NIV327690 NSR327688:NSR327690 OCN327688:OCN327690 OMJ327688:OMJ327690 OWF327688:OWF327690 PGB327688:PGB327690 PPX327688:PPX327690 PZT327688:PZT327690 QJP327688:QJP327690 QTL327688:QTL327690 RDH327688:RDH327690 RND327688:RND327690 RWZ327688:RWZ327690 SGV327688:SGV327690 SQR327688:SQR327690 TAN327688:TAN327690 TKJ327688:TKJ327690 TUF327688:TUF327690 UEB327688:UEB327690 UNX327688:UNX327690 UXT327688:UXT327690 VHP327688:VHP327690 VRL327688:VRL327690 WBH327688:WBH327690 WLD327688:WLD327690 WUZ327688:WUZ327690 B393224:B393226 IN393224:IN393226 SJ393224:SJ393226 ACF393224:ACF393226 AMB393224:AMB393226 AVX393224:AVX393226 BFT393224:BFT393226 BPP393224:BPP393226 BZL393224:BZL393226 CJH393224:CJH393226 CTD393224:CTD393226 DCZ393224:DCZ393226 DMV393224:DMV393226 DWR393224:DWR393226 EGN393224:EGN393226 EQJ393224:EQJ393226 FAF393224:FAF393226 FKB393224:FKB393226 FTX393224:FTX393226 GDT393224:GDT393226 GNP393224:GNP393226 GXL393224:GXL393226 HHH393224:HHH393226 HRD393224:HRD393226 IAZ393224:IAZ393226 IKV393224:IKV393226 IUR393224:IUR393226 JEN393224:JEN393226 JOJ393224:JOJ393226 JYF393224:JYF393226 KIB393224:KIB393226 KRX393224:KRX393226 LBT393224:LBT393226 LLP393224:LLP393226 LVL393224:LVL393226 MFH393224:MFH393226 MPD393224:MPD393226 MYZ393224:MYZ393226 NIV393224:NIV393226 NSR393224:NSR393226 OCN393224:OCN393226 OMJ393224:OMJ393226 OWF393224:OWF393226 PGB393224:PGB393226 PPX393224:PPX393226 PZT393224:PZT393226 QJP393224:QJP393226 QTL393224:QTL393226 RDH393224:RDH393226 RND393224:RND393226 RWZ393224:RWZ393226 SGV393224:SGV393226 SQR393224:SQR393226 TAN393224:TAN393226 TKJ393224:TKJ393226 TUF393224:TUF393226 UEB393224:UEB393226 UNX393224:UNX393226 UXT393224:UXT393226 VHP393224:VHP393226 VRL393224:VRL393226 WBH393224:WBH393226 WLD393224:WLD393226 WUZ393224:WUZ393226 B458760:B458762 IN458760:IN458762 SJ458760:SJ458762 ACF458760:ACF458762 AMB458760:AMB458762 AVX458760:AVX458762 BFT458760:BFT458762 BPP458760:BPP458762 BZL458760:BZL458762 CJH458760:CJH458762 CTD458760:CTD458762 DCZ458760:DCZ458762 DMV458760:DMV458762 DWR458760:DWR458762 EGN458760:EGN458762 EQJ458760:EQJ458762 FAF458760:FAF458762 FKB458760:FKB458762 FTX458760:FTX458762 GDT458760:GDT458762 GNP458760:GNP458762 GXL458760:GXL458762 HHH458760:HHH458762 HRD458760:HRD458762 IAZ458760:IAZ458762 IKV458760:IKV458762 IUR458760:IUR458762 JEN458760:JEN458762 JOJ458760:JOJ458762 JYF458760:JYF458762 KIB458760:KIB458762 KRX458760:KRX458762 LBT458760:LBT458762 LLP458760:LLP458762 LVL458760:LVL458762 MFH458760:MFH458762 MPD458760:MPD458762 MYZ458760:MYZ458762 NIV458760:NIV458762 NSR458760:NSR458762 OCN458760:OCN458762 OMJ458760:OMJ458762 OWF458760:OWF458762 PGB458760:PGB458762 PPX458760:PPX458762 PZT458760:PZT458762 QJP458760:QJP458762 QTL458760:QTL458762 RDH458760:RDH458762 RND458760:RND458762 RWZ458760:RWZ458762 SGV458760:SGV458762 SQR458760:SQR458762 TAN458760:TAN458762 TKJ458760:TKJ458762 TUF458760:TUF458762 UEB458760:UEB458762 UNX458760:UNX458762 UXT458760:UXT458762 VHP458760:VHP458762 VRL458760:VRL458762 WBH458760:WBH458762 WLD458760:WLD458762 WUZ458760:WUZ458762 B524296:B524298 IN524296:IN524298 SJ524296:SJ524298 ACF524296:ACF524298 AMB524296:AMB524298 AVX524296:AVX524298 BFT524296:BFT524298 BPP524296:BPP524298 BZL524296:BZL524298 CJH524296:CJH524298 CTD524296:CTD524298 DCZ524296:DCZ524298 DMV524296:DMV524298 DWR524296:DWR524298 EGN524296:EGN524298 EQJ524296:EQJ524298 FAF524296:FAF524298 FKB524296:FKB524298 FTX524296:FTX524298 GDT524296:GDT524298 GNP524296:GNP524298 GXL524296:GXL524298 HHH524296:HHH524298 HRD524296:HRD524298 IAZ524296:IAZ524298 IKV524296:IKV524298 IUR524296:IUR524298 JEN524296:JEN524298 JOJ524296:JOJ524298 JYF524296:JYF524298 KIB524296:KIB524298 KRX524296:KRX524298 LBT524296:LBT524298 LLP524296:LLP524298 LVL524296:LVL524298 MFH524296:MFH524298 MPD524296:MPD524298 MYZ524296:MYZ524298 NIV524296:NIV524298 NSR524296:NSR524298 OCN524296:OCN524298 OMJ524296:OMJ524298 OWF524296:OWF524298 PGB524296:PGB524298 PPX524296:PPX524298 PZT524296:PZT524298 QJP524296:QJP524298 QTL524296:QTL524298 RDH524296:RDH524298 RND524296:RND524298 RWZ524296:RWZ524298 SGV524296:SGV524298 SQR524296:SQR524298 TAN524296:TAN524298 TKJ524296:TKJ524298 TUF524296:TUF524298 UEB524296:UEB524298 UNX524296:UNX524298 UXT524296:UXT524298 VHP524296:VHP524298 VRL524296:VRL524298 WBH524296:WBH524298 WLD524296:WLD524298 WUZ524296:WUZ524298 B589832:B589834 IN589832:IN589834 SJ589832:SJ589834 ACF589832:ACF589834 AMB589832:AMB589834 AVX589832:AVX589834 BFT589832:BFT589834 BPP589832:BPP589834 BZL589832:BZL589834 CJH589832:CJH589834 CTD589832:CTD589834 DCZ589832:DCZ589834 DMV589832:DMV589834 DWR589832:DWR589834 EGN589832:EGN589834 EQJ589832:EQJ589834 FAF589832:FAF589834 FKB589832:FKB589834 FTX589832:FTX589834 GDT589832:GDT589834 GNP589832:GNP589834 GXL589832:GXL589834 HHH589832:HHH589834 HRD589832:HRD589834 IAZ589832:IAZ589834 IKV589832:IKV589834 IUR589832:IUR589834 JEN589832:JEN589834 JOJ589832:JOJ589834 JYF589832:JYF589834 KIB589832:KIB589834 KRX589832:KRX589834 LBT589832:LBT589834 LLP589832:LLP589834 LVL589832:LVL589834 MFH589832:MFH589834 MPD589832:MPD589834 MYZ589832:MYZ589834 NIV589832:NIV589834 NSR589832:NSR589834 OCN589832:OCN589834 OMJ589832:OMJ589834 OWF589832:OWF589834 PGB589832:PGB589834 PPX589832:PPX589834 PZT589832:PZT589834 QJP589832:QJP589834 QTL589832:QTL589834 RDH589832:RDH589834 RND589832:RND589834 RWZ589832:RWZ589834 SGV589832:SGV589834 SQR589832:SQR589834 TAN589832:TAN589834 TKJ589832:TKJ589834 TUF589832:TUF589834 UEB589832:UEB589834 UNX589832:UNX589834 UXT589832:UXT589834 VHP589832:VHP589834 VRL589832:VRL589834 WBH589832:WBH589834 WLD589832:WLD589834 WUZ589832:WUZ589834 B655368:B655370 IN655368:IN655370 SJ655368:SJ655370 ACF655368:ACF655370 AMB655368:AMB655370 AVX655368:AVX655370 BFT655368:BFT655370 BPP655368:BPP655370 BZL655368:BZL655370 CJH655368:CJH655370 CTD655368:CTD655370 DCZ655368:DCZ655370 DMV655368:DMV655370 DWR655368:DWR655370 EGN655368:EGN655370 EQJ655368:EQJ655370 FAF655368:FAF655370 FKB655368:FKB655370 FTX655368:FTX655370 GDT655368:GDT655370 GNP655368:GNP655370 GXL655368:GXL655370 HHH655368:HHH655370 HRD655368:HRD655370 IAZ655368:IAZ655370 IKV655368:IKV655370 IUR655368:IUR655370 JEN655368:JEN655370 JOJ655368:JOJ655370 JYF655368:JYF655370 KIB655368:KIB655370 KRX655368:KRX655370 LBT655368:LBT655370 LLP655368:LLP655370 LVL655368:LVL655370 MFH655368:MFH655370 MPD655368:MPD655370 MYZ655368:MYZ655370 NIV655368:NIV655370 NSR655368:NSR655370 OCN655368:OCN655370 OMJ655368:OMJ655370 OWF655368:OWF655370 PGB655368:PGB655370 PPX655368:PPX655370 PZT655368:PZT655370 QJP655368:QJP655370 QTL655368:QTL655370 RDH655368:RDH655370 RND655368:RND655370 RWZ655368:RWZ655370 SGV655368:SGV655370 SQR655368:SQR655370 TAN655368:TAN655370 TKJ655368:TKJ655370 TUF655368:TUF655370 UEB655368:UEB655370 UNX655368:UNX655370 UXT655368:UXT655370 VHP655368:VHP655370 VRL655368:VRL655370 WBH655368:WBH655370 WLD655368:WLD655370 WUZ655368:WUZ655370 B720904:B720906 IN720904:IN720906 SJ720904:SJ720906 ACF720904:ACF720906 AMB720904:AMB720906 AVX720904:AVX720906 BFT720904:BFT720906 BPP720904:BPP720906 BZL720904:BZL720906 CJH720904:CJH720906 CTD720904:CTD720906 DCZ720904:DCZ720906 DMV720904:DMV720906 DWR720904:DWR720906 EGN720904:EGN720906 EQJ720904:EQJ720906 FAF720904:FAF720906 FKB720904:FKB720906 FTX720904:FTX720906 GDT720904:GDT720906 GNP720904:GNP720906 GXL720904:GXL720906 HHH720904:HHH720906 HRD720904:HRD720906 IAZ720904:IAZ720906 IKV720904:IKV720906 IUR720904:IUR720906 JEN720904:JEN720906 JOJ720904:JOJ720906 JYF720904:JYF720906 KIB720904:KIB720906 KRX720904:KRX720906 LBT720904:LBT720906 LLP720904:LLP720906 LVL720904:LVL720906 MFH720904:MFH720906 MPD720904:MPD720906 MYZ720904:MYZ720906 NIV720904:NIV720906 NSR720904:NSR720906 OCN720904:OCN720906 OMJ720904:OMJ720906 OWF720904:OWF720906 PGB720904:PGB720906 PPX720904:PPX720906 PZT720904:PZT720906 QJP720904:QJP720906 QTL720904:QTL720906 RDH720904:RDH720906 RND720904:RND720906 RWZ720904:RWZ720906 SGV720904:SGV720906 SQR720904:SQR720906 TAN720904:TAN720906 TKJ720904:TKJ720906 TUF720904:TUF720906 UEB720904:UEB720906 UNX720904:UNX720906 UXT720904:UXT720906 VHP720904:VHP720906 VRL720904:VRL720906 WBH720904:WBH720906 WLD720904:WLD720906 WUZ720904:WUZ720906 B786440:B786442 IN786440:IN786442 SJ786440:SJ786442 ACF786440:ACF786442 AMB786440:AMB786442 AVX786440:AVX786442 BFT786440:BFT786442 BPP786440:BPP786442 BZL786440:BZL786442 CJH786440:CJH786442 CTD786440:CTD786442 DCZ786440:DCZ786442 DMV786440:DMV786442 DWR786440:DWR786442 EGN786440:EGN786442 EQJ786440:EQJ786442 FAF786440:FAF786442 FKB786440:FKB786442 FTX786440:FTX786442 GDT786440:GDT786442 GNP786440:GNP786442 GXL786440:GXL786442 HHH786440:HHH786442 HRD786440:HRD786442 IAZ786440:IAZ786442 IKV786440:IKV786442 IUR786440:IUR786442 JEN786440:JEN786442 JOJ786440:JOJ786442 JYF786440:JYF786442 KIB786440:KIB786442 KRX786440:KRX786442 LBT786440:LBT786442 LLP786440:LLP786442 LVL786440:LVL786442 MFH786440:MFH786442 MPD786440:MPD786442 MYZ786440:MYZ786442 NIV786440:NIV786442 NSR786440:NSR786442 OCN786440:OCN786442 OMJ786440:OMJ786442 OWF786440:OWF786442 PGB786440:PGB786442 PPX786440:PPX786442 PZT786440:PZT786442 QJP786440:QJP786442 QTL786440:QTL786442 RDH786440:RDH786442 RND786440:RND786442 RWZ786440:RWZ786442 SGV786440:SGV786442 SQR786440:SQR786442 TAN786440:TAN786442 TKJ786440:TKJ786442 TUF786440:TUF786442 UEB786440:UEB786442 UNX786440:UNX786442 UXT786440:UXT786442 VHP786440:VHP786442 VRL786440:VRL786442 WBH786440:WBH786442 WLD786440:WLD786442 WUZ786440:WUZ786442 B851976:B851978 IN851976:IN851978 SJ851976:SJ851978 ACF851976:ACF851978 AMB851976:AMB851978 AVX851976:AVX851978 BFT851976:BFT851978 BPP851976:BPP851978 BZL851976:BZL851978 CJH851976:CJH851978 CTD851976:CTD851978 DCZ851976:DCZ851978 DMV851976:DMV851978 DWR851976:DWR851978 EGN851976:EGN851978 EQJ851976:EQJ851978 FAF851976:FAF851978 FKB851976:FKB851978 FTX851976:FTX851978 GDT851976:GDT851978 GNP851976:GNP851978 GXL851976:GXL851978 HHH851976:HHH851978 HRD851976:HRD851978 IAZ851976:IAZ851978 IKV851976:IKV851978 IUR851976:IUR851978 JEN851976:JEN851978 JOJ851976:JOJ851978 JYF851976:JYF851978 KIB851976:KIB851978 KRX851976:KRX851978 LBT851976:LBT851978 LLP851976:LLP851978 LVL851976:LVL851978 MFH851976:MFH851978 MPD851976:MPD851978 MYZ851976:MYZ851978 NIV851976:NIV851978 NSR851976:NSR851978 OCN851976:OCN851978 OMJ851976:OMJ851978 OWF851976:OWF851978 PGB851976:PGB851978 PPX851976:PPX851978 PZT851976:PZT851978 QJP851976:QJP851978 QTL851976:QTL851978 RDH851976:RDH851978 RND851976:RND851978 RWZ851976:RWZ851978 SGV851976:SGV851978 SQR851976:SQR851978 TAN851976:TAN851978 TKJ851976:TKJ851978 TUF851976:TUF851978 UEB851976:UEB851978 UNX851976:UNX851978 UXT851976:UXT851978 VHP851976:VHP851978 VRL851976:VRL851978 WBH851976:WBH851978 WLD851976:WLD851978 WUZ851976:WUZ851978 B917512:B917514 IN917512:IN917514 SJ917512:SJ917514 ACF917512:ACF917514 AMB917512:AMB917514 AVX917512:AVX917514 BFT917512:BFT917514 BPP917512:BPP917514 BZL917512:BZL917514 CJH917512:CJH917514 CTD917512:CTD917514 DCZ917512:DCZ917514 DMV917512:DMV917514 DWR917512:DWR917514 EGN917512:EGN917514 EQJ917512:EQJ917514 FAF917512:FAF917514 FKB917512:FKB917514 FTX917512:FTX917514 GDT917512:GDT917514 GNP917512:GNP917514 GXL917512:GXL917514 HHH917512:HHH917514 HRD917512:HRD917514 IAZ917512:IAZ917514 IKV917512:IKV917514 IUR917512:IUR917514 JEN917512:JEN917514 JOJ917512:JOJ917514 JYF917512:JYF917514 KIB917512:KIB917514 KRX917512:KRX917514 LBT917512:LBT917514 LLP917512:LLP917514 LVL917512:LVL917514 MFH917512:MFH917514 MPD917512:MPD917514 MYZ917512:MYZ917514 NIV917512:NIV917514 NSR917512:NSR917514 OCN917512:OCN917514 OMJ917512:OMJ917514 OWF917512:OWF917514 PGB917512:PGB917514 PPX917512:PPX917514 PZT917512:PZT917514 QJP917512:QJP917514 QTL917512:QTL917514 RDH917512:RDH917514 RND917512:RND917514 RWZ917512:RWZ917514 SGV917512:SGV917514 SQR917512:SQR917514 TAN917512:TAN917514 TKJ917512:TKJ917514 TUF917512:TUF917514 UEB917512:UEB917514 UNX917512:UNX917514 UXT917512:UXT917514 VHP917512:VHP917514 VRL917512:VRL917514 WBH917512:WBH917514 WLD917512:WLD917514 WUZ917512:WUZ917514 B983048:B983050 IN983048:IN983050 SJ983048:SJ983050 ACF983048:ACF983050 AMB983048:AMB983050 AVX983048:AVX983050 BFT983048:BFT983050 BPP983048:BPP983050 BZL983048:BZL983050 CJH983048:CJH983050 CTD983048:CTD983050 DCZ983048:DCZ983050 DMV983048:DMV983050 DWR983048:DWR983050 EGN983048:EGN983050 EQJ983048:EQJ983050 FAF983048:FAF983050 FKB983048:FKB983050 FTX983048:FTX983050 GDT983048:GDT983050 GNP983048:GNP983050 GXL983048:GXL983050 HHH983048:HHH983050 HRD983048:HRD983050 IAZ983048:IAZ983050 IKV983048:IKV983050 IUR983048:IUR983050 JEN983048:JEN983050 JOJ983048:JOJ983050 JYF983048:JYF983050 KIB983048:KIB983050 KRX983048:KRX983050 LBT983048:LBT983050 LLP983048:LLP983050 LVL983048:LVL983050 MFH983048:MFH983050 MPD983048:MPD983050 MYZ983048:MYZ983050 NIV983048:NIV983050 NSR983048:NSR983050 OCN983048:OCN983050 OMJ983048:OMJ983050 OWF983048:OWF983050 PGB983048:PGB983050 PPX983048:PPX983050 PZT983048:PZT983050 QJP983048:QJP983050 QTL983048:QTL983050 RDH983048:RDH983050 RND983048:RND983050 RWZ983048:RWZ983050 SGV983048:SGV983050 SQR983048:SQR983050 TAN983048:TAN983050 TKJ983048:TKJ983050 TUF983048:TUF983050 UEB983048:UEB983050 UNX983048:UNX983050 UXT983048:UXT983050 VHP983048:VHP983050 VRL983048:VRL983050 WBH983048:WBH983050 WLD983048:WLD983050 WUZ983048:WUZ983050 B7:B10"/>
    <dataValidation imeMode="off" allowBlank="1" showInputMessage="1" showErrorMessage="1" sqref="WVA983050:WVC983050 IO9:IQ10 SK9:SM10 ACG9:ACI10 AMC9:AME10 AVY9:AWA10 BFU9:BFW10 BPQ9:BPS10 BZM9:BZO10 CJI9:CJK10 CTE9:CTG10 DDA9:DDC10 DMW9:DMY10 DWS9:DWU10 EGO9:EGQ10 EQK9:EQM10 FAG9:FAI10 FKC9:FKE10 FTY9:FUA10 GDU9:GDW10 GNQ9:GNS10 GXM9:GXO10 HHI9:HHK10 HRE9:HRG10 IBA9:IBC10 IKW9:IKY10 IUS9:IUU10 JEO9:JEQ10 JOK9:JOM10 JYG9:JYI10 KIC9:KIE10 KRY9:KSA10 LBU9:LBW10 LLQ9:LLS10 LVM9:LVO10 MFI9:MFK10 MPE9:MPG10 MZA9:MZC10 NIW9:NIY10 NSS9:NSU10 OCO9:OCQ10 OMK9:OMM10 OWG9:OWI10 PGC9:PGE10 PPY9:PQA10 PZU9:PZW10 QJQ9:QJS10 QTM9:QTO10 RDI9:RDK10 RNE9:RNG10 RXA9:RXC10 SGW9:SGY10 SQS9:SQU10 TAO9:TAQ10 TKK9:TKM10 TUG9:TUI10 UEC9:UEE10 UNY9:UOA10 UXU9:UXW10 VHQ9:VHS10 VRM9:VRO10 WBI9:WBK10 WLE9:WLG10 WVA9:WVC10 C65546:E65546 IO65546:IQ65546 SK65546:SM65546 ACG65546:ACI65546 AMC65546:AME65546 AVY65546:AWA65546 BFU65546:BFW65546 BPQ65546:BPS65546 BZM65546:BZO65546 CJI65546:CJK65546 CTE65546:CTG65546 DDA65546:DDC65546 DMW65546:DMY65546 DWS65546:DWU65546 EGO65546:EGQ65546 EQK65546:EQM65546 FAG65546:FAI65546 FKC65546:FKE65546 FTY65546:FUA65546 GDU65546:GDW65546 GNQ65546:GNS65546 GXM65546:GXO65546 HHI65546:HHK65546 HRE65546:HRG65546 IBA65546:IBC65546 IKW65546:IKY65546 IUS65546:IUU65546 JEO65546:JEQ65546 JOK65546:JOM65546 JYG65546:JYI65546 KIC65546:KIE65546 KRY65546:KSA65546 LBU65546:LBW65546 LLQ65546:LLS65546 LVM65546:LVO65546 MFI65546:MFK65546 MPE65546:MPG65546 MZA65546:MZC65546 NIW65546:NIY65546 NSS65546:NSU65546 OCO65546:OCQ65546 OMK65546:OMM65546 OWG65546:OWI65546 PGC65546:PGE65546 PPY65546:PQA65546 PZU65546:PZW65546 QJQ65546:QJS65546 QTM65546:QTO65546 RDI65546:RDK65546 RNE65546:RNG65546 RXA65546:RXC65546 SGW65546:SGY65546 SQS65546:SQU65546 TAO65546:TAQ65546 TKK65546:TKM65546 TUG65546:TUI65546 UEC65546:UEE65546 UNY65546:UOA65546 UXU65546:UXW65546 VHQ65546:VHS65546 VRM65546:VRO65546 WBI65546:WBK65546 WLE65546:WLG65546 WVA65546:WVC65546 C131082:E131082 IO131082:IQ131082 SK131082:SM131082 ACG131082:ACI131082 AMC131082:AME131082 AVY131082:AWA131082 BFU131082:BFW131082 BPQ131082:BPS131082 BZM131082:BZO131082 CJI131082:CJK131082 CTE131082:CTG131082 DDA131082:DDC131082 DMW131082:DMY131082 DWS131082:DWU131082 EGO131082:EGQ131082 EQK131082:EQM131082 FAG131082:FAI131082 FKC131082:FKE131082 FTY131082:FUA131082 GDU131082:GDW131082 GNQ131082:GNS131082 GXM131082:GXO131082 HHI131082:HHK131082 HRE131082:HRG131082 IBA131082:IBC131082 IKW131082:IKY131082 IUS131082:IUU131082 JEO131082:JEQ131082 JOK131082:JOM131082 JYG131082:JYI131082 KIC131082:KIE131082 KRY131082:KSA131082 LBU131082:LBW131082 LLQ131082:LLS131082 LVM131082:LVO131082 MFI131082:MFK131082 MPE131082:MPG131082 MZA131082:MZC131082 NIW131082:NIY131082 NSS131082:NSU131082 OCO131082:OCQ131082 OMK131082:OMM131082 OWG131082:OWI131082 PGC131082:PGE131082 PPY131082:PQA131082 PZU131082:PZW131082 QJQ131082:QJS131082 QTM131082:QTO131082 RDI131082:RDK131082 RNE131082:RNG131082 RXA131082:RXC131082 SGW131082:SGY131082 SQS131082:SQU131082 TAO131082:TAQ131082 TKK131082:TKM131082 TUG131082:TUI131082 UEC131082:UEE131082 UNY131082:UOA131082 UXU131082:UXW131082 VHQ131082:VHS131082 VRM131082:VRO131082 WBI131082:WBK131082 WLE131082:WLG131082 WVA131082:WVC131082 C196618:E196618 IO196618:IQ196618 SK196618:SM196618 ACG196618:ACI196618 AMC196618:AME196618 AVY196618:AWA196618 BFU196618:BFW196618 BPQ196618:BPS196618 BZM196618:BZO196618 CJI196618:CJK196618 CTE196618:CTG196618 DDA196618:DDC196618 DMW196618:DMY196618 DWS196618:DWU196618 EGO196618:EGQ196618 EQK196618:EQM196618 FAG196618:FAI196618 FKC196618:FKE196618 FTY196618:FUA196618 GDU196618:GDW196618 GNQ196618:GNS196618 GXM196618:GXO196618 HHI196618:HHK196618 HRE196618:HRG196618 IBA196618:IBC196618 IKW196618:IKY196618 IUS196618:IUU196618 JEO196618:JEQ196618 JOK196618:JOM196618 JYG196618:JYI196618 KIC196618:KIE196618 KRY196618:KSA196618 LBU196618:LBW196618 LLQ196618:LLS196618 LVM196618:LVO196618 MFI196618:MFK196618 MPE196618:MPG196618 MZA196618:MZC196618 NIW196618:NIY196618 NSS196618:NSU196618 OCO196618:OCQ196618 OMK196618:OMM196618 OWG196618:OWI196618 PGC196618:PGE196618 PPY196618:PQA196618 PZU196618:PZW196618 QJQ196618:QJS196618 QTM196618:QTO196618 RDI196618:RDK196618 RNE196618:RNG196618 RXA196618:RXC196618 SGW196618:SGY196618 SQS196618:SQU196618 TAO196618:TAQ196618 TKK196618:TKM196618 TUG196618:TUI196618 UEC196618:UEE196618 UNY196618:UOA196618 UXU196618:UXW196618 VHQ196618:VHS196618 VRM196618:VRO196618 WBI196618:WBK196618 WLE196618:WLG196618 WVA196618:WVC196618 C262154:E262154 IO262154:IQ262154 SK262154:SM262154 ACG262154:ACI262154 AMC262154:AME262154 AVY262154:AWA262154 BFU262154:BFW262154 BPQ262154:BPS262154 BZM262154:BZO262154 CJI262154:CJK262154 CTE262154:CTG262154 DDA262154:DDC262154 DMW262154:DMY262154 DWS262154:DWU262154 EGO262154:EGQ262154 EQK262154:EQM262154 FAG262154:FAI262154 FKC262154:FKE262154 FTY262154:FUA262154 GDU262154:GDW262154 GNQ262154:GNS262154 GXM262154:GXO262154 HHI262154:HHK262154 HRE262154:HRG262154 IBA262154:IBC262154 IKW262154:IKY262154 IUS262154:IUU262154 JEO262154:JEQ262154 JOK262154:JOM262154 JYG262154:JYI262154 KIC262154:KIE262154 KRY262154:KSA262154 LBU262154:LBW262154 LLQ262154:LLS262154 LVM262154:LVO262154 MFI262154:MFK262154 MPE262154:MPG262154 MZA262154:MZC262154 NIW262154:NIY262154 NSS262154:NSU262154 OCO262154:OCQ262154 OMK262154:OMM262154 OWG262154:OWI262154 PGC262154:PGE262154 PPY262154:PQA262154 PZU262154:PZW262154 QJQ262154:QJS262154 QTM262154:QTO262154 RDI262154:RDK262154 RNE262154:RNG262154 RXA262154:RXC262154 SGW262154:SGY262154 SQS262154:SQU262154 TAO262154:TAQ262154 TKK262154:TKM262154 TUG262154:TUI262154 UEC262154:UEE262154 UNY262154:UOA262154 UXU262154:UXW262154 VHQ262154:VHS262154 VRM262154:VRO262154 WBI262154:WBK262154 WLE262154:WLG262154 WVA262154:WVC262154 C327690:E327690 IO327690:IQ327690 SK327690:SM327690 ACG327690:ACI327690 AMC327690:AME327690 AVY327690:AWA327690 BFU327690:BFW327690 BPQ327690:BPS327690 BZM327690:BZO327690 CJI327690:CJK327690 CTE327690:CTG327690 DDA327690:DDC327690 DMW327690:DMY327690 DWS327690:DWU327690 EGO327690:EGQ327690 EQK327690:EQM327690 FAG327690:FAI327690 FKC327690:FKE327690 FTY327690:FUA327690 GDU327690:GDW327690 GNQ327690:GNS327690 GXM327690:GXO327690 HHI327690:HHK327690 HRE327690:HRG327690 IBA327690:IBC327690 IKW327690:IKY327690 IUS327690:IUU327690 JEO327690:JEQ327690 JOK327690:JOM327690 JYG327690:JYI327690 KIC327690:KIE327690 KRY327690:KSA327690 LBU327690:LBW327690 LLQ327690:LLS327690 LVM327690:LVO327690 MFI327690:MFK327690 MPE327690:MPG327690 MZA327690:MZC327690 NIW327690:NIY327690 NSS327690:NSU327690 OCO327690:OCQ327690 OMK327690:OMM327690 OWG327690:OWI327690 PGC327690:PGE327690 PPY327690:PQA327690 PZU327690:PZW327690 QJQ327690:QJS327690 QTM327690:QTO327690 RDI327690:RDK327690 RNE327690:RNG327690 RXA327690:RXC327690 SGW327690:SGY327690 SQS327690:SQU327690 TAO327690:TAQ327690 TKK327690:TKM327690 TUG327690:TUI327690 UEC327690:UEE327690 UNY327690:UOA327690 UXU327690:UXW327690 VHQ327690:VHS327690 VRM327690:VRO327690 WBI327690:WBK327690 WLE327690:WLG327690 WVA327690:WVC327690 C393226:E393226 IO393226:IQ393226 SK393226:SM393226 ACG393226:ACI393226 AMC393226:AME393226 AVY393226:AWA393226 BFU393226:BFW393226 BPQ393226:BPS393226 BZM393226:BZO393226 CJI393226:CJK393226 CTE393226:CTG393226 DDA393226:DDC393226 DMW393226:DMY393226 DWS393226:DWU393226 EGO393226:EGQ393226 EQK393226:EQM393226 FAG393226:FAI393226 FKC393226:FKE393226 FTY393226:FUA393226 GDU393226:GDW393226 GNQ393226:GNS393226 GXM393226:GXO393226 HHI393226:HHK393226 HRE393226:HRG393226 IBA393226:IBC393226 IKW393226:IKY393226 IUS393226:IUU393226 JEO393226:JEQ393226 JOK393226:JOM393226 JYG393226:JYI393226 KIC393226:KIE393226 KRY393226:KSA393226 LBU393226:LBW393226 LLQ393226:LLS393226 LVM393226:LVO393226 MFI393226:MFK393226 MPE393226:MPG393226 MZA393226:MZC393226 NIW393226:NIY393226 NSS393226:NSU393226 OCO393226:OCQ393226 OMK393226:OMM393226 OWG393226:OWI393226 PGC393226:PGE393226 PPY393226:PQA393226 PZU393226:PZW393226 QJQ393226:QJS393226 QTM393226:QTO393226 RDI393226:RDK393226 RNE393226:RNG393226 RXA393226:RXC393226 SGW393226:SGY393226 SQS393226:SQU393226 TAO393226:TAQ393226 TKK393226:TKM393226 TUG393226:TUI393226 UEC393226:UEE393226 UNY393226:UOA393226 UXU393226:UXW393226 VHQ393226:VHS393226 VRM393226:VRO393226 WBI393226:WBK393226 WLE393226:WLG393226 WVA393226:WVC393226 C458762:E458762 IO458762:IQ458762 SK458762:SM458762 ACG458762:ACI458762 AMC458762:AME458762 AVY458762:AWA458762 BFU458762:BFW458762 BPQ458762:BPS458762 BZM458762:BZO458762 CJI458762:CJK458762 CTE458762:CTG458762 DDA458762:DDC458762 DMW458762:DMY458762 DWS458762:DWU458762 EGO458762:EGQ458762 EQK458762:EQM458762 FAG458762:FAI458762 FKC458762:FKE458762 FTY458762:FUA458762 GDU458762:GDW458762 GNQ458762:GNS458762 GXM458762:GXO458762 HHI458762:HHK458762 HRE458762:HRG458762 IBA458762:IBC458762 IKW458762:IKY458762 IUS458762:IUU458762 JEO458762:JEQ458762 JOK458762:JOM458762 JYG458762:JYI458762 KIC458762:KIE458762 KRY458762:KSA458762 LBU458762:LBW458762 LLQ458762:LLS458762 LVM458762:LVO458762 MFI458762:MFK458762 MPE458762:MPG458762 MZA458762:MZC458762 NIW458762:NIY458762 NSS458762:NSU458762 OCO458762:OCQ458762 OMK458762:OMM458762 OWG458762:OWI458762 PGC458762:PGE458762 PPY458762:PQA458762 PZU458762:PZW458762 QJQ458762:QJS458762 QTM458762:QTO458762 RDI458762:RDK458762 RNE458762:RNG458762 RXA458762:RXC458762 SGW458762:SGY458762 SQS458762:SQU458762 TAO458762:TAQ458762 TKK458762:TKM458762 TUG458762:TUI458762 UEC458762:UEE458762 UNY458762:UOA458762 UXU458762:UXW458762 VHQ458762:VHS458762 VRM458762:VRO458762 WBI458762:WBK458762 WLE458762:WLG458762 WVA458762:WVC458762 C524298:E524298 IO524298:IQ524298 SK524298:SM524298 ACG524298:ACI524298 AMC524298:AME524298 AVY524298:AWA524298 BFU524298:BFW524298 BPQ524298:BPS524298 BZM524298:BZO524298 CJI524298:CJK524298 CTE524298:CTG524298 DDA524298:DDC524298 DMW524298:DMY524298 DWS524298:DWU524298 EGO524298:EGQ524298 EQK524298:EQM524298 FAG524298:FAI524298 FKC524298:FKE524298 FTY524298:FUA524298 GDU524298:GDW524298 GNQ524298:GNS524298 GXM524298:GXO524298 HHI524298:HHK524298 HRE524298:HRG524298 IBA524298:IBC524298 IKW524298:IKY524298 IUS524298:IUU524298 JEO524298:JEQ524298 JOK524298:JOM524298 JYG524298:JYI524298 KIC524298:KIE524298 KRY524298:KSA524298 LBU524298:LBW524298 LLQ524298:LLS524298 LVM524298:LVO524298 MFI524298:MFK524298 MPE524298:MPG524298 MZA524298:MZC524298 NIW524298:NIY524298 NSS524298:NSU524298 OCO524298:OCQ524298 OMK524298:OMM524298 OWG524298:OWI524298 PGC524298:PGE524298 PPY524298:PQA524298 PZU524298:PZW524298 QJQ524298:QJS524298 QTM524298:QTO524298 RDI524298:RDK524298 RNE524298:RNG524298 RXA524298:RXC524298 SGW524298:SGY524298 SQS524298:SQU524298 TAO524298:TAQ524298 TKK524298:TKM524298 TUG524298:TUI524298 UEC524298:UEE524298 UNY524298:UOA524298 UXU524298:UXW524298 VHQ524298:VHS524298 VRM524298:VRO524298 WBI524298:WBK524298 WLE524298:WLG524298 WVA524298:WVC524298 C589834:E589834 IO589834:IQ589834 SK589834:SM589834 ACG589834:ACI589834 AMC589834:AME589834 AVY589834:AWA589834 BFU589834:BFW589834 BPQ589834:BPS589834 BZM589834:BZO589834 CJI589834:CJK589834 CTE589834:CTG589834 DDA589834:DDC589834 DMW589834:DMY589834 DWS589834:DWU589834 EGO589834:EGQ589834 EQK589834:EQM589834 FAG589834:FAI589834 FKC589834:FKE589834 FTY589834:FUA589834 GDU589834:GDW589834 GNQ589834:GNS589834 GXM589834:GXO589834 HHI589834:HHK589834 HRE589834:HRG589834 IBA589834:IBC589834 IKW589834:IKY589834 IUS589834:IUU589834 JEO589834:JEQ589834 JOK589834:JOM589834 JYG589834:JYI589834 KIC589834:KIE589834 KRY589834:KSA589834 LBU589834:LBW589834 LLQ589834:LLS589834 LVM589834:LVO589834 MFI589834:MFK589834 MPE589834:MPG589834 MZA589834:MZC589834 NIW589834:NIY589834 NSS589834:NSU589834 OCO589834:OCQ589834 OMK589834:OMM589834 OWG589834:OWI589834 PGC589834:PGE589834 PPY589834:PQA589834 PZU589834:PZW589834 QJQ589834:QJS589834 QTM589834:QTO589834 RDI589834:RDK589834 RNE589834:RNG589834 RXA589834:RXC589834 SGW589834:SGY589834 SQS589834:SQU589834 TAO589834:TAQ589834 TKK589834:TKM589834 TUG589834:TUI589834 UEC589834:UEE589834 UNY589834:UOA589834 UXU589834:UXW589834 VHQ589834:VHS589834 VRM589834:VRO589834 WBI589834:WBK589834 WLE589834:WLG589834 WVA589834:WVC589834 C655370:E655370 IO655370:IQ655370 SK655370:SM655370 ACG655370:ACI655370 AMC655370:AME655370 AVY655370:AWA655370 BFU655370:BFW655370 BPQ655370:BPS655370 BZM655370:BZO655370 CJI655370:CJK655370 CTE655370:CTG655370 DDA655370:DDC655370 DMW655370:DMY655370 DWS655370:DWU655370 EGO655370:EGQ655370 EQK655370:EQM655370 FAG655370:FAI655370 FKC655370:FKE655370 FTY655370:FUA655370 GDU655370:GDW655370 GNQ655370:GNS655370 GXM655370:GXO655370 HHI655370:HHK655370 HRE655370:HRG655370 IBA655370:IBC655370 IKW655370:IKY655370 IUS655370:IUU655370 JEO655370:JEQ655370 JOK655370:JOM655370 JYG655370:JYI655370 KIC655370:KIE655370 KRY655370:KSA655370 LBU655370:LBW655370 LLQ655370:LLS655370 LVM655370:LVO655370 MFI655370:MFK655370 MPE655370:MPG655370 MZA655370:MZC655370 NIW655370:NIY655370 NSS655370:NSU655370 OCO655370:OCQ655370 OMK655370:OMM655370 OWG655370:OWI655370 PGC655370:PGE655370 PPY655370:PQA655370 PZU655370:PZW655370 QJQ655370:QJS655370 QTM655370:QTO655370 RDI655370:RDK655370 RNE655370:RNG655370 RXA655370:RXC655370 SGW655370:SGY655370 SQS655370:SQU655370 TAO655370:TAQ655370 TKK655370:TKM655370 TUG655370:TUI655370 UEC655370:UEE655370 UNY655370:UOA655370 UXU655370:UXW655370 VHQ655370:VHS655370 VRM655370:VRO655370 WBI655370:WBK655370 WLE655370:WLG655370 WVA655370:WVC655370 C720906:E720906 IO720906:IQ720906 SK720906:SM720906 ACG720906:ACI720906 AMC720906:AME720906 AVY720906:AWA720906 BFU720906:BFW720906 BPQ720906:BPS720906 BZM720906:BZO720906 CJI720906:CJK720906 CTE720906:CTG720906 DDA720906:DDC720906 DMW720906:DMY720906 DWS720906:DWU720906 EGO720906:EGQ720906 EQK720906:EQM720906 FAG720906:FAI720906 FKC720906:FKE720906 FTY720906:FUA720906 GDU720906:GDW720906 GNQ720906:GNS720906 GXM720906:GXO720906 HHI720906:HHK720906 HRE720906:HRG720906 IBA720906:IBC720906 IKW720906:IKY720906 IUS720906:IUU720906 JEO720906:JEQ720906 JOK720906:JOM720906 JYG720906:JYI720906 KIC720906:KIE720906 KRY720906:KSA720906 LBU720906:LBW720906 LLQ720906:LLS720906 LVM720906:LVO720906 MFI720906:MFK720906 MPE720906:MPG720906 MZA720906:MZC720906 NIW720906:NIY720906 NSS720906:NSU720906 OCO720906:OCQ720906 OMK720906:OMM720906 OWG720906:OWI720906 PGC720906:PGE720906 PPY720906:PQA720906 PZU720906:PZW720906 QJQ720906:QJS720906 QTM720906:QTO720906 RDI720906:RDK720906 RNE720906:RNG720906 RXA720906:RXC720906 SGW720906:SGY720906 SQS720906:SQU720906 TAO720906:TAQ720906 TKK720906:TKM720906 TUG720906:TUI720906 UEC720906:UEE720906 UNY720906:UOA720906 UXU720906:UXW720906 VHQ720906:VHS720906 VRM720906:VRO720906 WBI720906:WBK720906 WLE720906:WLG720906 WVA720906:WVC720906 C786442:E786442 IO786442:IQ786442 SK786442:SM786442 ACG786442:ACI786442 AMC786442:AME786442 AVY786442:AWA786442 BFU786442:BFW786442 BPQ786442:BPS786442 BZM786442:BZO786442 CJI786442:CJK786442 CTE786442:CTG786442 DDA786442:DDC786442 DMW786442:DMY786442 DWS786442:DWU786442 EGO786442:EGQ786442 EQK786442:EQM786442 FAG786442:FAI786442 FKC786442:FKE786442 FTY786442:FUA786442 GDU786442:GDW786442 GNQ786442:GNS786442 GXM786442:GXO786442 HHI786442:HHK786442 HRE786442:HRG786442 IBA786442:IBC786442 IKW786442:IKY786442 IUS786442:IUU786442 JEO786442:JEQ786442 JOK786442:JOM786442 JYG786442:JYI786442 KIC786442:KIE786442 KRY786442:KSA786442 LBU786442:LBW786442 LLQ786442:LLS786442 LVM786442:LVO786442 MFI786442:MFK786442 MPE786442:MPG786442 MZA786442:MZC786442 NIW786442:NIY786442 NSS786442:NSU786442 OCO786442:OCQ786442 OMK786442:OMM786442 OWG786442:OWI786442 PGC786442:PGE786442 PPY786442:PQA786442 PZU786442:PZW786442 QJQ786442:QJS786442 QTM786442:QTO786442 RDI786442:RDK786442 RNE786442:RNG786442 RXA786442:RXC786442 SGW786442:SGY786442 SQS786442:SQU786442 TAO786442:TAQ786442 TKK786442:TKM786442 TUG786442:TUI786442 UEC786442:UEE786442 UNY786442:UOA786442 UXU786442:UXW786442 VHQ786442:VHS786442 VRM786442:VRO786442 WBI786442:WBK786442 WLE786442:WLG786442 WVA786442:WVC786442 C851978:E851978 IO851978:IQ851978 SK851978:SM851978 ACG851978:ACI851978 AMC851978:AME851978 AVY851978:AWA851978 BFU851978:BFW851978 BPQ851978:BPS851978 BZM851978:BZO851978 CJI851978:CJK851978 CTE851978:CTG851978 DDA851978:DDC851978 DMW851978:DMY851978 DWS851978:DWU851978 EGO851978:EGQ851978 EQK851978:EQM851978 FAG851978:FAI851978 FKC851978:FKE851978 FTY851978:FUA851978 GDU851978:GDW851978 GNQ851978:GNS851978 GXM851978:GXO851978 HHI851978:HHK851978 HRE851978:HRG851978 IBA851978:IBC851978 IKW851978:IKY851978 IUS851978:IUU851978 JEO851978:JEQ851978 JOK851978:JOM851978 JYG851978:JYI851978 KIC851978:KIE851978 KRY851978:KSA851978 LBU851978:LBW851978 LLQ851978:LLS851978 LVM851978:LVO851978 MFI851978:MFK851978 MPE851978:MPG851978 MZA851978:MZC851978 NIW851978:NIY851978 NSS851978:NSU851978 OCO851978:OCQ851978 OMK851978:OMM851978 OWG851978:OWI851978 PGC851978:PGE851978 PPY851978:PQA851978 PZU851978:PZW851978 QJQ851978:QJS851978 QTM851978:QTO851978 RDI851978:RDK851978 RNE851978:RNG851978 RXA851978:RXC851978 SGW851978:SGY851978 SQS851978:SQU851978 TAO851978:TAQ851978 TKK851978:TKM851978 TUG851978:TUI851978 UEC851978:UEE851978 UNY851978:UOA851978 UXU851978:UXW851978 VHQ851978:VHS851978 VRM851978:VRO851978 WBI851978:WBK851978 WLE851978:WLG851978 WVA851978:WVC851978 C917514:E917514 IO917514:IQ917514 SK917514:SM917514 ACG917514:ACI917514 AMC917514:AME917514 AVY917514:AWA917514 BFU917514:BFW917514 BPQ917514:BPS917514 BZM917514:BZO917514 CJI917514:CJK917514 CTE917514:CTG917514 DDA917514:DDC917514 DMW917514:DMY917514 DWS917514:DWU917514 EGO917514:EGQ917514 EQK917514:EQM917514 FAG917514:FAI917514 FKC917514:FKE917514 FTY917514:FUA917514 GDU917514:GDW917514 GNQ917514:GNS917514 GXM917514:GXO917514 HHI917514:HHK917514 HRE917514:HRG917514 IBA917514:IBC917514 IKW917514:IKY917514 IUS917514:IUU917514 JEO917514:JEQ917514 JOK917514:JOM917514 JYG917514:JYI917514 KIC917514:KIE917514 KRY917514:KSA917514 LBU917514:LBW917514 LLQ917514:LLS917514 LVM917514:LVO917514 MFI917514:MFK917514 MPE917514:MPG917514 MZA917514:MZC917514 NIW917514:NIY917514 NSS917514:NSU917514 OCO917514:OCQ917514 OMK917514:OMM917514 OWG917514:OWI917514 PGC917514:PGE917514 PPY917514:PQA917514 PZU917514:PZW917514 QJQ917514:QJS917514 QTM917514:QTO917514 RDI917514:RDK917514 RNE917514:RNG917514 RXA917514:RXC917514 SGW917514:SGY917514 SQS917514:SQU917514 TAO917514:TAQ917514 TKK917514:TKM917514 TUG917514:TUI917514 UEC917514:UEE917514 UNY917514:UOA917514 UXU917514:UXW917514 VHQ917514:VHS917514 VRM917514:VRO917514 WBI917514:WBK917514 WLE917514:WLG917514 WVA917514:WVC917514 C983050:E983050 IO983050:IQ983050 SK983050:SM983050 ACG983050:ACI983050 AMC983050:AME983050 AVY983050:AWA983050 BFU983050:BFW983050 BPQ983050:BPS983050 BZM983050:BZO983050 CJI983050:CJK983050 CTE983050:CTG983050 DDA983050:DDC983050 DMW983050:DMY983050 DWS983050:DWU983050 EGO983050:EGQ983050 EQK983050:EQM983050 FAG983050:FAI983050 FKC983050:FKE983050 FTY983050:FUA983050 GDU983050:GDW983050 GNQ983050:GNS983050 GXM983050:GXO983050 HHI983050:HHK983050 HRE983050:HRG983050 IBA983050:IBC983050 IKW983050:IKY983050 IUS983050:IUU983050 JEO983050:JEQ983050 JOK983050:JOM983050 JYG983050:JYI983050 KIC983050:KIE983050 KRY983050:KSA983050 LBU983050:LBW983050 LLQ983050:LLS983050 LVM983050:LVO983050 MFI983050:MFK983050 MPE983050:MPG983050 MZA983050:MZC983050 NIW983050:NIY983050 NSS983050:NSU983050 OCO983050:OCQ983050 OMK983050:OMM983050 OWG983050:OWI983050 PGC983050:PGE983050 PPY983050:PQA983050 PZU983050:PZW983050 QJQ983050:QJS983050 QTM983050:QTO983050 RDI983050:RDK983050 RNE983050:RNG983050 RXA983050:RXC983050 SGW983050:SGY983050 SQS983050:SQU983050 TAO983050:TAQ983050 TKK983050:TKM983050 TUG983050:TUI983050 UEC983050:UEE983050 UNY983050:UOA983050 UXU983050:UXW983050 VHQ983050:VHS983050 VRM983050:VRO983050 WBI983050:WBK983050 WLE983050:WLG983050 C9:E9"/>
    <dataValidation imeMode="hiragana" allowBlank="1" showInputMessage="1" showErrorMessage="1" sqref="C8:E8 IO8:IQ8 SK8:SM8 ACG8:ACI8 AMC8:AME8 AVY8:AWA8 BFU8:BFW8 BPQ8:BPS8 BZM8:BZO8 CJI8:CJK8 CTE8:CTG8 DDA8:DDC8 DMW8:DMY8 DWS8:DWU8 EGO8:EGQ8 EQK8:EQM8 FAG8:FAI8 FKC8:FKE8 FTY8:FUA8 GDU8:GDW8 GNQ8:GNS8 GXM8:GXO8 HHI8:HHK8 HRE8:HRG8 IBA8:IBC8 IKW8:IKY8 IUS8:IUU8 JEO8:JEQ8 JOK8:JOM8 JYG8:JYI8 KIC8:KIE8 KRY8:KSA8 LBU8:LBW8 LLQ8:LLS8 LVM8:LVO8 MFI8:MFK8 MPE8:MPG8 MZA8:MZC8 NIW8:NIY8 NSS8:NSU8 OCO8:OCQ8 OMK8:OMM8 OWG8:OWI8 PGC8:PGE8 PPY8:PQA8 PZU8:PZW8 QJQ8:QJS8 QTM8:QTO8 RDI8:RDK8 RNE8:RNG8 RXA8:RXC8 SGW8:SGY8 SQS8:SQU8 TAO8:TAQ8 TKK8:TKM8 TUG8:TUI8 UEC8:UEE8 UNY8:UOA8 UXU8:UXW8 VHQ8:VHS8 VRM8:VRO8 WBI8:WBK8 WLE8:WLG8 WVA8:WVC8 C65545:E65545 IO65545:IQ65545 SK65545:SM65545 ACG65545:ACI65545 AMC65545:AME65545 AVY65545:AWA65545 BFU65545:BFW65545 BPQ65545:BPS65545 BZM65545:BZO65545 CJI65545:CJK65545 CTE65545:CTG65545 DDA65545:DDC65545 DMW65545:DMY65545 DWS65545:DWU65545 EGO65545:EGQ65545 EQK65545:EQM65545 FAG65545:FAI65545 FKC65545:FKE65545 FTY65545:FUA65545 GDU65545:GDW65545 GNQ65545:GNS65545 GXM65545:GXO65545 HHI65545:HHK65545 HRE65545:HRG65545 IBA65545:IBC65545 IKW65545:IKY65545 IUS65545:IUU65545 JEO65545:JEQ65545 JOK65545:JOM65545 JYG65545:JYI65545 KIC65545:KIE65545 KRY65545:KSA65545 LBU65545:LBW65545 LLQ65545:LLS65545 LVM65545:LVO65545 MFI65545:MFK65545 MPE65545:MPG65545 MZA65545:MZC65545 NIW65545:NIY65545 NSS65545:NSU65545 OCO65545:OCQ65545 OMK65545:OMM65545 OWG65545:OWI65545 PGC65545:PGE65545 PPY65545:PQA65545 PZU65545:PZW65545 QJQ65545:QJS65545 QTM65545:QTO65545 RDI65545:RDK65545 RNE65545:RNG65545 RXA65545:RXC65545 SGW65545:SGY65545 SQS65545:SQU65545 TAO65545:TAQ65545 TKK65545:TKM65545 TUG65545:TUI65545 UEC65545:UEE65545 UNY65545:UOA65545 UXU65545:UXW65545 VHQ65545:VHS65545 VRM65545:VRO65545 WBI65545:WBK65545 WLE65545:WLG65545 WVA65545:WVC65545 C131081:E131081 IO131081:IQ131081 SK131081:SM131081 ACG131081:ACI131081 AMC131081:AME131081 AVY131081:AWA131081 BFU131081:BFW131081 BPQ131081:BPS131081 BZM131081:BZO131081 CJI131081:CJK131081 CTE131081:CTG131081 DDA131081:DDC131081 DMW131081:DMY131081 DWS131081:DWU131081 EGO131081:EGQ131081 EQK131081:EQM131081 FAG131081:FAI131081 FKC131081:FKE131081 FTY131081:FUA131081 GDU131081:GDW131081 GNQ131081:GNS131081 GXM131081:GXO131081 HHI131081:HHK131081 HRE131081:HRG131081 IBA131081:IBC131081 IKW131081:IKY131081 IUS131081:IUU131081 JEO131081:JEQ131081 JOK131081:JOM131081 JYG131081:JYI131081 KIC131081:KIE131081 KRY131081:KSA131081 LBU131081:LBW131081 LLQ131081:LLS131081 LVM131081:LVO131081 MFI131081:MFK131081 MPE131081:MPG131081 MZA131081:MZC131081 NIW131081:NIY131081 NSS131081:NSU131081 OCO131081:OCQ131081 OMK131081:OMM131081 OWG131081:OWI131081 PGC131081:PGE131081 PPY131081:PQA131081 PZU131081:PZW131081 QJQ131081:QJS131081 QTM131081:QTO131081 RDI131081:RDK131081 RNE131081:RNG131081 RXA131081:RXC131081 SGW131081:SGY131081 SQS131081:SQU131081 TAO131081:TAQ131081 TKK131081:TKM131081 TUG131081:TUI131081 UEC131081:UEE131081 UNY131081:UOA131081 UXU131081:UXW131081 VHQ131081:VHS131081 VRM131081:VRO131081 WBI131081:WBK131081 WLE131081:WLG131081 WVA131081:WVC131081 C196617:E196617 IO196617:IQ196617 SK196617:SM196617 ACG196617:ACI196617 AMC196617:AME196617 AVY196617:AWA196617 BFU196617:BFW196617 BPQ196617:BPS196617 BZM196617:BZO196617 CJI196617:CJK196617 CTE196617:CTG196617 DDA196617:DDC196617 DMW196617:DMY196617 DWS196617:DWU196617 EGO196617:EGQ196617 EQK196617:EQM196617 FAG196617:FAI196617 FKC196617:FKE196617 FTY196617:FUA196617 GDU196617:GDW196617 GNQ196617:GNS196617 GXM196617:GXO196617 HHI196617:HHK196617 HRE196617:HRG196617 IBA196617:IBC196617 IKW196617:IKY196617 IUS196617:IUU196617 JEO196617:JEQ196617 JOK196617:JOM196617 JYG196617:JYI196617 KIC196617:KIE196617 KRY196617:KSA196617 LBU196617:LBW196617 LLQ196617:LLS196617 LVM196617:LVO196617 MFI196617:MFK196617 MPE196617:MPG196617 MZA196617:MZC196617 NIW196617:NIY196617 NSS196617:NSU196617 OCO196617:OCQ196617 OMK196617:OMM196617 OWG196617:OWI196617 PGC196617:PGE196617 PPY196617:PQA196617 PZU196617:PZW196617 QJQ196617:QJS196617 QTM196617:QTO196617 RDI196617:RDK196617 RNE196617:RNG196617 RXA196617:RXC196617 SGW196617:SGY196617 SQS196617:SQU196617 TAO196617:TAQ196617 TKK196617:TKM196617 TUG196617:TUI196617 UEC196617:UEE196617 UNY196617:UOA196617 UXU196617:UXW196617 VHQ196617:VHS196617 VRM196617:VRO196617 WBI196617:WBK196617 WLE196617:WLG196617 WVA196617:WVC196617 C262153:E262153 IO262153:IQ262153 SK262153:SM262153 ACG262153:ACI262153 AMC262153:AME262153 AVY262153:AWA262153 BFU262153:BFW262153 BPQ262153:BPS262153 BZM262153:BZO262153 CJI262153:CJK262153 CTE262153:CTG262153 DDA262153:DDC262153 DMW262153:DMY262153 DWS262153:DWU262153 EGO262153:EGQ262153 EQK262153:EQM262153 FAG262153:FAI262153 FKC262153:FKE262153 FTY262153:FUA262153 GDU262153:GDW262153 GNQ262153:GNS262153 GXM262153:GXO262153 HHI262153:HHK262153 HRE262153:HRG262153 IBA262153:IBC262153 IKW262153:IKY262153 IUS262153:IUU262153 JEO262153:JEQ262153 JOK262153:JOM262153 JYG262153:JYI262153 KIC262153:KIE262153 KRY262153:KSA262153 LBU262153:LBW262153 LLQ262153:LLS262153 LVM262153:LVO262153 MFI262153:MFK262153 MPE262153:MPG262153 MZA262153:MZC262153 NIW262153:NIY262153 NSS262153:NSU262153 OCO262153:OCQ262153 OMK262153:OMM262153 OWG262153:OWI262153 PGC262153:PGE262153 PPY262153:PQA262153 PZU262153:PZW262153 QJQ262153:QJS262153 QTM262153:QTO262153 RDI262153:RDK262153 RNE262153:RNG262153 RXA262153:RXC262153 SGW262153:SGY262153 SQS262153:SQU262153 TAO262153:TAQ262153 TKK262153:TKM262153 TUG262153:TUI262153 UEC262153:UEE262153 UNY262153:UOA262153 UXU262153:UXW262153 VHQ262153:VHS262153 VRM262153:VRO262153 WBI262153:WBK262153 WLE262153:WLG262153 WVA262153:WVC262153 C327689:E327689 IO327689:IQ327689 SK327689:SM327689 ACG327689:ACI327689 AMC327689:AME327689 AVY327689:AWA327689 BFU327689:BFW327689 BPQ327689:BPS327689 BZM327689:BZO327689 CJI327689:CJK327689 CTE327689:CTG327689 DDA327689:DDC327689 DMW327689:DMY327689 DWS327689:DWU327689 EGO327689:EGQ327689 EQK327689:EQM327689 FAG327689:FAI327689 FKC327689:FKE327689 FTY327689:FUA327689 GDU327689:GDW327689 GNQ327689:GNS327689 GXM327689:GXO327689 HHI327689:HHK327689 HRE327689:HRG327689 IBA327689:IBC327689 IKW327689:IKY327689 IUS327689:IUU327689 JEO327689:JEQ327689 JOK327689:JOM327689 JYG327689:JYI327689 KIC327689:KIE327689 KRY327689:KSA327689 LBU327689:LBW327689 LLQ327689:LLS327689 LVM327689:LVO327689 MFI327689:MFK327689 MPE327689:MPG327689 MZA327689:MZC327689 NIW327689:NIY327689 NSS327689:NSU327689 OCO327689:OCQ327689 OMK327689:OMM327689 OWG327689:OWI327689 PGC327689:PGE327689 PPY327689:PQA327689 PZU327689:PZW327689 QJQ327689:QJS327689 QTM327689:QTO327689 RDI327689:RDK327689 RNE327689:RNG327689 RXA327689:RXC327689 SGW327689:SGY327689 SQS327689:SQU327689 TAO327689:TAQ327689 TKK327689:TKM327689 TUG327689:TUI327689 UEC327689:UEE327689 UNY327689:UOA327689 UXU327689:UXW327689 VHQ327689:VHS327689 VRM327689:VRO327689 WBI327689:WBK327689 WLE327689:WLG327689 WVA327689:WVC327689 C393225:E393225 IO393225:IQ393225 SK393225:SM393225 ACG393225:ACI393225 AMC393225:AME393225 AVY393225:AWA393225 BFU393225:BFW393225 BPQ393225:BPS393225 BZM393225:BZO393225 CJI393225:CJK393225 CTE393225:CTG393225 DDA393225:DDC393225 DMW393225:DMY393225 DWS393225:DWU393225 EGO393225:EGQ393225 EQK393225:EQM393225 FAG393225:FAI393225 FKC393225:FKE393225 FTY393225:FUA393225 GDU393225:GDW393225 GNQ393225:GNS393225 GXM393225:GXO393225 HHI393225:HHK393225 HRE393225:HRG393225 IBA393225:IBC393225 IKW393225:IKY393225 IUS393225:IUU393225 JEO393225:JEQ393225 JOK393225:JOM393225 JYG393225:JYI393225 KIC393225:KIE393225 KRY393225:KSA393225 LBU393225:LBW393225 LLQ393225:LLS393225 LVM393225:LVO393225 MFI393225:MFK393225 MPE393225:MPG393225 MZA393225:MZC393225 NIW393225:NIY393225 NSS393225:NSU393225 OCO393225:OCQ393225 OMK393225:OMM393225 OWG393225:OWI393225 PGC393225:PGE393225 PPY393225:PQA393225 PZU393225:PZW393225 QJQ393225:QJS393225 QTM393225:QTO393225 RDI393225:RDK393225 RNE393225:RNG393225 RXA393225:RXC393225 SGW393225:SGY393225 SQS393225:SQU393225 TAO393225:TAQ393225 TKK393225:TKM393225 TUG393225:TUI393225 UEC393225:UEE393225 UNY393225:UOA393225 UXU393225:UXW393225 VHQ393225:VHS393225 VRM393225:VRO393225 WBI393225:WBK393225 WLE393225:WLG393225 WVA393225:WVC393225 C458761:E458761 IO458761:IQ458761 SK458761:SM458761 ACG458761:ACI458761 AMC458761:AME458761 AVY458761:AWA458761 BFU458761:BFW458761 BPQ458761:BPS458761 BZM458761:BZO458761 CJI458761:CJK458761 CTE458761:CTG458761 DDA458761:DDC458761 DMW458761:DMY458761 DWS458761:DWU458761 EGO458761:EGQ458761 EQK458761:EQM458761 FAG458761:FAI458761 FKC458761:FKE458761 FTY458761:FUA458761 GDU458761:GDW458761 GNQ458761:GNS458761 GXM458761:GXO458761 HHI458761:HHK458761 HRE458761:HRG458761 IBA458761:IBC458761 IKW458761:IKY458761 IUS458761:IUU458761 JEO458761:JEQ458761 JOK458761:JOM458761 JYG458761:JYI458761 KIC458761:KIE458761 KRY458761:KSA458761 LBU458761:LBW458761 LLQ458761:LLS458761 LVM458761:LVO458761 MFI458761:MFK458761 MPE458761:MPG458761 MZA458761:MZC458761 NIW458761:NIY458761 NSS458761:NSU458761 OCO458761:OCQ458761 OMK458761:OMM458761 OWG458761:OWI458761 PGC458761:PGE458761 PPY458761:PQA458761 PZU458761:PZW458761 QJQ458761:QJS458761 QTM458761:QTO458761 RDI458761:RDK458761 RNE458761:RNG458761 RXA458761:RXC458761 SGW458761:SGY458761 SQS458761:SQU458761 TAO458761:TAQ458761 TKK458761:TKM458761 TUG458761:TUI458761 UEC458761:UEE458761 UNY458761:UOA458761 UXU458761:UXW458761 VHQ458761:VHS458761 VRM458761:VRO458761 WBI458761:WBK458761 WLE458761:WLG458761 WVA458761:WVC458761 C524297:E524297 IO524297:IQ524297 SK524297:SM524297 ACG524297:ACI524297 AMC524297:AME524297 AVY524297:AWA524297 BFU524297:BFW524297 BPQ524297:BPS524297 BZM524297:BZO524297 CJI524297:CJK524297 CTE524297:CTG524297 DDA524297:DDC524297 DMW524297:DMY524297 DWS524297:DWU524297 EGO524297:EGQ524297 EQK524297:EQM524297 FAG524297:FAI524297 FKC524297:FKE524297 FTY524297:FUA524297 GDU524297:GDW524297 GNQ524297:GNS524297 GXM524297:GXO524297 HHI524297:HHK524297 HRE524297:HRG524297 IBA524297:IBC524297 IKW524297:IKY524297 IUS524297:IUU524297 JEO524297:JEQ524297 JOK524297:JOM524297 JYG524297:JYI524297 KIC524297:KIE524297 KRY524297:KSA524297 LBU524297:LBW524297 LLQ524297:LLS524297 LVM524297:LVO524297 MFI524297:MFK524297 MPE524297:MPG524297 MZA524297:MZC524297 NIW524297:NIY524297 NSS524297:NSU524297 OCO524297:OCQ524297 OMK524297:OMM524297 OWG524297:OWI524297 PGC524297:PGE524297 PPY524297:PQA524297 PZU524297:PZW524297 QJQ524297:QJS524297 QTM524297:QTO524297 RDI524297:RDK524297 RNE524297:RNG524297 RXA524297:RXC524297 SGW524297:SGY524297 SQS524297:SQU524297 TAO524297:TAQ524297 TKK524297:TKM524297 TUG524297:TUI524297 UEC524297:UEE524297 UNY524297:UOA524297 UXU524297:UXW524297 VHQ524297:VHS524297 VRM524297:VRO524297 WBI524297:WBK524297 WLE524297:WLG524297 WVA524297:WVC524297 C589833:E589833 IO589833:IQ589833 SK589833:SM589833 ACG589833:ACI589833 AMC589833:AME589833 AVY589833:AWA589833 BFU589833:BFW589833 BPQ589833:BPS589833 BZM589833:BZO589833 CJI589833:CJK589833 CTE589833:CTG589833 DDA589833:DDC589833 DMW589833:DMY589833 DWS589833:DWU589833 EGO589833:EGQ589833 EQK589833:EQM589833 FAG589833:FAI589833 FKC589833:FKE589833 FTY589833:FUA589833 GDU589833:GDW589833 GNQ589833:GNS589833 GXM589833:GXO589833 HHI589833:HHK589833 HRE589833:HRG589833 IBA589833:IBC589833 IKW589833:IKY589833 IUS589833:IUU589833 JEO589833:JEQ589833 JOK589833:JOM589833 JYG589833:JYI589833 KIC589833:KIE589833 KRY589833:KSA589833 LBU589833:LBW589833 LLQ589833:LLS589833 LVM589833:LVO589833 MFI589833:MFK589833 MPE589833:MPG589833 MZA589833:MZC589833 NIW589833:NIY589833 NSS589833:NSU589833 OCO589833:OCQ589833 OMK589833:OMM589833 OWG589833:OWI589833 PGC589833:PGE589833 PPY589833:PQA589833 PZU589833:PZW589833 QJQ589833:QJS589833 QTM589833:QTO589833 RDI589833:RDK589833 RNE589833:RNG589833 RXA589833:RXC589833 SGW589833:SGY589833 SQS589833:SQU589833 TAO589833:TAQ589833 TKK589833:TKM589833 TUG589833:TUI589833 UEC589833:UEE589833 UNY589833:UOA589833 UXU589833:UXW589833 VHQ589833:VHS589833 VRM589833:VRO589833 WBI589833:WBK589833 WLE589833:WLG589833 WVA589833:WVC589833 C655369:E655369 IO655369:IQ655369 SK655369:SM655369 ACG655369:ACI655369 AMC655369:AME655369 AVY655369:AWA655369 BFU655369:BFW655369 BPQ655369:BPS655369 BZM655369:BZO655369 CJI655369:CJK655369 CTE655369:CTG655369 DDA655369:DDC655369 DMW655369:DMY655369 DWS655369:DWU655369 EGO655369:EGQ655369 EQK655369:EQM655369 FAG655369:FAI655369 FKC655369:FKE655369 FTY655369:FUA655369 GDU655369:GDW655369 GNQ655369:GNS655369 GXM655369:GXO655369 HHI655369:HHK655369 HRE655369:HRG655369 IBA655369:IBC655369 IKW655369:IKY655369 IUS655369:IUU655369 JEO655369:JEQ655369 JOK655369:JOM655369 JYG655369:JYI655369 KIC655369:KIE655369 KRY655369:KSA655369 LBU655369:LBW655369 LLQ655369:LLS655369 LVM655369:LVO655369 MFI655369:MFK655369 MPE655369:MPG655369 MZA655369:MZC655369 NIW655369:NIY655369 NSS655369:NSU655369 OCO655369:OCQ655369 OMK655369:OMM655369 OWG655369:OWI655369 PGC655369:PGE655369 PPY655369:PQA655369 PZU655369:PZW655369 QJQ655369:QJS655369 QTM655369:QTO655369 RDI655369:RDK655369 RNE655369:RNG655369 RXA655369:RXC655369 SGW655369:SGY655369 SQS655369:SQU655369 TAO655369:TAQ655369 TKK655369:TKM655369 TUG655369:TUI655369 UEC655369:UEE655369 UNY655369:UOA655369 UXU655369:UXW655369 VHQ655369:VHS655369 VRM655369:VRO655369 WBI655369:WBK655369 WLE655369:WLG655369 WVA655369:WVC655369 C720905:E720905 IO720905:IQ720905 SK720905:SM720905 ACG720905:ACI720905 AMC720905:AME720905 AVY720905:AWA720905 BFU720905:BFW720905 BPQ720905:BPS720905 BZM720905:BZO720905 CJI720905:CJK720905 CTE720905:CTG720905 DDA720905:DDC720905 DMW720905:DMY720905 DWS720905:DWU720905 EGO720905:EGQ720905 EQK720905:EQM720905 FAG720905:FAI720905 FKC720905:FKE720905 FTY720905:FUA720905 GDU720905:GDW720905 GNQ720905:GNS720905 GXM720905:GXO720905 HHI720905:HHK720905 HRE720905:HRG720905 IBA720905:IBC720905 IKW720905:IKY720905 IUS720905:IUU720905 JEO720905:JEQ720905 JOK720905:JOM720905 JYG720905:JYI720905 KIC720905:KIE720905 KRY720905:KSA720905 LBU720905:LBW720905 LLQ720905:LLS720905 LVM720905:LVO720905 MFI720905:MFK720905 MPE720905:MPG720905 MZA720905:MZC720905 NIW720905:NIY720905 NSS720905:NSU720905 OCO720905:OCQ720905 OMK720905:OMM720905 OWG720905:OWI720905 PGC720905:PGE720905 PPY720905:PQA720905 PZU720905:PZW720905 QJQ720905:QJS720905 QTM720905:QTO720905 RDI720905:RDK720905 RNE720905:RNG720905 RXA720905:RXC720905 SGW720905:SGY720905 SQS720905:SQU720905 TAO720905:TAQ720905 TKK720905:TKM720905 TUG720905:TUI720905 UEC720905:UEE720905 UNY720905:UOA720905 UXU720905:UXW720905 VHQ720905:VHS720905 VRM720905:VRO720905 WBI720905:WBK720905 WLE720905:WLG720905 WVA720905:WVC720905 C786441:E786441 IO786441:IQ786441 SK786441:SM786441 ACG786441:ACI786441 AMC786441:AME786441 AVY786441:AWA786441 BFU786441:BFW786441 BPQ786441:BPS786441 BZM786441:BZO786441 CJI786441:CJK786441 CTE786441:CTG786441 DDA786441:DDC786441 DMW786441:DMY786441 DWS786441:DWU786441 EGO786441:EGQ786441 EQK786441:EQM786441 FAG786441:FAI786441 FKC786441:FKE786441 FTY786441:FUA786441 GDU786441:GDW786441 GNQ786441:GNS786441 GXM786441:GXO786441 HHI786441:HHK786441 HRE786441:HRG786441 IBA786441:IBC786441 IKW786441:IKY786441 IUS786441:IUU786441 JEO786441:JEQ786441 JOK786441:JOM786441 JYG786441:JYI786441 KIC786441:KIE786441 KRY786441:KSA786441 LBU786441:LBW786441 LLQ786441:LLS786441 LVM786441:LVO786441 MFI786441:MFK786441 MPE786441:MPG786441 MZA786441:MZC786441 NIW786441:NIY786441 NSS786441:NSU786441 OCO786441:OCQ786441 OMK786441:OMM786441 OWG786441:OWI786441 PGC786441:PGE786441 PPY786441:PQA786441 PZU786441:PZW786441 QJQ786441:QJS786441 QTM786441:QTO786441 RDI786441:RDK786441 RNE786441:RNG786441 RXA786441:RXC786441 SGW786441:SGY786441 SQS786441:SQU786441 TAO786441:TAQ786441 TKK786441:TKM786441 TUG786441:TUI786441 UEC786441:UEE786441 UNY786441:UOA786441 UXU786441:UXW786441 VHQ786441:VHS786441 VRM786441:VRO786441 WBI786441:WBK786441 WLE786441:WLG786441 WVA786441:WVC786441 C851977:E851977 IO851977:IQ851977 SK851977:SM851977 ACG851977:ACI851977 AMC851977:AME851977 AVY851977:AWA851977 BFU851977:BFW851977 BPQ851977:BPS851977 BZM851977:BZO851977 CJI851977:CJK851977 CTE851977:CTG851977 DDA851977:DDC851977 DMW851977:DMY851977 DWS851977:DWU851977 EGO851977:EGQ851977 EQK851977:EQM851977 FAG851977:FAI851977 FKC851977:FKE851977 FTY851977:FUA851977 GDU851977:GDW851977 GNQ851977:GNS851977 GXM851977:GXO851977 HHI851977:HHK851977 HRE851977:HRG851977 IBA851977:IBC851977 IKW851977:IKY851977 IUS851977:IUU851977 JEO851977:JEQ851977 JOK851977:JOM851977 JYG851977:JYI851977 KIC851977:KIE851977 KRY851977:KSA851977 LBU851977:LBW851977 LLQ851977:LLS851977 LVM851977:LVO851977 MFI851977:MFK851977 MPE851977:MPG851977 MZA851977:MZC851977 NIW851977:NIY851977 NSS851977:NSU851977 OCO851977:OCQ851977 OMK851977:OMM851977 OWG851977:OWI851977 PGC851977:PGE851977 PPY851977:PQA851977 PZU851977:PZW851977 QJQ851977:QJS851977 QTM851977:QTO851977 RDI851977:RDK851977 RNE851977:RNG851977 RXA851977:RXC851977 SGW851977:SGY851977 SQS851977:SQU851977 TAO851977:TAQ851977 TKK851977:TKM851977 TUG851977:TUI851977 UEC851977:UEE851977 UNY851977:UOA851977 UXU851977:UXW851977 VHQ851977:VHS851977 VRM851977:VRO851977 WBI851977:WBK851977 WLE851977:WLG851977 WVA851977:WVC851977 C917513:E917513 IO917513:IQ917513 SK917513:SM917513 ACG917513:ACI917513 AMC917513:AME917513 AVY917513:AWA917513 BFU917513:BFW917513 BPQ917513:BPS917513 BZM917513:BZO917513 CJI917513:CJK917513 CTE917513:CTG917513 DDA917513:DDC917513 DMW917513:DMY917513 DWS917513:DWU917513 EGO917513:EGQ917513 EQK917513:EQM917513 FAG917513:FAI917513 FKC917513:FKE917513 FTY917513:FUA917513 GDU917513:GDW917513 GNQ917513:GNS917513 GXM917513:GXO917513 HHI917513:HHK917513 HRE917513:HRG917513 IBA917513:IBC917513 IKW917513:IKY917513 IUS917513:IUU917513 JEO917513:JEQ917513 JOK917513:JOM917513 JYG917513:JYI917513 KIC917513:KIE917513 KRY917513:KSA917513 LBU917513:LBW917513 LLQ917513:LLS917513 LVM917513:LVO917513 MFI917513:MFK917513 MPE917513:MPG917513 MZA917513:MZC917513 NIW917513:NIY917513 NSS917513:NSU917513 OCO917513:OCQ917513 OMK917513:OMM917513 OWG917513:OWI917513 PGC917513:PGE917513 PPY917513:PQA917513 PZU917513:PZW917513 QJQ917513:QJS917513 QTM917513:QTO917513 RDI917513:RDK917513 RNE917513:RNG917513 RXA917513:RXC917513 SGW917513:SGY917513 SQS917513:SQU917513 TAO917513:TAQ917513 TKK917513:TKM917513 TUG917513:TUI917513 UEC917513:UEE917513 UNY917513:UOA917513 UXU917513:UXW917513 VHQ917513:VHS917513 VRM917513:VRO917513 WBI917513:WBK917513 WLE917513:WLG917513 WVA917513:WVC917513 C983049:E983049 IO983049:IQ983049 SK983049:SM983049 ACG983049:ACI983049 AMC983049:AME983049 AVY983049:AWA983049 BFU983049:BFW983049 BPQ983049:BPS983049 BZM983049:BZO983049 CJI983049:CJK983049 CTE983049:CTG983049 DDA983049:DDC983049 DMW983049:DMY983049 DWS983049:DWU983049 EGO983049:EGQ983049 EQK983049:EQM983049 FAG983049:FAI983049 FKC983049:FKE983049 FTY983049:FUA983049 GDU983049:GDW983049 GNQ983049:GNS983049 GXM983049:GXO983049 HHI983049:HHK983049 HRE983049:HRG983049 IBA983049:IBC983049 IKW983049:IKY983049 IUS983049:IUU983049 JEO983049:JEQ983049 JOK983049:JOM983049 JYG983049:JYI983049 KIC983049:KIE983049 KRY983049:KSA983049 LBU983049:LBW983049 LLQ983049:LLS983049 LVM983049:LVO983049 MFI983049:MFK983049 MPE983049:MPG983049 MZA983049:MZC983049 NIW983049:NIY983049 NSS983049:NSU983049 OCO983049:OCQ983049 OMK983049:OMM983049 OWG983049:OWI983049 PGC983049:PGE983049 PPY983049:PQA983049 PZU983049:PZW983049 QJQ983049:QJS983049 QTM983049:QTO983049 RDI983049:RDK983049 RNE983049:RNG983049 RXA983049:RXC983049 SGW983049:SGY983049 SQS983049:SQU983049 TAO983049:TAQ983049 TKK983049:TKM983049 TUG983049:TUI983049 UEC983049:UEE983049 UNY983049:UOA983049 UXU983049:UXW983049 VHQ983049:VHS983049 VRM983049:VRO983049 WBI983049:WBK983049 WLE983049:WLG983049 WVA983049:WVC983049 C3:E3"/>
    <dataValidation imeMode="halfKatakana" allowBlank="1" showInputMessage="1" showErrorMessage="1" sqref="C7:E7 IO7:IQ7 SK7:SM7 ACG7:ACI7 AMC7:AME7 AVY7:AWA7 BFU7:BFW7 BPQ7:BPS7 BZM7:BZO7 CJI7:CJK7 CTE7:CTG7 DDA7:DDC7 DMW7:DMY7 DWS7:DWU7 EGO7:EGQ7 EQK7:EQM7 FAG7:FAI7 FKC7:FKE7 FTY7:FUA7 GDU7:GDW7 GNQ7:GNS7 GXM7:GXO7 HHI7:HHK7 HRE7:HRG7 IBA7:IBC7 IKW7:IKY7 IUS7:IUU7 JEO7:JEQ7 JOK7:JOM7 JYG7:JYI7 KIC7:KIE7 KRY7:KSA7 LBU7:LBW7 LLQ7:LLS7 LVM7:LVO7 MFI7:MFK7 MPE7:MPG7 MZA7:MZC7 NIW7:NIY7 NSS7:NSU7 OCO7:OCQ7 OMK7:OMM7 OWG7:OWI7 PGC7:PGE7 PPY7:PQA7 PZU7:PZW7 QJQ7:QJS7 QTM7:QTO7 RDI7:RDK7 RNE7:RNG7 RXA7:RXC7 SGW7:SGY7 SQS7:SQU7 TAO7:TAQ7 TKK7:TKM7 TUG7:TUI7 UEC7:UEE7 UNY7:UOA7 UXU7:UXW7 VHQ7:VHS7 VRM7:VRO7 WBI7:WBK7 WLE7:WLG7 WVA7:WVC7 C65544:E65544 IO65544:IQ65544 SK65544:SM65544 ACG65544:ACI65544 AMC65544:AME65544 AVY65544:AWA65544 BFU65544:BFW65544 BPQ65544:BPS65544 BZM65544:BZO65544 CJI65544:CJK65544 CTE65544:CTG65544 DDA65544:DDC65544 DMW65544:DMY65544 DWS65544:DWU65544 EGO65544:EGQ65544 EQK65544:EQM65544 FAG65544:FAI65544 FKC65544:FKE65544 FTY65544:FUA65544 GDU65544:GDW65544 GNQ65544:GNS65544 GXM65544:GXO65544 HHI65544:HHK65544 HRE65544:HRG65544 IBA65544:IBC65544 IKW65544:IKY65544 IUS65544:IUU65544 JEO65544:JEQ65544 JOK65544:JOM65544 JYG65544:JYI65544 KIC65544:KIE65544 KRY65544:KSA65544 LBU65544:LBW65544 LLQ65544:LLS65544 LVM65544:LVO65544 MFI65544:MFK65544 MPE65544:MPG65544 MZA65544:MZC65544 NIW65544:NIY65544 NSS65544:NSU65544 OCO65544:OCQ65544 OMK65544:OMM65544 OWG65544:OWI65544 PGC65544:PGE65544 PPY65544:PQA65544 PZU65544:PZW65544 QJQ65544:QJS65544 QTM65544:QTO65544 RDI65544:RDK65544 RNE65544:RNG65544 RXA65544:RXC65544 SGW65544:SGY65544 SQS65544:SQU65544 TAO65544:TAQ65544 TKK65544:TKM65544 TUG65544:TUI65544 UEC65544:UEE65544 UNY65544:UOA65544 UXU65544:UXW65544 VHQ65544:VHS65544 VRM65544:VRO65544 WBI65544:WBK65544 WLE65544:WLG65544 WVA65544:WVC65544 C131080:E131080 IO131080:IQ131080 SK131080:SM131080 ACG131080:ACI131080 AMC131080:AME131080 AVY131080:AWA131080 BFU131080:BFW131080 BPQ131080:BPS131080 BZM131080:BZO131080 CJI131080:CJK131080 CTE131080:CTG131080 DDA131080:DDC131080 DMW131080:DMY131080 DWS131080:DWU131080 EGO131080:EGQ131080 EQK131080:EQM131080 FAG131080:FAI131080 FKC131080:FKE131080 FTY131080:FUA131080 GDU131080:GDW131080 GNQ131080:GNS131080 GXM131080:GXO131080 HHI131080:HHK131080 HRE131080:HRG131080 IBA131080:IBC131080 IKW131080:IKY131080 IUS131080:IUU131080 JEO131080:JEQ131080 JOK131080:JOM131080 JYG131080:JYI131080 KIC131080:KIE131080 KRY131080:KSA131080 LBU131080:LBW131080 LLQ131080:LLS131080 LVM131080:LVO131080 MFI131080:MFK131080 MPE131080:MPG131080 MZA131080:MZC131080 NIW131080:NIY131080 NSS131080:NSU131080 OCO131080:OCQ131080 OMK131080:OMM131080 OWG131080:OWI131080 PGC131080:PGE131080 PPY131080:PQA131080 PZU131080:PZW131080 QJQ131080:QJS131080 QTM131080:QTO131080 RDI131080:RDK131080 RNE131080:RNG131080 RXA131080:RXC131080 SGW131080:SGY131080 SQS131080:SQU131080 TAO131080:TAQ131080 TKK131080:TKM131080 TUG131080:TUI131080 UEC131080:UEE131080 UNY131080:UOA131080 UXU131080:UXW131080 VHQ131080:VHS131080 VRM131080:VRO131080 WBI131080:WBK131080 WLE131080:WLG131080 WVA131080:WVC131080 C196616:E196616 IO196616:IQ196616 SK196616:SM196616 ACG196616:ACI196616 AMC196616:AME196616 AVY196616:AWA196616 BFU196616:BFW196616 BPQ196616:BPS196616 BZM196616:BZO196616 CJI196616:CJK196616 CTE196616:CTG196616 DDA196616:DDC196616 DMW196616:DMY196616 DWS196616:DWU196616 EGO196616:EGQ196616 EQK196616:EQM196616 FAG196616:FAI196616 FKC196616:FKE196616 FTY196616:FUA196616 GDU196616:GDW196616 GNQ196616:GNS196616 GXM196616:GXO196616 HHI196616:HHK196616 HRE196616:HRG196616 IBA196616:IBC196616 IKW196616:IKY196616 IUS196616:IUU196616 JEO196616:JEQ196616 JOK196616:JOM196616 JYG196616:JYI196616 KIC196616:KIE196616 KRY196616:KSA196616 LBU196616:LBW196616 LLQ196616:LLS196616 LVM196616:LVO196616 MFI196616:MFK196616 MPE196616:MPG196616 MZA196616:MZC196616 NIW196616:NIY196616 NSS196616:NSU196616 OCO196616:OCQ196616 OMK196616:OMM196616 OWG196616:OWI196616 PGC196616:PGE196616 PPY196616:PQA196616 PZU196616:PZW196616 QJQ196616:QJS196616 QTM196616:QTO196616 RDI196616:RDK196616 RNE196616:RNG196616 RXA196616:RXC196616 SGW196616:SGY196616 SQS196616:SQU196616 TAO196616:TAQ196616 TKK196616:TKM196616 TUG196616:TUI196616 UEC196616:UEE196616 UNY196616:UOA196616 UXU196616:UXW196616 VHQ196616:VHS196616 VRM196616:VRO196616 WBI196616:WBK196616 WLE196616:WLG196616 WVA196616:WVC196616 C262152:E262152 IO262152:IQ262152 SK262152:SM262152 ACG262152:ACI262152 AMC262152:AME262152 AVY262152:AWA262152 BFU262152:BFW262152 BPQ262152:BPS262152 BZM262152:BZO262152 CJI262152:CJK262152 CTE262152:CTG262152 DDA262152:DDC262152 DMW262152:DMY262152 DWS262152:DWU262152 EGO262152:EGQ262152 EQK262152:EQM262152 FAG262152:FAI262152 FKC262152:FKE262152 FTY262152:FUA262152 GDU262152:GDW262152 GNQ262152:GNS262152 GXM262152:GXO262152 HHI262152:HHK262152 HRE262152:HRG262152 IBA262152:IBC262152 IKW262152:IKY262152 IUS262152:IUU262152 JEO262152:JEQ262152 JOK262152:JOM262152 JYG262152:JYI262152 KIC262152:KIE262152 KRY262152:KSA262152 LBU262152:LBW262152 LLQ262152:LLS262152 LVM262152:LVO262152 MFI262152:MFK262152 MPE262152:MPG262152 MZA262152:MZC262152 NIW262152:NIY262152 NSS262152:NSU262152 OCO262152:OCQ262152 OMK262152:OMM262152 OWG262152:OWI262152 PGC262152:PGE262152 PPY262152:PQA262152 PZU262152:PZW262152 QJQ262152:QJS262152 QTM262152:QTO262152 RDI262152:RDK262152 RNE262152:RNG262152 RXA262152:RXC262152 SGW262152:SGY262152 SQS262152:SQU262152 TAO262152:TAQ262152 TKK262152:TKM262152 TUG262152:TUI262152 UEC262152:UEE262152 UNY262152:UOA262152 UXU262152:UXW262152 VHQ262152:VHS262152 VRM262152:VRO262152 WBI262152:WBK262152 WLE262152:WLG262152 WVA262152:WVC262152 C327688:E327688 IO327688:IQ327688 SK327688:SM327688 ACG327688:ACI327688 AMC327688:AME327688 AVY327688:AWA327688 BFU327688:BFW327688 BPQ327688:BPS327688 BZM327688:BZO327688 CJI327688:CJK327688 CTE327688:CTG327688 DDA327688:DDC327688 DMW327688:DMY327688 DWS327688:DWU327688 EGO327688:EGQ327688 EQK327688:EQM327688 FAG327688:FAI327688 FKC327688:FKE327688 FTY327688:FUA327688 GDU327688:GDW327688 GNQ327688:GNS327688 GXM327688:GXO327688 HHI327688:HHK327688 HRE327688:HRG327688 IBA327688:IBC327688 IKW327688:IKY327688 IUS327688:IUU327688 JEO327688:JEQ327688 JOK327688:JOM327688 JYG327688:JYI327688 KIC327688:KIE327688 KRY327688:KSA327688 LBU327688:LBW327688 LLQ327688:LLS327688 LVM327688:LVO327688 MFI327688:MFK327688 MPE327688:MPG327688 MZA327688:MZC327688 NIW327688:NIY327688 NSS327688:NSU327688 OCO327688:OCQ327688 OMK327688:OMM327688 OWG327688:OWI327688 PGC327688:PGE327688 PPY327688:PQA327688 PZU327688:PZW327688 QJQ327688:QJS327688 QTM327688:QTO327688 RDI327688:RDK327688 RNE327688:RNG327688 RXA327688:RXC327688 SGW327688:SGY327688 SQS327688:SQU327688 TAO327688:TAQ327688 TKK327688:TKM327688 TUG327688:TUI327688 UEC327688:UEE327688 UNY327688:UOA327688 UXU327688:UXW327688 VHQ327688:VHS327688 VRM327688:VRO327688 WBI327688:WBK327688 WLE327688:WLG327688 WVA327688:WVC327688 C393224:E393224 IO393224:IQ393224 SK393224:SM393224 ACG393224:ACI393224 AMC393224:AME393224 AVY393224:AWA393224 BFU393224:BFW393224 BPQ393224:BPS393224 BZM393224:BZO393224 CJI393224:CJK393224 CTE393224:CTG393224 DDA393224:DDC393224 DMW393224:DMY393224 DWS393224:DWU393224 EGO393224:EGQ393224 EQK393224:EQM393224 FAG393224:FAI393224 FKC393224:FKE393224 FTY393224:FUA393224 GDU393224:GDW393224 GNQ393224:GNS393224 GXM393224:GXO393224 HHI393224:HHK393224 HRE393224:HRG393224 IBA393224:IBC393224 IKW393224:IKY393224 IUS393224:IUU393224 JEO393224:JEQ393224 JOK393224:JOM393224 JYG393224:JYI393224 KIC393224:KIE393224 KRY393224:KSA393224 LBU393224:LBW393224 LLQ393224:LLS393224 LVM393224:LVO393224 MFI393224:MFK393224 MPE393224:MPG393224 MZA393224:MZC393224 NIW393224:NIY393224 NSS393224:NSU393224 OCO393224:OCQ393224 OMK393224:OMM393224 OWG393224:OWI393224 PGC393224:PGE393224 PPY393224:PQA393224 PZU393224:PZW393224 QJQ393224:QJS393224 QTM393224:QTO393224 RDI393224:RDK393224 RNE393224:RNG393224 RXA393224:RXC393224 SGW393224:SGY393224 SQS393224:SQU393224 TAO393224:TAQ393224 TKK393224:TKM393224 TUG393224:TUI393224 UEC393224:UEE393224 UNY393224:UOA393224 UXU393224:UXW393224 VHQ393224:VHS393224 VRM393224:VRO393224 WBI393224:WBK393224 WLE393224:WLG393224 WVA393224:WVC393224 C458760:E458760 IO458760:IQ458760 SK458760:SM458760 ACG458760:ACI458760 AMC458760:AME458760 AVY458760:AWA458760 BFU458760:BFW458760 BPQ458760:BPS458760 BZM458760:BZO458760 CJI458760:CJK458760 CTE458760:CTG458760 DDA458760:DDC458760 DMW458760:DMY458760 DWS458760:DWU458760 EGO458760:EGQ458760 EQK458760:EQM458760 FAG458760:FAI458760 FKC458760:FKE458760 FTY458760:FUA458760 GDU458760:GDW458760 GNQ458760:GNS458760 GXM458760:GXO458760 HHI458760:HHK458760 HRE458760:HRG458760 IBA458760:IBC458760 IKW458760:IKY458760 IUS458760:IUU458760 JEO458760:JEQ458760 JOK458760:JOM458760 JYG458760:JYI458760 KIC458760:KIE458760 KRY458760:KSA458760 LBU458760:LBW458760 LLQ458760:LLS458760 LVM458760:LVO458760 MFI458760:MFK458760 MPE458760:MPG458760 MZA458760:MZC458760 NIW458760:NIY458760 NSS458760:NSU458760 OCO458760:OCQ458760 OMK458760:OMM458760 OWG458760:OWI458760 PGC458760:PGE458760 PPY458760:PQA458760 PZU458760:PZW458760 QJQ458760:QJS458760 QTM458760:QTO458760 RDI458760:RDK458760 RNE458760:RNG458760 RXA458760:RXC458760 SGW458760:SGY458760 SQS458760:SQU458760 TAO458760:TAQ458760 TKK458760:TKM458760 TUG458760:TUI458760 UEC458760:UEE458760 UNY458760:UOA458760 UXU458760:UXW458760 VHQ458760:VHS458760 VRM458760:VRO458760 WBI458760:WBK458760 WLE458760:WLG458760 WVA458760:WVC458760 C524296:E524296 IO524296:IQ524296 SK524296:SM524296 ACG524296:ACI524296 AMC524296:AME524296 AVY524296:AWA524296 BFU524296:BFW524296 BPQ524296:BPS524296 BZM524296:BZO524296 CJI524296:CJK524296 CTE524296:CTG524296 DDA524296:DDC524296 DMW524296:DMY524296 DWS524296:DWU524296 EGO524296:EGQ524296 EQK524296:EQM524296 FAG524296:FAI524296 FKC524296:FKE524296 FTY524296:FUA524296 GDU524296:GDW524296 GNQ524296:GNS524296 GXM524296:GXO524296 HHI524296:HHK524296 HRE524296:HRG524296 IBA524296:IBC524296 IKW524296:IKY524296 IUS524296:IUU524296 JEO524296:JEQ524296 JOK524296:JOM524296 JYG524296:JYI524296 KIC524296:KIE524296 KRY524296:KSA524296 LBU524296:LBW524296 LLQ524296:LLS524296 LVM524296:LVO524296 MFI524296:MFK524296 MPE524296:MPG524296 MZA524296:MZC524296 NIW524296:NIY524296 NSS524296:NSU524296 OCO524296:OCQ524296 OMK524296:OMM524296 OWG524296:OWI524296 PGC524296:PGE524296 PPY524296:PQA524296 PZU524296:PZW524296 QJQ524296:QJS524296 QTM524296:QTO524296 RDI524296:RDK524296 RNE524296:RNG524296 RXA524296:RXC524296 SGW524296:SGY524296 SQS524296:SQU524296 TAO524296:TAQ524296 TKK524296:TKM524296 TUG524296:TUI524296 UEC524296:UEE524296 UNY524296:UOA524296 UXU524296:UXW524296 VHQ524296:VHS524296 VRM524296:VRO524296 WBI524296:WBK524296 WLE524296:WLG524296 WVA524296:WVC524296 C589832:E589832 IO589832:IQ589832 SK589832:SM589832 ACG589832:ACI589832 AMC589832:AME589832 AVY589832:AWA589832 BFU589832:BFW589832 BPQ589832:BPS589832 BZM589832:BZO589832 CJI589832:CJK589832 CTE589832:CTG589832 DDA589832:DDC589832 DMW589832:DMY589832 DWS589832:DWU589832 EGO589832:EGQ589832 EQK589832:EQM589832 FAG589832:FAI589832 FKC589832:FKE589832 FTY589832:FUA589832 GDU589832:GDW589832 GNQ589832:GNS589832 GXM589832:GXO589832 HHI589832:HHK589832 HRE589832:HRG589832 IBA589832:IBC589832 IKW589832:IKY589832 IUS589832:IUU589832 JEO589832:JEQ589832 JOK589832:JOM589832 JYG589832:JYI589832 KIC589832:KIE589832 KRY589832:KSA589832 LBU589832:LBW589832 LLQ589832:LLS589832 LVM589832:LVO589832 MFI589832:MFK589832 MPE589832:MPG589832 MZA589832:MZC589832 NIW589832:NIY589832 NSS589832:NSU589832 OCO589832:OCQ589832 OMK589832:OMM589832 OWG589832:OWI589832 PGC589832:PGE589832 PPY589832:PQA589832 PZU589832:PZW589832 QJQ589832:QJS589832 QTM589832:QTO589832 RDI589832:RDK589832 RNE589832:RNG589832 RXA589832:RXC589832 SGW589832:SGY589832 SQS589832:SQU589832 TAO589832:TAQ589832 TKK589832:TKM589832 TUG589832:TUI589832 UEC589832:UEE589832 UNY589832:UOA589832 UXU589832:UXW589832 VHQ589832:VHS589832 VRM589832:VRO589832 WBI589832:WBK589832 WLE589832:WLG589832 WVA589832:WVC589832 C655368:E655368 IO655368:IQ655368 SK655368:SM655368 ACG655368:ACI655368 AMC655368:AME655368 AVY655368:AWA655368 BFU655368:BFW655368 BPQ655368:BPS655368 BZM655368:BZO655368 CJI655368:CJK655368 CTE655368:CTG655368 DDA655368:DDC655368 DMW655368:DMY655368 DWS655368:DWU655368 EGO655368:EGQ655368 EQK655368:EQM655368 FAG655368:FAI655368 FKC655368:FKE655368 FTY655368:FUA655368 GDU655368:GDW655368 GNQ655368:GNS655368 GXM655368:GXO655368 HHI655368:HHK655368 HRE655368:HRG655368 IBA655368:IBC655368 IKW655368:IKY655368 IUS655368:IUU655368 JEO655368:JEQ655368 JOK655368:JOM655368 JYG655368:JYI655368 KIC655368:KIE655368 KRY655368:KSA655368 LBU655368:LBW655368 LLQ655368:LLS655368 LVM655368:LVO655368 MFI655368:MFK655368 MPE655368:MPG655368 MZA655368:MZC655368 NIW655368:NIY655368 NSS655368:NSU655368 OCO655368:OCQ655368 OMK655368:OMM655368 OWG655368:OWI655368 PGC655368:PGE655368 PPY655368:PQA655368 PZU655368:PZW655368 QJQ655368:QJS655368 QTM655368:QTO655368 RDI655368:RDK655368 RNE655368:RNG655368 RXA655368:RXC655368 SGW655368:SGY655368 SQS655368:SQU655368 TAO655368:TAQ655368 TKK655368:TKM655368 TUG655368:TUI655368 UEC655368:UEE655368 UNY655368:UOA655368 UXU655368:UXW655368 VHQ655368:VHS655368 VRM655368:VRO655368 WBI655368:WBK655368 WLE655368:WLG655368 WVA655368:WVC655368 C720904:E720904 IO720904:IQ720904 SK720904:SM720904 ACG720904:ACI720904 AMC720904:AME720904 AVY720904:AWA720904 BFU720904:BFW720904 BPQ720904:BPS720904 BZM720904:BZO720904 CJI720904:CJK720904 CTE720904:CTG720904 DDA720904:DDC720904 DMW720904:DMY720904 DWS720904:DWU720904 EGO720904:EGQ720904 EQK720904:EQM720904 FAG720904:FAI720904 FKC720904:FKE720904 FTY720904:FUA720904 GDU720904:GDW720904 GNQ720904:GNS720904 GXM720904:GXO720904 HHI720904:HHK720904 HRE720904:HRG720904 IBA720904:IBC720904 IKW720904:IKY720904 IUS720904:IUU720904 JEO720904:JEQ720904 JOK720904:JOM720904 JYG720904:JYI720904 KIC720904:KIE720904 KRY720904:KSA720904 LBU720904:LBW720904 LLQ720904:LLS720904 LVM720904:LVO720904 MFI720904:MFK720904 MPE720904:MPG720904 MZA720904:MZC720904 NIW720904:NIY720904 NSS720904:NSU720904 OCO720904:OCQ720904 OMK720904:OMM720904 OWG720904:OWI720904 PGC720904:PGE720904 PPY720904:PQA720904 PZU720904:PZW720904 QJQ720904:QJS720904 QTM720904:QTO720904 RDI720904:RDK720904 RNE720904:RNG720904 RXA720904:RXC720904 SGW720904:SGY720904 SQS720904:SQU720904 TAO720904:TAQ720904 TKK720904:TKM720904 TUG720904:TUI720904 UEC720904:UEE720904 UNY720904:UOA720904 UXU720904:UXW720904 VHQ720904:VHS720904 VRM720904:VRO720904 WBI720904:WBK720904 WLE720904:WLG720904 WVA720904:WVC720904 C786440:E786440 IO786440:IQ786440 SK786440:SM786440 ACG786440:ACI786440 AMC786440:AME786440 AVY786440:AWA786440 BFU786440:BFW786440 BPQ786440:BPS786440 BZM786440:BZO786440 CJI786440:CJK786440 CTE786440:CTG786440 DDA786440:DDC786440 DMW786440:DMY786440 DWS786440:DWU786440 EGO786440:EGQ786440 EQK786440:EQM786440 FAG786440:FAI786440 FKC786440:FKE786440 FTY786440:FUA786440 GDU786440:GDW786440 GNQ786440:GNS786440 GXM786440:GXO786440 HHI786440:HHK786440 HRE786440:HRG786440 IBA786440:IBC786440 IKW786440:IKY786440 IUS786440:IUU786440 JEO786440:JEQ786440 JOK786440:JOM786440 JYG786440:JYI786440 KIC786440:KIE786440 KRY786440:KSA786440 LBU786440:LBW786440 LLQ786440:LLS786440 LVM786440:LVO786440 MFI786440:MFK786440 MPE786440:MPG786440 MZA786440:MZC786440 NIW786440:NIY786440 NSS786440:NSU786440 OCO786440:OCQ786440 OMK786440:OMM786440 OWG786440:OWI786440 PGC786440:PGE786440 PPY786440:PQA786440 PZU786440:PZW786440 QJQ786440:QJS786440 QTM786440:QTO786440 RDI786440:RDK786440 RNE786440:RNG786440 RXA786440:RXC786440 SGW786440:SGY786440 SQS786440:SQU786440 TAO786440:TAQ786440 TKK786440:TKM786440 TUG786440:TUI786440 UEC786440:UEE786440 UNY786440:UOA786440 UXU786440:UXW786440 VHQ786440:VHS786440 VRM786440:VRO786440 WBI786440:WBK786440 WLE786440:WLG786440 WVA786440:WVC786440 C851976:E851976 IO851976:IQ851976 SK851976:SM851976 ACG851976:ACI851976 AMC851976:AME851976 AVY851976:AWA851976 BFU851976:BFW851976 BPQ851976:BPS851976 BZM851976:BZO851976 CJI851976:CJK851976 CTE851976:CTG851976 DDA851976:DDC851976 DMW851976:DMY851976 DWS851976:DWU851976 EGO851976:EGQ851976 EQK851976:EQM851976 FAG851976:FAI851976 FKC851976:FKE851976 FTY851976:FUA851976 GDU851976:GDW851976 GNQ851976:GNS851976 GXM851976:GXO851976 HHI851976:HHK851976 HRE851976:HRG851976 IBA851976:IBC851976 IKW851976:IKY851976 IUS851976:IUU851976 JEO851976:JEQ851976 JOK851976:JOM851976 JYG851976:JYI851976 KIC851976:KIE851976 KRY851976:KSA851976 LBU851976:LBW851976 LLQ851976:LLS851976 LVM851976:LVO851976 MFI851976:MFK851976 MPE851976:MPG851976 MZA851976:MZC851976 NIW851976:NIY851976 NSS851976:NSU851976 OCO851976:OCQ851976 OMK851976:OMM851976 OWG851976:OWI851976 PGC851976:PGE851976 PPY851976:PQA851976 PZU851976:PZW851976 QJQ851976:QJS851976 QTM851976:QTO851976 RDI851976:RDK851976 RNE851976:RNG851976 RXA851976:RXC851976 SGW851976:SGY851976 SQS851976:SQU851976 TAO851976:TAQ851976 TKK851976:TKM851976 TUG851976:TUI851976 UEC851976:UEE851976 UNY851976:UOA851976 UXU851976:UXW851976 VHQ851976:VHS851976 VRM851976:VRO851976 WBI851976:WBK851976 WLE851976:WLG851976 WVA851976:WVC851976 C917512:E917512 IO917512:IQ917512 SK917512:SM917512 ACG917512:ACI917512 AMC917512:AME917512 AVY917512:AWA917512 BFU917512:BFW917512 BPQ917512:BPS917512 BZM917512:BZO917512 CJI917512:CJK917512 CTE917512:CTG917512 DDA917512:DDC917512 DMW917512:DMY917512 DWS917512:DWU917512 EGO917512:EGQ917512 EQK917512:EQM917512 FAG917512:FAI917512 FKC917512:FKE917512 FTY917512:FUA917512 GDU917512:GDW917512 GNQ917512:GNS917512 GXM917512:GXO917512 HHI917512:HHK917512 HRE917512:HRG917512 IBA917512:IBC917512 IKW917512:IKY917512 IUS917512:IUU917512 JEO917512:JEQ917512 JOK917512:JOM917512 JYG917512:JYI917512 KIC917512:KIE917512 KRY917512:KSA917512 LBU917512:LBW917512 LLQ917512:LLS917512 LVM917512:LVO917512 MFI917512:MFK917512 MPE917512:MPG917512 MZA917512:MZC917512 NIW917512:NIY917512 NSS917512:NSU917512 OCO917512:OCQ917512 OMK917512:OMM917512 OWG917512:OWI917512 PGC917512:PGE917512 PPY917512:PQA917512 PZU917512:PZW917512 QJQ917512:QJS917512 QTM917512:QTO917512 RDI917512:RDK917512 RNE917512:RNG917512 RXA917512:RXC917512 SGW917512:SGY917512 SQS917512:SQU917512 TAO917512:TAQ917512 TKK917512:TKM917512 TUG917512:TUI917512 UEC917512:UEE917512 UNY917512:UOA917512 UXU917512:UXW917512 VHQ917512:VHS917512 VRM917512:VRO917512 WBI917512:WBK917512 WLE917512:WLG917512 WVA917512:WVC917512 C983048:E983048 IO983048:IQ983048 SK983048:SM983048 ACG983048:ACI983048 AMC983048:AME983048 AVY983048:AWA983048 BFU983048:BFW983048 BPQ983048:BPS983048 BZM983048:BZO983048 CJI983048:CJK983048 CTE983048:CTG983048 DDA983048:DDC983048 DMW983048:DMY983048 DWS983048:DWU983048 EGO983048:EGQ983048 EQK983048:EQM983048 FAG983048:FAI983048 FKC983048:FKE983048 FTY983048:FUA983048 GDU983048:GDW983048 GNQ983048:GNS983048 GXM983048:GXO983048 HHI983048:HHK983048 HRE983048:HRG983048 IBA983048:IBC983048 IKW983048:IKY983048 IUS983048:IUU983048 JEO983048:JEQ983048 JOK983048:JOM983048 JYG983048:JYI983048 KIC983048:KIE983048 KRY983048:KSA983048 LBU983048:LBW983048 LLQ983048:LLS983048 LVM983048:LVO983048 MFI983048:MFK983048 MPE983048:MPG983048 MZA983048:MZC983048 NIW983048:NIY983048 NSS983048:NSU983048 OCO983048:OCQ983048 OMK983048:OMM983048 OWG983048:OWI983048 PGC983048:PGE983048 PPY983048:PQA983048 PZU983048:PZW983048 QJQ983048:QJS983048 QTM983048:QTO983048 RDI983048:RDK983048 RNE983048:RNG983048 RXA983048:RXC983048 SGW983048:SGY983048 SQS983048:SQU983048 TAO983048:TAQ983048 TKK983048:TKM983048 TUG983048:TUI983048 UEC983048:UEE983048 UNY983048:UOA983048 UXU983048:UXW983048 VHQ983048:VHS983048 VRM983048:VRO983048 WBI983048:WBK983048 WLE983048:WLG983048 WVA983048:WVC983048"/>
    <dataValidation type="list" imeMode="hiragana" allowBlank="1" showInputMessage="1" showErrorMessage="1" sqref="C4:E4">
      <formula1>$N$4:$N$48</formula1>
    </dataValidation>
    <dataValidation type="custom" imeMode="off" allowBlank="1" showInputMessage="1" showErrorMessage="1" errorTitle="エラー" error="半角大文字で入力してください" sqref="C10:E10">
      <formula1>EXACT(UPPER(C10),C10)</formula1>
    </dataValidation>
    <dataValidation type="list" allowBlank="1" showInputMessage="1" showErrorMessage="1" sqref="C2:E2">
      <formula1>$Q$8:$Q$9</formula1>
    </dataValidation>
  </dataValidations>
  <pageMargins left="0.7" right="0.7" top="0.75" bottom="0.75" header="0.3" footer="0.3"/>
  <pageSetup paperSize="9" orientation="portrait"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4" tint="0.59999389629810485"/>
  </sheetPr>
  <dimension ref="A1:AY238"/>
  <sheetViews>
    <sheetView workbookViewId="0">
      <selection activeCell="T13" sqref="T13:U13"/>
    </sheetView>
  </sheetViews>
  <sheetFormatPr defaultColWidth="9" defaultRowHeight="13.5"/>
  <cols>
    <col min="1" max="1" width="4.5" style="1" bestFit="1" customWidth="1"/>
    <col min="2" max="2" width="11.5" style="1" customWidth="1"/>
    <col min="3" max="3" width="8.625" style="1" customWidth="1"/>
    <col min="4" max="5" width="17.5" style="1" customWidth="1"/>
    <col min="6" max="7" width="16.625" style="1" customWidth="1"/>
    <col min="8" max="8" width="11.5" style="1" customWidth="1"/>
    <col min="9" max="9" width="5.5" style="1" bestFit="1" customWidth="1"/>
    <col min="10" max="10" width="6.625" style="1" customWidth="1"/>
    <col min="11" max="11" width="12" style="1" customWidth="1"/>
    <col min="12" max="12" width="19.75" style="1" customWidth="1"/>
    <col min="13" max="13" width="16.25" style="1" customWidth="1"/>
    <col min="14" max="14" width="15.5" style="1" hidden="1" customWidth="1"/>
    <col min="15" max="16" width="16.25" style="1" hidden="1" customWidth="1"/>
    <col min="17" max="17" width="4.5" style="1" hidden="1" customWidth="1"/>
    <col min="18" max="19" width="16.25" style="1" hidden="1" customWidth="1"/>
    <col min="20" max="20" width="3.5" style="1" hidden="1" customWidth="1"/>
    <col min="21" max="21" width="8.75" style="1" customWidth="1"/>
    <col min="22" max="22" width="3.5" style="1" hidden="1" customWidth="1"/>
    <col min="23" max="23" width="8.75" style="1" customWidth="1"/>
    <col min="24" max="24" width="9" style="1"/>
    <col min="25" max="25" width="0" style="1" hidden="1" customWidth="1"/>
    <col min="26" max="26" width="9" style="1" hidden="1" customWidth="1"/>
    <col min="27" max="27" width="13.875" style="2" hidden="1" customWidth="1"/>
    <col min="28" max="28" width="13.875" style="1" hidden="1" customWidth="1"/>
    <col min="29" max="29" width="9" style="1" hidden="1" customWidth="1"/>
    <col min="30" max="30" width="6.5" style="1" hidden="1" customWidth="1"/>
    <col min="31" max="32" width="16.125" style="1" hidden="1" customWidth="1"/>
    <col min="33" max="34" width="5.5" style="1" hidden="1" customWidth="1"/>
    <col min="35" max="35" width="9.5" style="5" hidden="1" customWidth="1"/>
    <col min="36" max="36" width="6.5" style="1" hidden="1" customWidth="1"/>
    <col min="37" max="38" width="16.125" style="1" hidden="1" customWidth="1"/>
    <col min="39" max="40" width="5.5" style="1" hidden="1" customWidth="1"/>
    <col min="41" max="41" width="10.5" style="1" hidden="1" customWidth="1"/>
    <col min="42" max="50" width="9" style="1" hidden="1" customWidth="1"/>
    <col min="51" max="51" width="9" style="276" hidden="1" customWidth="1"/>
    <col min="52" max="66" width="9" style="1" customWidth="1"/>
    <col min="67" max="16384" width="9" style="1"/>
  </cols>
  <sheetData>
    <row r="1" spans="1:51" ht="17.25">
      <c r="A1" s="7" t="s">
        <v>138</v>
      </c>
      <c r="B1" s="7"/>
      <c r="C1" s="7"/>
      <c r="F1" s="122" t="str">
        <f>IF(①団体情報入力!D6="","",①団体情報入力!D6)</f>
        <v/>
      </c>
      <c r="AY1" s="276" t="s">
        <v>1261</v>
      </c>
    </row>
    <row r="2" spans="1:51" ht="32.25">
      <c r="A2" s="3"/>
      <c r="B2" s="3"/>
      <c r="C2" s="157" t="s">
        <v>141</v>
      </c>
      <c r="D2" s="19"/>
      <c r="E2" s="19"/>
      <c r="F2" s="19"/>
      <c r="G2" s="19"/>
      <c r="H2" s="19"/>
      <c r="I2" s="19"/>
      <c r="J2" s="19"/>
      <c r="K2" s="19"/>
      <c r="L2" s="19"/>
      <c r="M2" s="19"/>
      <c r="N2" s="19"/>
      <c r="O2" s="19"/>
      <c r="P2" s="63"/>
      <c r="Q2" s="63"/>
      <c r="AY2" s="276" t="s">
        <v>1262</v>
      </c>
    </row>
    <row r="3" spans="1:51" ht="14.25" thickBot="1">
      <c r="A3" s="3"/>
      <c r="B3" s="3"/>
      <c r="C3" s="72" t="s">
        <v>114</v>
      </c>
      <c r="D3" s="19"/>
      <c r="E3" s="19"/>
      <c r="F3" s="19"/>
      <c r="G3" s="19"/>
      <c r="H3" s="19"/>
      <c r="I3" s="19"/>
      <c r="J3" s="19"/>
      <c r="K3" s="19"/>
      <c r="L3" s="19"/>
      <c r="M3" s="256" t="s">
        <v>106</v>
      </c>
      <c r="N3" s="19"/>
      <c r="O3" s="19"/>
      <c r="Q3" s="256"/>
      <c r="R3" s="256"/>
      <c r="S3" s="256"/>
      <c r="T3" s="256"/>
      <c r="U3" s="256"/>
      <c r="V3" s="256"/>
      <c r="W3" s="256"/>
      <c r="AY3" s="276" t="s">
        <v>1263</v>
      </c>
    </row>
    <row r="4" spans="1:51">
      <c r="A4" s="3"/>
      <c r="B4" s="3"/>
      <c r="C4" s="72" t="s">
        <v>115</v>
      </c>
      <c r="D4" s="19"/>
      <c r="E4" s="19"/>
      <c r="F4" s="19"/>
      <c r="G4" s="19"/>
      <c r="H4" s="19"/>
      <c r="I4" s="19"/>
      <c r="J4" s="19"/>
      <c r="K4" s="19"/>
      <c r="L4" s="19"/>
      <c r="M4" s="514"/>
      <c r="N4" s="19"/>
      <c r="O4" s="19"/>
      <c r="Q4" s="63"/>
      <c r="R4" s="63"/>
      <c r="S4" s="514"/>
      <c r="T4" s="509" t="s">
        <v>107</v>
      </c>
      <c r="U4" s="510"/>
      <c r="V4" s="513" t="s">
        <v>108</v>
      </c>
      <c r="W4" s="510"/>
      <c r="AY4" s="276" t="s">
        <v>1264</v>
      </c>
    </row>
    <row r="5" spans="1:51">
      <c r="A5" s="3"/>
      <c r="B5" s="3"/>
      <c r="C5" s="72" t="s">
        <v>143</v>
      </c>
      <c r="D5" s="19"/>
      <c r="E5" s="19"/>
      <c r="F5" s="19"/>
      <c r="G5" s="19"/>
      <c r="H5" s="19"/>
      <c r="I5" s="19"/>
      <c r="J5" s="19"/>
      <c r="K5" s="19"/>
      <c r="L5" s="19"/>
      <c r="M5" s="515"/>
      <c r="N5" s="19"/>
      <c r="O5" s="19"/>
      <c r="Q5" s="63"/>
      <c r="R5" s="63"/>
      <c r="S5" s="515"/>
      <c r="T5" s="28" t="s">
        <v>133</v>
      </c>
      <c r="U5" s="169" t="s">
        <v>39</v>
      </c>
      <c r="V5" s="168" t="s">
        <v>133</v>
      </c>
      <c r="W5" s="142" t="s">
        <v>39</v>
      </c>
      <c r="AY5" s="276" t="s">
        <v>1265</v>
      </c>
    </row>
    <row r="6" spans="1:51">
      <c r="A6" s="3"/>
      <c r="B6" s="3"/>
      <c r="C6" s="36" t="s">
        <v>101</v>
      </c>
      <c r="D6" s="19"/>
      <c r="E6" s="19"/>
      <c r="F6" s="19"/>
      <c r="G6" s="19"/>
      <c r="H6" s="19"/>
      <c r="I6" s="19"/>
      <c r="J6" s="19"/>
      <c r="K6" s="19"/>
      <c r="L6" s="19"/>
      <c r="M6" s="139" t="s">
        <v>109</v>
      </c>
      <c r="N6" s="19"/>
      <c r="O6" s="19"/>
      <c r="Q6" s="63"/>
      <c r="S6" s="139" t="s">
        <v>109</v>
      </c>
      <c r="T6" s="143"/>
      <c r="U6" s="170"/>
      <c r="V6" s="140"/>
      <c r="W6" s="141"/>
      <c r="AY6" s="276" t="s">
        <v>1266</v>
      </c>
    </row>
    <row r="7" spans="1:51" ht="14.25" thickBot="1">
      <c r="A7" s="3"/>
      <c r="B7" s="3"/>
      <c r="C7" s="36" t="s">
        <v>103</v>
      </c>
      <c r="D7" s="19"/>
      <c r="E7" s="19"/>
      <c r="F7" s="19"/>
      <c r="G7" s="19"/>
      <c r="H7" s="19"/>
      <c r="I7" s="19"/>
      <c r="J7" s="19"/>
      <c r="K7" s="19"/>
      <c r="L7" s="19"/>
      <c r="M7" s="74" t="s">
        <v>110</v>
      </c>
      <c r="N7" s="19"/>
      <c r="O7" s="19"/>
      <c r="Q7" s="63"/>
      <c r="S7" s="74" t="s">
        <v>110</v>
      </c>
      <c r="T7" s="144"/>
      <c r="U7" s="171"/>
      <c r="V7" s="138"/>
      <c r="W7" s="115"/>
      <c r="AY7" s="276" t="s">
        <v>1267</v>
      </c>
    </row>
    <row r="8" spans="1:51" ht="14.25" thickBot="1">
      <c r="AY8" s="276" t="s">
        <v>1268</v>
      </c>
    </row>
    <row r="9" spans="1:51" ht="36.75" customHeight="1">
      <c r="A9" s="20"/>
      <c r="B9" s="254" t="s">
        <v>813</v>
      </c>
      <c r="C9" s="257" t="s">
        <v>812</v>
      </c>
      <c r="D9" s="26" t="s">
        <v>98</v>
      </c>
      <c r="E9" s="26" t="s">
        <v>805</v>
      </c>
      <c r="F9" s="516" t="s">
        <v>646</v>
      </c>
      <c r="G9" s="517"/>
      <c r="H9" s="273" t="s">
        <v>1259</v>
      </c>
      <c r="I9" s="254" t="s">
        <v>38</v>
      </c>
      <c r="J9" s="21" t="s">
        <v>1</v>
      </c>
      <c r="K9" s="255" t="s">
        <v>811</v>
      </c>
      <c r="L9" s="132" t="s">
        <v>40</v>
      </c>
      <c r="M9" s="23" t="s">
        <v>41</v>
      </c>
      <c r="N9" s="20" t="s">
        <v>134</v>
      </c>
      <c r="O9" s="132" t="s">
        <v>42</v>
      </c>
      <c r="P9" s="23" t="s">
        <v>43</v>
      </c>
      <c r="Q9" s="20" t="s">
        <v>135</v>
      </c>
      <c r="R9" s="137" t="s">
        <v>44</v>
      </c>
      <c r="S9" s="23" t="s">
        <v>644</v>
      </c>
      <c r="T9" s="509" t="s">
        <v>46</v>
      </c>
      <c r="U9" s="510"/>
      <c r="V9" s="509" t="s">
        <v>47</v>
      </c>
      <c r="W9" s="510"/>
      <c r="AY9" s="276" t="s">
        <v>1269</v>
      </c>
    </row>
    <row r="10" spans="1:51" ht="14.25" thickBot="1">
      <c r="A10" s="27" t="s">
        <v>45</v>
      </c>
      <c r="B10" s="133">
        <v>123456789</v>
      </c>
      <c r="C10" s="133">
        <v>1234</v>
      </c>
      <c r="D10" s="16" t="s">
        <v>806</v>
      </c>
      <c r="E10" s="16" t="s">
        <v>807</v>
      </c>
      <c r="F10" s="16" t="s">
        <v>647</v>
      </c>
      <c r="G10" s="177" t="s">
        <v>648</v>
      </c>
      <c r="H10" s="274" t="s">
        <v>1260</v>
      </c>
      <c r="I10" s="262" t="s">
        <v>2</v>
      </c>
      <c r="J10" s="16" t="s">
        <v>810</v>
      </c>
      <c r="K10" s="135">
        <v>20000101</v>
      </c>
      <c r="L10" s="135" t="s">
        <v>77</v>
      </c>
      <c r="M10" s="25">
        <v>12.53</v>
      </c>
      <c r="N10" s="24"/>
      <c r="O10" s="135" t="s">
        <v>78</v>
      </c>
      <c r="P10" s="25" t="s">
        <v>67</v>
      </c>
      <c r="Q10" s="24"/>
      <c r="R10" s="135" t="s">
        <v>79</v>
      </c>
      <c r="S10" s="176" t="s">
        <v>645</v>
      </c>
      <c r="T10" s="511" t="s">
        <v>52</v>
      </c>
      <c r="U10" s="512"/>
      <c r="V10" s="511" t="s">
        <v>52</v>
      </c>
      <c r="W10" s="512"/>
      <c r="AD10" s="5" t="s">
        <v>0</v>
      </c>
      <c r="AE10" s="5" t="s">
        <v>48</v>
      </c>
      <c r="AF10" s="5" t="s">
        <v>89</v>
      </c>
      <c r="AG10" s="5" t="s">
        <v>38</v>
      </c>
      <c r="AH10" s="5" t="s">
        <v>1</v>
      </c>
      <c r="AI10" s="8" t="s">
        <v>104</v>
      </c>
      <c r="AJ10" s="5" t="s">
        <v>0</v>
      </c>
      <c r="AK10" s="5" t="s">
        <v>48</v>
      </c>
      <c r="AL10" s="5" t="s">
        <v>89</v>
      </c>
      <c r="AM10" s="5" t="s">
        <v>38</v>
      </c>
      <c r="AN10" s="5" t="s">
        <v>1</v>
      </c>
      <c r="AO10" s="5" t="s">
        <v>104</v>
      </c>
      <c r="AP10" s="1" t="s">
        <v>105</v>
      </c>
      <c r="AQ10" s="1">
        <f>COUNT(AQ11:AQ100)</f>
        <v>0</v>
      </c>
      <c r="AR10" s="1" t="s">
        <v>111</v>
      </c>
      <c r="AS10" s="1">
        <f>COUNT(AS11:AS100)</f>
        <v>0</v>
      </c>
      <c r="AT10" s="1" t="s">
        <v>112</v>
      </c>
      <c r="AU10" s="1">
        <f>COUNT(AU11:AU100)</f>
        <v>0</v>
      </c>
      <c r="AV10" s="1" t="s">
        <v>113</v>
      </c>
      <c r="AW10" s="1">
        <f>COUNT(AW11:AW100)</f>
        <v>0</v>
      </c>
      <c r="AY10" s="276" t="s">
        <v>1270</v>
      </c>
    </row>
    <row r="11" spans="1:51">
      <c r="A11" s="28">
        <v>1</v>
      </c>
      <c r="B11" s="283"/>
      <c r="C11" s="161"/>
      <c r="D11" s="51"/>
      <c r="E11" s="51"/>
      <c r="F11" s="51"/>
      <c r="G11" s="252"/>
      <c r="H11" s="275"/>
      <c r="I11" s="263"/>
      <c r="J11" s="51"/>
      <c r="K11" s="136"/>
      <c r="L11" s="136"/>
      <c r="M11" s="114"/>
      <c r="N11" s="52"/>
      <c r="O11" s="136"/>
      <c r="P11" s="114"/>
      <c r="Q11" s="52"/>
      <c r="R11" s="136"/>
      <c r="S11" s="286"/>
      <c r="T11" s="505"/>
      <c r="U11" s="506"/>
      <c r="V11" s="505"/>
      <c r="W11" s="506"/>
      <c r="AA11" s="54"/>
      <c r="AB11" s="55"/>
      <c r="AD11" s="5" t="str">
        <f t="shared" ref="AD11:AD42" si="0">IF(I11="男",C11,"")</f>
        <v/>
      </c>
      <c r="AE11" s="5" t="str">
        <f t="shared" ref="AE11:AE42" si="1">IF(I11="男",D11,"")</f>
        <v/>
      </c>
      <c r="AF11" s="5" t="str">
        <f t="shared" ref="AF11:AF42" si="2">IF(I11="男",F11,"")</f>
        <v/>
      </c>
      <c r="AG11" s="5" t="str">
        <f t="shared" ref="AG11:AG42" si="3">IF(I11="男",I11,"")</f>
        <v/>
      </c>
      <c r="AH11" s="5" t="str">
        <f t="shared" ref="AH11:AH42" si="4">IF(I11="男",IF(J11="","",J11),"")</f>
        <v/>
      </c>
      <c r="AI11" s="8" t="str">
        <f>IF(I11="男",data_kyogisha!A2,"")</f>
        <v/>
      </c>
      <c r="AJ11" s="5" t="str">
        <f t="shared" ref="AJ11:AJ42" si="5">IF(I11="女",C11,"")</f>
        <v/>
      </c>
      <c r="AK11" s="5" t="str">
        <f t="shared" ref="AK11:AK42" si="6">IF(I11="女",D11,"")</f>
        <v/>
      </c>
      <c r="AL11" s="5" t="str">
        <f t="shared" ref="AL11:AL42" si="7">IF(I11="女",F11,"")</f>
        <v/>
      </c>
      <c r="AM11" s="5" t="str">
        <f t="shared" ref="AM11:AM42" si="8">IF(I11="女",I11,"")</f>
        <v/>
      </c>
      <c r="AN11" s="5" t="str">
        <f t="shared" ref="AN11:AN42" si="9">IF(I11="女",IF(J11="","",J11),"")</f>
        <v/>
      </c>
      <c r="AO11" s="1" t="str">
        <f>IF(I11="女",data_kyogisha!A2,"")</f>
        <v/>
      </c>
      <c r="AP11" s="1">
        <f>IF(AND(I11="男",T11="○"),1,0)</f>
        <v>0</v>
      </c>
      <c r="AQ11" s="1" t="str">
        <f>IF(AND($I11="男",$T11="○"),$C11,"")</f>
        <v/>
      </c>
      <c r="AR11" s="1">
        <f>IF(AND(I11="男",V11="○"),1,0)</f>
        <v>0</v>
      </c>
      <c r="AS11" s="1" t="str">
        <f>IF(AND($I11="男",$V11="○"),$C11,"")</f>
        <v/>
      </c>
      <c r="AT11" s="1">
        <f>IF(AND(I11="女",T11="○"),1,0)</f>
        <v>0</v>
      </c>
      <c r="AU11" s="1" t="str">
        <f t="shared" ref="AU11:AU42" si="10">IF(AND($I11="女",$T11="○"),$C11,"")</f>
        <v/>
      </c>
      <c r="AV11" s="1">
        <f>IF(AND(I11="女",V11="○"),1,0)</f>
        <v>0</v>
      </c>
      <c r="AW11" s="1" t="str">
        <f t="shared" ref="AW11:AW42" si="11">IF(AND($I11="女",$V11="○"),$C11,"")</f>
        <v/>
      </c>
      <c r="AY11" s="276" t="s">
        <v>1271</v>
      </c>
    </row>
    <row r="12" spans="1:51">
      <c r="A12" s="28">
        <v>2</v>
      </c>
      <c r="B12" s="283"/>
      <c r="C12" s="134"/>
      <c r="D12" s="51"/>
      <c r="E12" s="51"/>
      <c r="F12" s="51"/>
      <c r="G12" s="252"/>
      <c r="H12" s="275"/>
      <c r="I12" s="263"/>
      <c r="J12" s="51"/>
      <c r="K12" s="136"/>
      <c r="L12" s="136"/>
      <c r="M12" s="114"/>
      <c r="N12" s="52"/>
      <c r="O12" s="136"/>
      <c r="P12" s="114"/>
      <c r="Q12" s="52"/>
      <c r="R12" s="136"/>
      <c r="S12" s="286"/>
      <c r="T12" s="505"/>
      <c r="U12" s="506"/>
      <c r="V12" s="505"/>
      <c r="W12" s="506"/>
      <c r="Z12" s="1" t="s">
        <v>2</v>
      </c>
      <c r="AA12" s="56" t="str">
        <f>IF(種目情報!A4="","",種目情報!A4)</f>
        <v>選手権男子100m</v>
      </c>
      <c r="AB12" s="57" t="str">
        <f>IF(種目情報!E4="","",種目情報!E4)</f>
        <v>選手権女子100m</v>
      </c>
      <c r="AC12" s="1" t="s">
        <v>52</v>
      </c>
      <c r="AD12" s="5" t="str">
        <f t="shared" si="0"/>
        <v/>
      </c>
      <c r="AE12" s="5" t="str">
        <f t="shared" si="1"/>
        <v/>
      </c>
      <c r="AF12" s="5" t="str">
        <f t="shared" si="2"/>
        <v/>
      </c>
      <c r="AG12" s="5" t="str">
        <f t="shared" si="3"/>
        <v/>
      </c>
      <c r="AH12" s="5" t="str">
        <f t="shared" si="4"/>
        <v/>
      </c>
      <c r="AI12" s="8" t="str">
        <f>IF(I12="男",data_kyogisha!A3,"")</f>
        <v/>
      </c>
      <c r="AJ12" s="5" t="str">
        <f t="shared" si="5"/>
        <v/>
      </c>
      <c r="AK12" s="5" t="str">
        <f t="shared" si="6"/>
        <v/>
      </c>
      <c r="AL12" s="5" t="str">
        <f t="shared" si="7"/>
        <v/>
      </c>
      <c r="AM12" s="5" t="str">
        <f t="shared" si="8"/>
        <v/>
      </c>
      <c r="AN12" s="5" t="str">
        <f t="shared" si="9"/>
        <v/>
      </c>
      <c r="AO12" s="1" t="str">
        <f>IF(I12="女",data_kyogisha!A3,"")</f>
        <v/>
      </c>
      <c r="AP12" s="1">
        <f t="shared" ref="AP12:AP43" si="12">IF(AND(I12="男",T12="○"),AP11+1,AP11)</f>
        <v>0</v>
      </c>
      <c r="AQ12" s="1" t="str">
        <f t="shared" ref="AQ12:AQ43" si="13">IF(AND(I12="男",T12="○"),C12,"")</f>
        <v/>
      </c>
      <c r="AR12" s="1">
        <f t="shared" ref="AR12:AR43" si="14">IF(AND(I12="男",V12="○"),AR11+1,AR11)</f>
        <v>0</v>
      </c>
      <c r="AS12" s="1" t="str">
        <f t="shared" ref="AS12:AS43" si="15">IF(AND(I12="男",V12="○"),C12,"")</f>
        <v/>
      </c>
      <c r="AT12" s="1">
        <f t="shared" ref="AT12:AT43" si="16">IF(AND(I12="女",T12="○"),AT11+1,AT11)</f>
        <v>0</v>
      </c>
      <c r="AU12" s="1" t="str">
        <f t="shared" si="10"/>
        <v/>
      </c>
      <c r="AV12" s="1">
        <f t="shared" ref="AV12:AV43" si="17">IF(AND(I12="女",V12="○"),AV11+1,AV11)</f>
        <v>0</v>
      </c>
      <c r="AW12" s="1" t="str">
        <f t="shared" si="11"/>
        <v/>
      </c>
      <c r="AY12" s="276" t="s">
        <v>1272</v>
      </c>
    </row>
    <row r="13" spans="1:51">
      <c r="A13" s="28">
        <v>3</v>
      </c>
      <c r="B13" s="283"/>
      <c r="C13" s="161"/>
      <c r="D13" s="51"/>
      <c r="E13" s="51"/>
      <c r="F13" s="51"/>
      <c r="G13" s="252"/>
      <c r="H13" s="275"/>
      <c r="I13" s="263"/>
      <c r="J13" s="51"/>
      <c r="K13" s="136"/>
      <c r="L13" s="136"/>
      <c r="M13" s="114"/>
      <c r="N13" s="52"/>
      <c r="O13" s="136"/>
      <c r="P13" s="114"/>
      <c r="Q13" s="52"/>
      <c r="R13" s="136"/>
      <c r="S13" s="286"/>
      <c r="T13" s="505"/>
      <c r="U13" s="506"/>
      <c r="V13" s="505"/>
      <c r="W13" s="506"/>
      <c r="Z13" s="1" t="s">
        <v>51</v>
      </c>
      <c r="AA13" s="56" t="str">
        <f>IF(種目情報!A5="","",種目情報!A5)</f>
        <v>選手権男子200m</v>
      </c>
      <c r="AB13" s="57" t="str">
        <f>IF(種目情報!E5="","",種目情報!E5)</f>
        <v>選手権女子200m</v>
      </c>
      <c r="AD13" s="5" t="str">
        <f t="shared" si="0"/>
        <v/>
      </c>
      <c r="AE13" s="5" t="str">
        <f t="shared" si="1"/>
        <v/>
      </c>
      <c r="AF13" s="5" t="str">
        <f t="shared" si="2"/>
        <v/>
      </c>
      <c r="AG13" s="5" t="str">
        <f t="shared" si="3"/>
        <v/>
      </c>
      <c r="AH13" s="5" t="str">
        <f t="shared" si="4"/>
        <v/>
      </c>
      <c r="AI13" s="8" t="str">
        <f>IF(I13="男",data_kyogisha!A4,"")</f>
        <v/>
      </c>
      <c r="AJ13" s="5" t="str">
        <f t="shared" si="5"/>
        <v/>
      </c>
      <c r="AK13" s="5" t="str">
        <f t="shared" si="6"/>
        <v/>
      </c>
      <c r="AL13" s="5" t="str">
        <f t="shared" si="7"/>
        <v/>
      </c>
      <c r="AM13" s="5" t="str">
        <f t="shared" si="8"/>
        <v/>
      </c>
      <c r="AN13" s="5" t="str">
        <f t="shared" si="9"/>
        <v/>
      </c>
      <c r="AO13" s="1" t="str">
        <f>IF(I13="女",data_kyogisha!A4,"")</f>
        <v/>
      </c>
      <c r="AP13" s="1">
        <f t="shared" si="12"/>
        <v>0</v>
      </c>
      <c r="AQ13" s="1" t="str">
        <f t="shared" si="13"/>
        <v/>
      </c>
      <c r="AR13" s="1">
        <f t="shared" si="14"/>
        <v>0</v>
      </c>
      <c r="AS13" s="1" t="str">
        <f t="shared" si="15"/>
        <v/>
      </c>
      <c r="AT13" s="1">
        <f t="shared" si="16"/>
        <v>0</v>
      </c>
      <c r="AU13" s="1" t="str">
        <f t="shared" si="10"/>
        <v/>
      </c>
      <c r="AV13" s="1">
        <f t="shared" si="17"/>
        <v>0</v>
      </c>
      <c r="AW13" s="1" t="str">
        <f t="shared" si="11"/>
        <v/>
      </c>
      <c r="AY13" s="276" t="s">
        <v>1273</v>
      </c>
    </row>
    <row r="14" spans="1:51">
      <c r="A14" s="28">
        <v>4</v>
      </c>
      <c r="B14" s="283"/>
      <c r="C14" s="134"/>
      <c r="D14" s="51"/>
      <c r="E14" s="51"/>
      <c r="F14" s="51"/>
      <c r="G14" s="252"/>
      <c r="H14" s="275"/>
      <c r="I14" s="263"/>
      <c r="J14" s="51"/>
      <c r="K14" s="136"/>
      <c r="L14" s="136"/>
      <c r="M14" s="114"/>
      <c r="N14" s="52"/>
      <c r="O14" s="136"/>
      <c r="P14" s="114"/>
      <c r="Q14" s="52"/>
      <c r="R14" s="136"/>
      <c r="S14" s="286"/>
      <c r="T14" s="505"/>
      <c r="U14" s="506"/>
      <c r="V14" s="505"/>
      <c r="W14" s="506"/>
      <c r="AA14" s="56" t="str">
        <f>IF(種目情報!A6="","",種目情報!A6)</f>
        <v>選手権男子400m</v>
      </c>
      <c r="AB14" s="57" t="str">
        <f>IF(種目情報!E6="","",種目情報!E6)</f>
        <v>選手権女子400m</v>
      </c>
      <c r="AD14" s="5" t="str">
        <f t="shared" si="0"/>
        <v/>
      </c>
      <c r="AE14" s="5" t="str">
        <f t="shared" si="1"/>
        <v/>
      </c>
      <c r="AF14" s="5" t="str">
        <f t="shared" si="2"/>
        <v/>
      </c>
      <c r="AG14" s="5" t="str">
        <f t="shared" si="3"/>
        <v/>
      </c>
      <c r="AH14" s="5" t="str">
        <f t="shared" si="4"/>
        <v/>
      </c>
      <c r="AI14" s="8" t="str">
        <f>IF(I14="男",data_kyogisha!A5,"")</f>
        <v/>
      </c>
      <c r="AJ14" s="5" t="str">
        <f t="shared" si="5"/>
        <v/>
      </c>
      <c r="AK14" s="5" t="str">
        <f t="shared" si="6"/>
        <v/>
      </c>
      <c r="AL14" s="5" t="str">
        <f t="shared" si="7"/>
        <v/>
      </c>
      <c r="AM14" s="5" t="str">
        <f t="shared" si="8"/>
        <v/>
      </c>
      <c r="AN14" s="5" t="str">
        <f t="shared" si="9"/>
        <v/>
      </c>
      <c r="AO14" s="1" t="str">
        <f>IF(I14="女",data_kyogisha!A5,"")</f>
        <v/>
      </c>
      <c r="AP14" s="1">
        <f t="shared" si="12"/>
        <v>0</v>
      </c>
      <c r="AQ14" s="1" t="str">
        <f t="shared" si="13"/>
        <v/>
      </c>
      <c r="AR14" s="1">
        <f t="shared" si="14"/>
        <v>0</v>
      </c>
      <c r="AS14" s="1" t="str">
        <f t="shared" si="15"/>
        <v/>
      </c>
      <c r="AT14" s="1">
        <f t="shared" si="16"/>
        <v>0</v>
      </c>
      <c r="AU14" s="1" t="str">
        <f t="shared" si="10"/>
        <v/>
      </c>
      <c r="AV14" s="1">
        <f t="shared" si="17"/>
        <v>0</v>
      </c>
      <c r="AW14" s="1" t="str">
        <f t="shared" si="11"/>
        <v/>
      </c>
      <c r="AY14" s="276" t="s">
        <v>1274</v>
      </c>
    </row>
    <row r="15" spans="1:51">
      <c r="A15" s="28">
        <v>5</v>
      </c>
      <c r="B15" s="283"/>
      <c r="C15" s="161"/>
      <c r="D15" s="51"/>
      <c r="E15" s="51"/>
      <c r="F15" s="51"/>
      <c r="G15" s="252"/>
      <c r="H15" s="275"/>
      <c r="I15" s="263"/>
      <c r="J15" s="51"/>
      <c r="K15" s="136"/>
      <c r="L15" s="136"/>
      <c r="M15" s="114"/>
      <c r="N15" s="52"/>
      <c r="O15" s="136"/>
      <c r="P15" s="114"/>
      <c r="Q15" s="52"/>
      <c r="R15" s="136"/>
      <c r="S15" s="286"/>
      <c r="T15" s="505"/>
      <c r="U15" s="506"/>
      <c r="V15" s="505"/>
      <c r="W15" s="506"/>
      <c r="AA15" s="56" t="str">
        <f>IF(種目情報!A7="","",種目情報!A7)</f>
        <v>選手権男子800m</v>
      </c>
      <c r="AB15" s="57" t="str">
        <f>IF(種目情報!E7="","",種目情報!E7)</f>
        <v>選手権女子800m</v>
      </c>
      <c r="AD15" s="5" t="str">
        <f t="shared" si="0"/>
        <v/>
      </c>
      <c r="AE15" s="5" t="str">
        <f t="shared" si="1"/>
        <v/>
      </c>
      <c r="AF15" s="5" t="str">
        <f t="shared" si="2"/>
        <v/>
      </c>
      <c r="AG15" s="5" t="str">
        <f t="shared" si="3"/>
        <v/>
      </c>
      <c r="AH15" s="5" t="str">
        <f t="shared" si="4"/>
        <v/>
      </c>
      <c r="AI15" s="8" t="str">
        <f>IF(I15="男",data_kyogisha!A6,"")</f>
        <v/>
      </c>
      <c r="AJ15" s="5" t="str">
        <f t="shared" si="5"/>
        <v/>
      </c>
      <c r="AK15" s="5" t="str">
        <f t="shared" si="6"/>
        <v/>
      </c>
      <c r="AL15" s="5" t="str">
        <f t="shared" si="7"/>
        <v/>
      </c>
      <c r="AM15" s="5" t="str">
        <f t="shared" si="8"/>
        <v/>
      </c>
      <c r="AN15" s="5" t="str">
        <f t="shared" si="9"/>
        <v/>
      </c>
      <c r="AO15" s="1" t="str">
        <f>IF(I15="女",data_kyogisha!A6,"")</f>
        <v/>
      </c>
      <c r="AP15" s="1">
        <f t="shared" si="12"/>
        <v>0</v>
      </c>
      <c r="AQ15" s="1" t="str">
        <f t="shared" si="13"/>
        <v/>
      </c>
      <c r="AR15" s="1">
        <f t="shared" si="14"/>
        <v>0</v>
      </c>
      <c r="AS15" s="1" t="str">
        <f t="shared" si="15"/>
        <v/>
      </c>
      <c r="AT15" s="1">
        <f t="shared" si="16"/>
        <v>0</v>
      </c>
      <c r="AU15" s="1" t="str">
        <f t="shared" si="10"/>
        <v/>
      </c>
      <c r="AV15" s="1">
        <f t="shared" si="17"/>
        <v>0</v>
      </c>
      <c r="AW15" s="1" t="str">
        <f t="shared" si="11"/>
        <v/>
      </c>
      <c r="AY15" s="276" t="s">
        <v>1275</v>
      </c>
    </row>
    <row r="16" spans="1:51">
      <c r="A16" s="28">
        <v>6</v>
      </c>
      <c r="B16" s="283"/>
      <c r="C16" s="134"/>
      <c r="D16" s="51"/>
      <c r="E16" s="51"/>
      <c r="F16" s="51"/>
      <c r="G16" s="252"/>
      <c r="H16" s="275"/>
      <c r="I16" s="263"/>
      <c r="J16" s="51"/>
      <c r="K16" s="136"/>
      <c r="L16" s="136"/>
      <c r="M16" s="114"/>
      <c r="N16" s="52"/>
      <c r="O16" s="136"/>
      <c r="P16" s="114"/>
      <c r="Q16" s="52"/>
      <c r="R16" s="136"/>
      <c r="S16" s="286"/>
      <c r="T16" s="505"/>
      <c r="U16" s="506"/>
      <c r="V16" s="505"/>
      <c r="W16" s="506"/>
      <c r="AA16" s="56" t="str">
        <f>IF(種目情報!A8="","",種目情報!A8)</f>
        <v>選手権男子1500m</v>
      </c>
      <c r="AB16" s="57" t="str">
        <f>IF(種目情報!E8="","",種目情報!E8)</f>
        <v>選手権女子1500m</v>
      </c>
      <c r="AD16" s="5" t="str">
        <f t="shared" si="0"/>
        <v/>
      </c>
      <c r="AE16" s="5" t="str">
        <f t="shared" si="1"/>
        <v/>
      </c>
      <c r="AF16" s="5" t="str">
        <f t="shared" si="2"/>
        <v/>
      </c>
      <c r="AG16" s="5" t="str">
        <f t="shared" si="3"/>
        <v/>
      </c>
      <c r="AH16" s="5" t="str">
        <f t="shared" si="4"/>
        <v/>
      </c>
      <c r="AI16" s="8" t="str">
        <f>IF(I16="男",data_kyogisha!A7,"")</f>
        <v/>
      </c>
      <c r="AJ16" s="5" t="str">
        <f t="shared" si="5"/>
        <v/>
      </c>
      <c r="AK16" s="5" t="str">
        <f t="shared" si="6"/>
        <v/>
      </c>
      <c r="AL16" s="5" t="str">
        <f t="shared" si="7"/>
        <v/>
      </c>
      <c r="AM16" s="5" t="str">
        <f t="shared" si="8"/>
        <v/>
      </c>
      <c r="AN16" s="5" t="str">
        <f t="shared" si="9"/>
        <v/>
      </c>
      <c r="AO16" s="1" t="str">
        <f>IF(I16="女",data_kyogisha!A7,"")</f>
        <v/>
      </c>
      <c r="AP16" s="1">
        <f t="shared" si="12"/>
        <v>0</v>
      </c>
      <c r="AQ16" s="1" t="str">
        <f t="shared" si="13"/>
        <v/>
      </c>
      <c r="AR16" s="1">
        <f t="shared" si="14"/>
        <v>0</v>
      </c>
      <c r="AS16" s="1" t="str">
        <f t="shared" si="15"/>
        <v/>
      </c>
      <c r="AT16" s="1">
        <f t="shared" si="16"/>
        <v>0</v>
      </c>
      <c r="AU16" s="1" t="str">
        <f t="shared" si="10"/>
        <v/>
      </c>
      <c r="AV16" s="1">
        <f t="shared" si="17"/>
        <v>0</v>
      </c>
      <c r="AW16" s="1" t="str">
        <f t="shared" si="11"/>
        <v/>
      </c>
      <c r="AY16" s="276" t="s">
        <v>1276</v>
      </c>
    </row>
    <row r="17" spans="1:51">
      <c r="A17" s="28">
        <v>7</v>
      </c>
      <c r="B17" s="283"/>
      <c r="C17" s="161"/>
      <c r="D17" s="51"/>
      <c r="E17" s="51"/>
      <c r="F17" s="51"/>
      <c r="G17" s="252"/>
      <c r="H17" s="275"/>
      <c r="I17" s="263"/>
      <c r="J17" s="51"/>
      <c r="K17" s="136"/>
      <c r="L17" s="136"/>
      <c r="M17" s="114"/>
      <c r="N17" s="52"/>
      <c r="O17" s="136"/>
      <c r="P17" s="114"/>
      <c r="Q17" s="52"/>
      <c r="R17" s="136"/>
      <c r="S17" s="286"/>
      <c r="T17" s="505"/>
      <c r="U17" s="506"/>
      <c r="V17" s="505"/>
      <c r="W17" s="506"/>
      <c r="Z17" s="1" t="s">
        <v>818</v>
      </c>
      <c r="AA17" s="56" t="str">
        <f>IF(種目情報!A9="","",種目情報!A9)</f>
        <v>選手権男子5000m</v>
      </c>
      <c r="AB17" s="57" t="str">
        <f>IF(種目情報!E9="","",種目情報!E9)</f>
        <v>選手権女子5000m</v>
      </c>
      <c r="AD17" s="5" t="str">
        <f t="shared" si="0"/>
        <v/>
      </c>
      <c r="AE17" s="5" t="str">
        <f t="shared" si="1"/>
        <v/>
      </c>
      <c r="AF17" s="5" t="str">
        <f t="shared" si="2"/>
        <v/>
      </c>
      <c r="AG17" s="5" t="str">
        <f t="shared" si="3"/>
        <v/>
      </c>
      <c r="AH17" s="5" t="str">
        <f t="shared" si="4"/>
        <v/>
      </c>
      <c r="AI17" s="8" t="str">
        <f>IF(I17="男",data_kyogisha!A8,"")</f>
        <v/>
      </c>
      <c r="AJ17" s="5" t="str">
        <f t="shared" si="5"/>
        <v/>
      </c>
      <c r="AK17" s="5" t="str">
        <f t="shared" si="6"/>
        <v/>
      </c>
      <c r="AL17" s="5" t="str">
        <f t="shared" si="7"/>
        <v/>
      </c>
      <c r="AM17" s="5" t="str">
        <f t="shared" si="8"/>
        <v/>
      </c>
      <c r="AN17" s="5" t="str">
        <f t="shared" si="9"/>
        <v/>
      </c>
      <c r="AO17" s="1" t="str">
        <f>IF(I17="女",data_kyogisha!A8,"")</f>
        <v/>
      </c>
      <c r="AP17" s="1">
        <f t="shared" si="12"/>
        <v>0</v>
      </c>
      <c r="AQ17" s="1" t="str">
        <f t="shared" si="13"/>
        <v/>
      </c>
      <c r="AR17" s="1">
        <f t="shared" si="14"/>
        <v>0</v>
      </c>
      <c r="AS17" s="1" t="str">
        <f t="shared" si="15"/>
        <v/>
      </c>
      <c r="AT17" s="1">
        <f t="shared" si="16"/>
        <v>0</v>
      </c>
      <c r="AU17" s="1" t="str">
        <f t="shared" si="10"/>
        <v/>
      </c>
      <c r="AV17" s="1">
        <f t="shared" si="17"/>
        <v>0</v>
      </c>
      <c r="AW17" s="1" t="str">
        <f t="shared" si="11"/>
        <v/>
      </c>
      <c r="AY17" s="276" t="s">
        <v>1277</v>
      </c>
    </row>
    <row r="18" spans="1:51">
      <c r="A18" s="28">
        <v>8</v>
      </c>
      <c r="B18" s="283"/>
      <c r="C18" s="134"/>
      <c r="D18" s="51"/>
      <c r="E18" s="51"/>
      <c r="F18" s="51"/>
      <c r="G18" s="252"/>
      <c r="H18" s="275"/>
      <c r="I18" s="263"/>
      <c r="J18" s="51"/>
      <c r="K18" s="136"/>
      <c r="L18" s="136"/>
      <c r="M18" s="114"/>
      <c r="N18" s="52"/>
      <c r="O18" s="136"/>
      <c r="P18" s="114"/>
      <c r="Q18" s="52"/>
      <c r="R18" s="136"/>
      <c r="S18" s="286"/>
      <c r="T18" s="505"/>
      <c r="U18" s="506"/>
      <c r="V18" s="505"/>
      <c r="W18" s="506"/>
      <c r="Z18" s="1" t="s">
        <v>819</v>
      </c>
      <c r="AA18" s="56" t="str">
        <f>IF(種目情報!A10="","",種目情報!A10)</f>
        <v>選手権男子110mH(1.067m)</v>
      </c>
      <c r="AB18" s="57" t="str">
        <f>IF(種目情報!E10="","",種目情報!E10)</f>
        <v>選手権女子100mH(0.838m)</v>
      </c>
      <c r="AD18" s="5" t="str">
        <f t="shared" si="0"/>
        <v/>
      </c>
      <c r="AE18" s="5" t="str">
        <f t="shared" si="1"/>
        <v/>
      </c>
      <c r="AF18" s="5" t="str">
        <f t="shared" si="2"/>
        <v/>
      </c>
      <c r="AG18" s="5" t="str">
        <f t="shared" si="3"/>
        <v/>
      </c>
      <c r="AH18" s="5" t="str">
        <f t="shared" si="4"/>
        <v/>
      </c>
      <c r="AI18" s="8" t="str">
        <f>IF(I18="男",data_kyogisha!A9,"")</f>
        <v/>
      </c>
      <c r="AJ18" s="5" t="str">
        <f t="shared" si="5"/>
        <v/>
      </c>
      <c r="AK18" s="5" t="str">
        <f t="shared" si="6"/>
        <v/>
      </c>
      <c r="AL18" s="5" t="str">
        <f t="shared" si="7"/>
        <v/>
      </c>
      <c r="AM18" s="5" t="str">
        <f t="shared" si="8"/>
        <v/>
      </c>
      <c r="AN18" s="5" t="str">
        <f t="shared" si="9"/>
        <v/>
      </c>
      <c r="AO18" s="1" t="str">
        <f>IF(I18="女",data_kyogisha!A9,"")</f>
        <v/>
      </c>
      <c r="AP18" s="1">
        <f t="shared" si="12"/>
        <v>0</v>
      </c>
      <c r="AQ18" s="1" t="str">
        <f t="shared" si="13"/>
        <v/>
      </c>
      <c r="AR18" s="1">
        <f t="shared" si="14"/>
        <v>0</v>
      </c>
      <c r="AS18" s="1" t="str">
        <f t="shared" si="15"/>
        <v/>
      </c>
      <c r="AT18" s="1">
        <f t="shared" si="16"/>
        <v>0</v>
      </c>
      <c r="AU18" s="1" t="str">
        <f t="shared" si="10"/>
        <v/>
      </c>
      <c r="AV18" s="1">
        <f t="shared" si="17"/>
        <v>0</v>
      </c>
      <c r="AW18" s="1" t="str">
        <f t="shared" si="11"/>
        <v/>
      </c>
      <c r="AY18" s="276" t="s">
        <v>1278</v>
      </c>
    </row>
    <row r="19" spans="1:51">
      <c r="A19" s="28">
        <v>9</v>
      </c>
      <c r="B19" s="283"/>
      <c r="C19" s="161"/>
      <c r="D19" s="51"/>
      <c r="E19" s="51"/>
      <c r="F19" s="51"/>
      <c r="G19" s="252"/>
      <c r="H19" s="275"/>
      <c r="I19" s="263"/>
      <c r="J19" s="51"/>
      <c r="K19" s="136"/>
      <c r="L19" s="136"/>
      <c r="M19" s="114"/>
      <c r="N19" s="52"/>
      <c r="O19" s="136"/>
      <c r="P19" s="114"/>
      <c r="Q19" s="52"/>
      <c r="R19" s="136"/>
      <c r="S19" s="286"/>
      <c r="T19" s="505"/>
      <c r="U19" s="506"/>
      <c r="V19" s="505"/>
      <c r="W19" s="506"/>
      <c r="Z19" s="1" t="s">
        <v>820</v>
      </c>
      <c r="AA19" s="56" t="str">
        <f>IF(種目情報!A11="","",種目情報!A11)</f>
        <v>選手権男子400mH(0.914m)</v>
      </c>
      <c r="AB19" s="57" t="str">
        <f>IF(種目情報!E11="","",種目情報!E11)</f>
        <v>選手権女子400mH(0.762m)</v>
      </c>
      <c r="AD19" s="5" t="str">
        <f t="shared" si="0"/>
        <v/>
      </c>
      <c r="AE19" s="5" t="str">
        <f t="shared" si="1"/>
        <v/>
      </c>
      <c r="AF19" s="5" t="str">
        <f t="shared" si="2"/>
        <v/>
      </c>
      <c r="AG19" s="5" t="str">
        <f t="shared" si="3"/>
        <v/>
      </c>
      <c r="AH19" s="5" t="str">
        <f t="shared" si="4"/>
        <v/>
      </c>
      <c r="AI19" s="8" t="str">
        <f>IF(I19="男",data_kyogisha!A10,"")</f>
        <v/>
      </c>
      <c r="AJ19" s="5" t="str">
        <f t="shared" si="5"/>
        <v/>
      </c>
      <c r="AK19" s="5" t="str">
        <f t="shared" si="6"/>
        <v/>
      </c>
      <c r="AL19" s="5" t="str">
        <f t="shared" si="7"/>
        <v/>
      </c>
      <c r="AM19" s="5" t="str">
        <f t="shared" si="8"/>
        <v/>
      </c>
      <c r="AN19" s="5" t="str">
        <f t="shared" si="9"/>
        <v/>
      </c>
      <c r="AO19" s="1" t="str">
        <f>IF(I19="女",data_kyogisha!A10,"")</f>
        <v/>
      </c>
      <c r="AP19" s="1">
        <f t="shared" si="12"/>
        <v>0</v>
      </c>
      <c r="AQ19" s="1" t="str">
        <f t="shared" si="13"/>
        <v/>
      </c>
      <c r="AR19" s="1">
        <f t="shared" si="14"/>
        <v>0</v>
      </c>
      <c r="AS19" s="1" t="str">
        <f t="shared" si="15"/>
        <v/>
      </c>
      <c r="AT19" s="1">
        <f t="shared" si="16"/>
        <v>0</v>
      </c>
      <c r="AU19" s="1" t="str">
        <f t="shared" si="10"/>
        <v/>
      </c>
      <c r="AV19" s="1">
        <f t="shared" si="17"/>
        <v>0</v>
      </c>
      <c r="AW19" s="1" t="str">
        <f t="shared" si="11"/>
        <v/>
      </c>
      <c r="AY19" s="276" t="s">
        <v>1279</v>
      </c>
    </row>
    <row r="20" spans="1:51">
      <c r="A20" s="28">
        <v>10</v>
      </c>
      <c r="B20" s="283"/>
      <c r="C20" s="134"/>
      <c r="D20" s="51"/>
      <c r="E20" s="51"/>
      <c r="F20" s="51"/>
      <c r="G20" s="252"/>
      <c r="H20" s="275"/>
      <c r="I20" s="263"/>
      <c r="J20" s="51"/>
      <c r="K20" s="136"/>
      <c r="L20" s="136"/>
      <c r="M20" s="114"/>
      <c r="N20" s="52"/>
      <c r="O20" s="136"/>
      <c r="P20" s="114"/>
      <c r="Q20" s="52"/>
      <c r="R20" s="136"/>
      <c r="S20" s="286"/>
      <c r="T20" s="505"/>
      <c r="U20" s="506"/>
      <c r="V20" s="505"/>
      <c r="W20" s="506"/>
      <c r="Z20" s="1" t="s">
        <v>821</v>
      </c>
      <c r="AA20" s="56" t="str">
        <f>IF(種目情報!A12="","",種目情報!A12)</f>
        <v>選手権男子3000mSC(0.914m)</v>
      </c>
      <c r="AB20" s="57" t="str">
        <f>IF(種目情報!E12="","",種目情報!E12)</f>
        <v>選手権女子走高跳</v>
      </c>
      <c r="AD20" s="5" t="str">
        <f t="shared" si="0"/>
        <v/>
      </c>
      <c r="AE20" s="5" t="str">
        <f t="shared" si="1"/>
        <v/>
      </c>
      <c r="AF20" s="5" t="str">
        <f t="shared" si="2"/>
        <v/>
      </c>
      <c r="AG20" s="5" t="str">
        <f t="shared" si="3"/>
        <v/>
      </c>
      <c r="AH20" s="5" t="str">
        <f t="shared" si="4"/>
        <v/>
      </c>
      <c r="AI20" s="8" t="str">
        <f>IF(I20="男",data_kyogisha!A11,"")</f>
        <v/>
      </c>
      <c r="AJ20" s="5" t="str">
        <f t="shared" si="5"/>
        <v/>
      </c>
      <c r="AK20" s="5" t="str">
        <f t="shared" si="6"/>
        <v/>
      </c>
      <c r="AL20" s="5" t="str">
        <f t="shared" si="7"/>
        <v/>
      </c>
      <c r="AM20" s="5" t="str">
        <f t="shared" si="8"/>
        <v/>
      </c>
      <c r="AN20" s="5" t="str">
        <f t="shared" si="9"/>
        <v/>
      </c>
      <c r="AO20" s="1" t="str">
        <f>IF(I20="女",data_kyogisha!A11,"")</f>
        <v/>
      </c>
      <c r="AP20" s="1">
        <f t="shared" si="12"/>
        <v>0</v>
      </c>
      <c r="AQ20" s="1" t="str">
        <f t="shared" si="13"/>
        <v/>
      </c>
      <c r="AR20" s="1">
        <f t="shared" si="14"/>
        <v>0</v>
      </c>
      <c r="AS20" s="1" t="str">
        <f t="shared" si="15"/>
        <v/>
      </c>
      <c r="AT20" s="1">
        <f t="shared" si="16"/>
        <v>0</v>
      </c>
      <c r="AU20" s="1" t="str">
        <f t="shared" si="10"/>
        <v/>
      </c>
      <c r="AV20" s="1">
        <f t="shared" si="17"/>
        <v>0</v>
      </c>
      <c r="AW20" s="1" t="str">
        <f t="shared" si="11"/>
        <v/>
      </c>
      <c r="AY20" s="276" t="s">
        <v>1280</v>
      </c>
    </row>
    <row r="21" spans="1:51">
      <c r="A21" s="28">
        <v>11</v>
      </c>
      <c r="B21" s="283"/>
      <c r="C21" s="134"/>
      <c r="D21" s="51"/>
      <c r="E21" s="51"/>
      <c r="F21" s="51"/>
      <c r="G21" s="252"/>
      <c r="H21" s="275"/>
      <c r="I21" s="263"/>
      <c r="J21" s="51"/>
      <c r="K21" s="136"/>
      <c r="L21" s="136"/>
      <c r="M21" s="114"/>
      <c r="N21" s="52"/>
      <c r="O21" s="136"/>
      <c r="P21" s="114"/>
      <c r="Q21" s="52"/>
      <c r="R21" s="136"/>
      <c r="S21" s="286"/>
      <c r="T21" s="505"/>
      <c r="U21" s="506"/>
      <c r="V21" s="501"/>
      <c r="W21" s="502"/>
      <c r="Z21" s="1" t="s">
        <v>822</v>
      </c>
      <c r="AA21" s="56" t="str">
        <f>IF(種目情報!A13="","",種目情報!A13)</f>
        <v>選手権男子走高跳</v>
      </c>
      <c r="AB21" s="57" t="str">
        <f>IF(種目情報!E13="","",種目情報!E13)</f>
        <v>選手権女子棒高跳</v>
      </c>
      <c r="AD21" s="5" t="str">
        <f t="shared" si="0"/>
        <v/>
      </c>
      <c r="AE21" s="5" t="str">
        <f t="shared" si="1"/>
        <v/>
      </c>
      <c r="AF21" s="5" t="str">
        <f t="shared" si="2"/>
        <v/>
      </c>
      <c r="AG21" s="5" t="str">
        <f t="shared" si="3"/>
        <v/>
      </c>
      <c r="AH21" s="5" t="str">
        <f t="shared" si="4"/>
        <v/>
      </c>
      <c r="AI21" s="8" t="str">
        <f>IF(I21="男",data_kyogisha!A12,"")</f>
        <v/>
      </c>
      <c r="AJ21" s="5" t="str">
        <f t="shared" si="5"/>
        <v/>
      </c>
      <c r="AK21" s="5" t="str">
        <f t="shared" si="6"/>
        <v/>
      </c>
      <c r="AL21" s="5" t="str">
        <f t="shared" si="7"/>
        <v/>
      </c>
      <c r="AM21" s="5" t="str">
        <f t="shared" si="8"/>
        <v/>
      </c>
      <c r="AN21" s="5" t="str">
        <f t="shared" si="9"/>
        <v/>
      </c>
      <c r="AO21" s="1" t="str">
        <f>IF(I21="女",data_kyogisha!A12,"")</f>
        <v/>
      </c>
      <c r="AP21" s="1">
        <f t="shared" si="12"/>
        <v>0</v>
      </c>
      <c r="AQ21" s="1" t="str">
        <f t="shared" si="13"/>
        <v/>
      </c>
      <c r="AR21" s="1">
        <f t="shared" si="14"/>
        <v>0</v>
      </c>
      <c r="AS21" s="1" t="str">
        <f t="shared" si="15"/>
        <v/>
      </c>
      <c r="AT21" s="1">
        <f t="shared" si="16"/>
        <v>0</v>
      </c>
      <c r="AU21" s="1" t="str">
        <f t="shared" si="10"/>
        <v/>
      </c>
      <c r="AV21" s="1">
        <f t="shared" si="17"/>
        <v>0</v>
      </c>
      <c r="AW21" s="1" t="str">
        <f t="shared" si="11"/>
        <v/>
      </c>
      <c r="AY21" s="276" t="s">
        <v>1281</v>
      </c>
    </row>
    <row r="22" spans="1:51">
      <c r="A22" s="28">
        <v>12</v>
      </c>
      <c r="B22" s="283"/>
      <c r="C22" s="134"/>
      <c r="D22" s="51"/>
      <c r="E22" s="51"/>
      <c r="F22" s="51"/>
      <c r="G22" s="252"/>
      <c r="H22" s="275"/>
      <c r="I22" s="263"/>
      <c r="J22" s="51"/>
      <c r="K22" s="136"/>
      <c r="L22" s="136"/>
      <c r="M22" s="114"/>
      <c r="N22" s="52"/>
      <c r="O22" s="136"/>
      <c r="P22" s="114"/>
      <c r="Q22" s="52"/>
      <c r="R22" s="136"/>
      <c r="S22" s="286"/>
      <c r="T22" s="505"/>
      <c r="U22" s="506"/>
      <c r="V22" s="501"/>
      <c r="W22" s="502"/>
      <c r="Z22" s="1" t="s">
        <v>823</v>
      </c>
      <c r="AA22" s="56" t="str">
        <f>IF(種目情報!A14="","",種目情報!A14)</f>
        <v>選手権男子棒高跳</v>
      </c>
      <c r="AB22" s="57" t="str">
        <f>IF(種目情報!E14="","",種目情報!E14)</f>
        <v>選手権女子走幅跳</v>
      </c>
      <c r="AD22" s="5" t="str">
        <f t="shared" si="0"/>
        <v/>
      </c>
      <c r="AE22" s="5" t="str">
        <f t="shared" si="1"/>
        <v/>
      </c>
      <c r="AF22" s="5" t="str">
        <f t="shared" si="2"/>
        <v/>
      </c>
      <c r="AG22" s="5" t="str">
        <f t="shared" si="3"/>
        <v/>
      </c>
      <c r="AH22" s="5" t="str">
        <f t="shared" si="4"/>
        <v/>
      </c>
      <c r="AI22" s="8" t="str">
        <f>IF(I22="男",data_kyogisha!A13,"")</f>
        <v/>
      </c>
      <c r="AJ22" s="5" t="str">
        <f t="shared" si="5"/>
        <v/>
      </c>
      <c r="AK22" s="5" t="str">
        <f t="shared" si="6"/>
        <v/>
      </c>
      <c r="AL22" s="5" t="str">
        <f t="shared" si="7"/>
        <v/>
      </c>
      <c r="AM22" s="5" t="str">
        <f t="shared" si="8"/>
        <v/>
      </c>
      <c r="AN22" s="5" t="str">
        <f t="shared" si="9"/>
        <v/>
      </c>
      <c r="AO22" s="1" t="str">
        <f>IF(I22="女",data_kyogisha!A13,"")</f>
        <v/>
      </c>
      <c r="AP22" s="1">
        <f t="shared" si="12"/>
        <v>0</v>
      </c>
      <c r="AQ22" s="1" t="str">
        <f t="shared" si="13"/>
        <v/>
      </c>
      <c r="AR22" s="1">
        <f t="shared" si="14"/>
        <v>0</v>
      </c>
      <c r="AS22" s="1" t="str">
        <f t="shared" si="15"/>
        <v/>
      </c>
      <c r="AT22" s="1">
        <f t="shared" si="16"/>
        <v>0</v>
      </c>
      <c r="AU22" s="1" t="str">
        <f t="shared" si="10"/>
        <v/>
      </c>
      <c r="AV22" s="1">
        <f t="shared" si="17"/>
        <v>0</v>
      </c>
      <c r="AW22" s="1" t="str">
        <f t="shared" si="11"/>
        <v/>
      </c>
      <c r="AY22" s="276" t="s">
        <v>1282</v>
      </c>
    </row>
    <row r="23" spans="1:51">
      <c r="A23" s="28">
        <v>13</v>
      </c>
      <c r="B23" s="283"/>
      <c r="C23" s="134"/>
      <c r="D23" s="51"/>
      <c r="E23" s="51"/>
      <c r="F23" s="51"/>
      <c r="G23" s="252"/>
      <c r="H23" s="275"/>
      <c r="I23" s="263"/>
      <c r="J23" s="51"/>
      <c r="K23" s="136"/>
      <c r="L23" s="136"/>
      <c r="M23" s="114"/>
      <c r="N23" s="52"/>
      <c r="O23" s="136"/>
      <c r="P23" s="114"/>
      <c r="Q23" s="52"/>
      <c r="R23" s="136"/>
      <c r="S23" s="286"/>
      <c r="T23" s="505"/>
      <c r="U23" s="506"/>
      <c r="V23" s="501"/>
      <c r="W23" s="502"/>
      <c r="Z23" s="1" t="s">
        <v>824</v>
      </c>
      <c r="AA23" s="56" t="str">
        <f>IF(種目情報!A15="","",種目情報!A15)</f>
        <v>選手権男子走幅跳</v>
      </c>
      <c r="AB23" s="57" t="str">
        <f>IF(種目情報!E15="","",種目情報!E15)</f>
        <v>選手権女子三段跳</v>
      </c>
      <c r="AD23" s="5" t="str">
        <f t="shared" si="0"/>
        <v/>
      </c>
      <c r="AE23" s="5" t="str">
        <f t="shared" si="1"/>
        <v/>
      </c>
      <c r="AF23" s="5" t="str">
        <f t="shared" si="2"/>
        <v/>
      </c>
      <c r="AG23" s="5" t="str">
        <f t="shared" si="3"/>
        <v/>
      </c>
      <c r="AH23" s="5" t="str">
        <f t="shared" si="4"/>
        <v/>
      </c>
      <c r="AI23" s="8" t="str">
        <f>IF(I23="男",data_kyogisha!A14,"")</f>
        <v/>
      </c>
      <c r="AJ23" s="5" t="str">
        <f t="shared" si="5"/>
        <v/>
      </c>
      <c r="AK23" s="5" t="str">
        <f t="shared" si="6"/>
        <v/>
      </c>
      <c r="AL23" s="5" t="str">
        <f t="shared" si="7"/>
        <v/>
      </c>
      <c r="AM23" s="5" t="str">
        <f t="shared" si="8"/>
        <v/>
      </c>
      <c r="AN23" s="5" t="str">
        <f t="shared" si="9"/>
        <v/>
      </c>
      <c r="AO23" s="1" t="str">
        <f>IF(I23="女",data_kyogisha!A14,"")</f>
        <v/>
      </c>
      <c r="AP23" s="1">
        <f t="shared" si="12"/>
        <v>0</v>
      </c>
      <c r="AQ23" s="1" t="str">
        <f t="shared" si="13"/>
        <v/>
      </c>
      <c r="AR23" s="1">
        <f t="shared" si="14"/>
        <v>0</v>
      </c>
      <c r="AS23" s="1" t="str">
        <f t="shared" si="15"/>
        <v/>
      </c>
      <c r="AT23" s="1">
        <f t="shared" si="16"/>
        <v>0</v>
      </c>
      <c r="AU23" s="1" t="str">
        <f t="shared" si="10"/>
        <v/>
      </c>
      <c r="AV23" s="1">
        <f t="shared" si="17"/>
        <v>0</v>
      </c>
      <c r="AW23" s="1" t="str">
        <f t="shared" si="11"/>
        <v/>
      </c>
      <c r="AY23" s="276" t="s">
        <v>1283</v>
      </c>
    </row>
    <row r="24" spans="1:51">
      <c r="A24" s="28">
        <v>14</v>
      </c>
      <c r="B24" s="283"/>
      <c r="C24" s="134"/>
      <c r="D24" s="51"/>
      <c r="E24" s="51"/>
      <c r="F24" s="51"/>
      <c r="G24" s="252"/>
      <c r="H24" s="275"/>
      <c r="I24" s="263"/>
      <c r="J24" s="51"/>
      <c r="K24" s="136"/>
      <c r="L24" s="136"/>
      <c r="M24" s="114"/>
      <c r="N24" s="52"/>
      <c r="O24" s="136"/>
      <c r="P24" s="114"/>
      <c r="Q24" s="52"/>
      <c r="R24" s="136"/>
      <c r="S24" s="286"/>
      <c r="T24" s="505"/>
      <c r="U24" s="506"/>
      <c r="V24" s="501"/>
      <c r="W24" s="502"/>
      <c r="Z24" s="1" t="s">
        <v>825</v>
      </c>
      <c r="AA24" s="56" t="str">
        <f>IF(種目情報!A16="","",種目情報!A16)</f>
        <v>選手権男子三段跳</v>
      </c>
      <c r="AB24" s="57" t="str">
        <f>IF(種目情報!E16="","",種目情報!E16)</f>
        <v>選手権女子砲丸投(4.000kg)</v>
      </c>
      <c r="AD24" s="5" t="str">
        <f t="shared" si="0"/>
        <v/>
      </c>
      <c r="AE24" s="5" t="str">
        <f t="shared" si="1"/>
        <v/>
      </c>
      <c r="AF24" s="5" t="str">
        <f t="shared" si="2"/>
        <v/>
      </c>
      <c r="AG24" s="5" t="str">
        <f t="shared" si="3"/>
        <v/>
      </c>
      <c r="AH24" s="5" t="str">
        <f t="shared" si="4"/>
        <v/>
      </c>
      <c r="AI24" s="8" t="str">
        <f>IF(I24="男",data_kyogisha!A15,"")</f>
        <v/>
      </c>
      <c r="AJ24" s="5" t="str">
        <f t="shared" si="5"/>
        <v/>
      </c>
      <c r="AK24" s="5" t="str">
        <f t="shared" si="6"/>
        <v/>
      </c>
      <c r="AL24" s="5" t="str">
        <f t="shared" si="7"/>
        <v/>
      </c>
      <c r="AM24" s="5" t="str">
        <f t="shared" si="8"/>
        <v/>
      </c>
      <c r="AN24" s="5" t="str">
        <f t="shared" si="9"/>
        <v/>
      </c>
      <c r="AO24" s="1" t="str">
        <f>IF(I24="女",data_kyogisha!A15,"")</f>
        <v/>
      </c>
      <c r="AP24" s="1">
        <f t="shared" si="12"/>
        <v>0</v>
      </c>
      <c r="AQ24" s="1" t="str">
        <f t="shared" si="13"/>
        <v/>
      </c>
      <c r="AR24" s="1">
        <f t="shared" si="14"/>
        <v>0</v>
      </c>
      <c r="AS24" s="1" t="str">
        <f t="shared" si="15"/>
        <v/>
      </c>
      <c r="AT24" s="1">
        <f t="shared" si="16"/>
        <v>0</v>
      </c>
      <c r="AU24" s="1" t="str">
        <f t="shared" si="10"/>
        <v/>
      </c>
      <c r="AV24" s="1">
        <f t="shared" si="17"/>
        <v>0</v>
      </c>
      <c r="AW24" s="1" t="str">
        <f t="shared" si="11"/>
        <v/>
      </c>
      <c r="AY24" s="276" t="s">
        <v>1284</v>
      </c>
    </row>
    <row r="25" spans="1:51">
      <c r="A25" s="28">
        <v>15</v>
      </c>
      <c r="B25" s="283"/>
      <c r="C25" s="134"/>
      <c r="D25" s="51"/>
      <c r="E25" s="51"/>
      <c r="F25" s="51"/>
      <c r="G25" s="252"/>
      <c r="H25" s="275"/>
      <c r="I25" s="263"/>
      <c r="J25" s="51"/>
      <c r="K25" s="136"/>
      <c r="L25" s="136"/>
      <c r="M25" s="114"/>
      <c r="N25" s="52"/>
      <c r="O25" s="136"/>
      <c r="P25" s="114"/>
      <c r="Q25" s="52"/>
      <c r="R25" s="136"/>
      <c r="S25" s="286"/>
      <c r="T25" s="505"/>
      <c r="U25" s="506"/>
      <c r="V25" s="501"/>
      <c r="W25" s="502"/>
      <c r="Z25" s="1" t="s">
        <v>826</v>
      </c>
      <c r="AA25" s="56" t="str">
        <f>IF(種目情報!A17="","",種目情報!A17)</f>
        <v>選手権男子砲丸投(7.260kg)</v>
      </c>
      <c r="AB25" s="57" t="str">
        <f>IF(種目情報!E17="","",種目情報!E17)</f>
        <v>選手権女子円盤投(1.000kg)</v>
      </c>
      <c r="AD25" s="5" t="str">
        <f t="shared" si="0"/>
        <v/>
      </c>
      <c r="AE25" s="5" t="str">
        <f t="shared" si="1"/>
        <v/>
      </c>
      <c r="AF25" s="5" t="str">
        <f t="shared" si="2"/>
        <v/>
      </c>
      <c r="AG25" s="5" t="str">
        <f t="shared" si="3"/>
        <v/>
      </c>
      <c r="AH25" s="5" t="str">
        <f t="shared" si="4"/>
        <v/>
      </c>
      <c r="AI25" s="8" t="str">
        <f>IF(I25="男",data_kyogisha!A16,"")</f>
        <v/>
      </c>
      <c r="AJ25" s="5" t="str">
        <f t="shared" si="5"/>
        <v/>
      </c>
      <c r="AK25" s="5" t="str">
        <f t="shared" si="6"/>
        <v/>
      </c>
      <c r="AL25" s="5" t="str">
        <f t="shared" si="7"/>
        <v/>
      </c>
      <c r="AM25" s="5" t="str">
        <f t="shared" si="8"/>
        <v/>
      </c>
      <c r="AN25" s="5" t="str">
        <f t="shared" si="9"/>
        <v/>
      </c>
      <c r="AO25" s="1" t="str">
        <f>IF(I25="女",data_kyogisha!A16,"")</f>
        <v/>
      </c>
      <c r="AP25" s="1">
        <f t="shared" si="12"/>
        <v>0</v>
      </c>
      <c r="AQ25" s="1" t="str">
        <f t="shared" si="13"/>
        <v/>
      </c>
      <c r="AR25" s="1">
        <f t="shared" si="14"/>
        <v>0</v>
      </c>
      <c r="AS25" s="1" t="str">
        <f t="shared" si="15"/>
        <v/>
      </c>
      <c r="AT25" s="1">
        <f t="shared" si="16"/>
        <v>0</v>
      </c>
      <c r="AU25" s="1" t="str">
        <f t="shared" si="10"/>
        <v/>
      </c>
      <c r="AV25" s="1">
        <f t="shared" si="17"/>
        <v>0</v>
      </c>
      <c r="AW25" s="1" t="str">
        <f t="shared" si="11"/>
        <v/>
      </c>
      <c r="AY25" s="276" t="s">
        <v>1285</v>
      </c>
    </row>
    <row r="26" spans="1:51">
      <c r="A26" s="28">
        <v>16</v>
      </c>
      <c r="B26" s="283"/>
      <c r="C26" s="134"/>
      <c r="D26" s="51"/>
      <c r="E26" s="51"/>
      <c r="F26" s="51"/>
      <c r="G26" s="252"/>
      <c r="H26" s="275"/>
      <c r="I26" s="263"/>
      <c r="J26" s="51"/>
      <c r="K26" s="136"/>
      <c r="L26" s="136"/>
      <c r="M26" s="114"/>
      <c r="N26" s="52"/>
      <c r="O26" s="136"/>
      <c r="P26" s="114"/>
      <c r="Q26" s="52"/>
      <c r="R26" s="136"/>
      <c r="S26" s="286"/>
      <c r="T26" s="505"/>
      <c r="U26" s="506"/>
      <c r="V26" s="501"/>
      <c r="W26" s="502"/>
      <c r="Z26" s="1" t="s">
        <v>827</v>
      </c>
      <c r="AA26" s="56" t="str">
        <f>IF(種目情報!A18="","",種目情報!A18)</f>
        <v>選手権男子円盤投(2.000kg)</v>
      </c>
      <c r="AB26" s="57" t="str">
        <f>IF(種目情報!E18="","",種目情報!E18)</f>
        <v>選手権女子ハンマー投(4.000kg)</v>
      </c>
      <c r="AD26" s="5" t="str">
        <f t="shared" si="0"/>
        <v/>
      </c>
      <c r="AE26" s="5" t="str">
        <f t="shared" si="1"/>
        <v/>
      </c>
      <c r="AF26" s="5" t="str">
        <f t="shared" si="2"/>
        <v/>
      </c>
      <c r="AG26" s="5" t="str">
        <f t="shared" si="3"/>
        <v/>
      </c>
      <c r="AH26" s="5" t="str">
        <f t="shared" si="4"/>
        <v/>
      </c>
      <c r="AI26" s="8" t="str">
        <f>IF(I26="男",data_kyogisha!A17,"")</f>
        <v/>
      </c>
      <c r="AJ26" s="5" t="str">
        <f t="shared" si="5"/>
        <v/>
      </c>
      <c r="AK26" s="5" t="str">
        <f t="shared" si="6"/>
        <v/>
      </c>
      <c r="AL26" s="5" t="str">
        <f t="shared" si="7"/>
        <v/>
      </c>
      <c r="AM26" s="5" t="str">
        <f t="shared" si="8"/>
        <v/>
      </c>
      <c r="AN26" s="5" t="str">
        <f t="shared" si="9"/>
        <v/>
      </c>
      <c r="AO26" s="1" t="str">
        <f>IF(I26="女",data_kyogisha!A17,"")</f>
        <v/>
      </c>
      <c r="AP26" s="1">
        <f t="shared" si="12"/>
        <v>0</v>
      </c>
      <c r="AQ26" s="1" t="str">
        <f t="shared" si="13"/>
        <v/>
      </c>
      <c r="AR26" s="1">
        <f t="shared" si="14"/>
        <v>0</v>
      </c>
      <c r="AS26" s="1" t="str">
        <f t="shared" si="15"/>
        <v/>
      </c>
      <c r="AT26" s="1">
        <f t="shared" si="16"/>
        <v>0</v>
      </c>
      <c r="AU26" s="1" t="str">
        <f t="shared" si="10"/>
        <v/>
      </c>
      <c r="AV26" s="1">
        <f t="shared" si="17"/>
        <v>0</v>
      </c>
      <c r="AW26" s="1" t="str">
        <f t="shared" si="11"/>
        <v/>
      </c>
      <c r="AY26" s="276" t="s">
        <v>1286</v>
      </c>
    </row>
    <row r="27" spans="1:51">
      <c r="A27" s="28">
        <v>17</v>
      </c>
      <c r="B27" s="283"/>
      <c r="C27" s="134"/>
      <c r="D27" s="51"/>
      <c r="E27" s="51"/>
      <c r="F27" s="51"/>
      <c r="G27" s="252"/>
      <c r="H27" s="275"/>
      <c r="I27" s="263"/>
      <c r="J27" s="51"/>
      <c r="K27" s="136"/>
      <c r="L27" s="136"/>
      <c r="M27" s="114"/>
      <c r="N27" s="52"/>
      <c r="O27" s="136"/>
      <c r="P27" s="114"/>
      <c r="Q27" s="52"/>
      <c r="R27" s="136"/>
      <c r="S27" s="286"/>
      <c r="T27" s="505"/>
      <c r="U27" s="506"/>
      <c r="V27" s="501"/>
      <c r="W27" s="502"/>
      <c r="Z27" s="1" t="s">
        <v>828</v>
      </c>
      <c r="AA27" s="56" t="str">
        <f>IF(種目情報!A19="","",種目情報!A19)</f>
        <v>選手権男子ハンマー投(7.260kg)</v>
      </c>
      <c r="AB27" s="57" t="str">
        <f>IF(種目情報!E19="","",種目情報!E19)</f>
        <v>選手権女子やり投(0.600kg)</v>
      </c>
      <c r="AD27" s="5" t="str">
        <f t="shared" si="0"/>
        <v/>
      </c>
      <c r="AE27" s="5" t="str">
        <f t="shared" si="1"/>
        <v/>
      </c>
      <c r="AF27" s="5" t="str">
        <f t="shared" si="2"/>
        <v/>
      </c>
      <c r="AG27" s="5" t="str">
        <f t="shared" si="3"/>
        <v/>
      </c>
      <c r="AH27" s="5" t="str">
        <f t="shared" si="4"/>
        <v/>
      </c>
      <c r="AI27" s="8" t="str">
        <f>IF(I27="男",data_kyogisha!A18,"")</f>
        <v/>
      </c>
      <c r="AJ27" s="5" t="str">
        <f t="shared" si="5"/>
        <v/>
      </c>
      <c r="AK27" s="5" t="str">
        <f t="shared" si="6"/>
        <v/>
      </c>
      <c r="AL27" s="5" t="str">
        <f t="shared" si="7"/>
        <v/>
      </c>
      <c r="AM27" s="5" t="str">
        <f t="shared" si="8"/>
        <v/>
      </c>
      <c r="AN27" s="5" t="str">
        <f t="shared" si="9"/>
        <v/>
      </c>
      <c r="AO27" s="1" t="str">
        <f>IF(I27="女",data_kyogisha!A18,"")</f>
        <v/>
      </c>
      <c r="AP27" s="1">
        <f t="shared" si="12"/>
        <v>0</v>
      </c>
      <c r="AQ27" s="1" t="str">
        <f t="shared" si="13"/>
        <v/>
      </c>
      <c r="AR27" s="1">
        <f t="shared" si="14"/>
        <v>0</v>
      </c>
      <c r="AS27" s="1" t="str">
        <f t="shared" si="15"/>
        <v/>
      </c>
      <c r="AT27" s="1">
        <f t="shared" si="16"/>
        <v>0</v>
      </c>
      <c r="AU27" s="1" t="str">
        <f t="shared" si="10"/>
        <v/>
      </c>
      <c r="AV27" s="1">
        <f t="shared" si="17"/>
        <v>0</v>
      </c>
      <c r="AW27" s="1" t="str">
        <f t="shared" si="11"/>
        <v/>
      </c>
      <c r="AY27" s="276" t="s">
        <v>1287</v>
      </c>
    </row>
    <row r="28" spans="1:51">
      <c r="A28" s="28">
        <v>18</v>
      </c>
      <c r="B28" s="283"/>
      <c r="C28" s="134"/>
      <c r="D28" s="51"/>
      <c r="E28" s="51"/>
      <c r="F28" s="51"/>
      <c r="G28" s="252"/>
      <c r="H28" s="275"/>
      <c r="I28" s="263"/>
      <c r="J28" s="51"/>
      <c r="K28" s="136"/>
      <c r="L28" s="136"/>
      <c r="M28" s="114"/>
      <c r="N28" s="52"/>
      <c r="O28" s="136"/>
      <c r="P28" s="114"/>
      <c r="Q28" s="52"/>
      <c r="R28" s="136"/>
      <c r="S28" s="286"/>
      <c r="T28" s="505"/>
      <c r="U28" s="506"/>
      <c r="V28" s="501"/>
      <c r="W28" s="502"/>
      <c r="Z28" s="1" t="s">
        <v>829</v>
      </c>
      <c r="AA28" s="56" t="str">
        <f>IF(種目情報!A20="","",種目情報!A20)</f>
        <v>選手権男子やり投(0.800kg)</v>
      </c>
      <c r="AB28" s="57" t="str">
        <f>IF(種目情報!E20="","",種目情報!E20)</f>
        <v>記録会女子100m</v>
      </c>
      <c r="AD28" s="5" t="str">
        <f t="shared" si="0"/>
        <v/>
      </c>
      <c r="AE28" s="5" t="str">
        <f t="shared" si="1"/>
        <v/>
      </c>
      <c r="AF28" s="5" t="str">
        <f t="shared" si="2"/>
        <v/>
      </c>
      <c r="AG28" s="5" t="str">
        <f t="shared" si="3"/>
        <v/>
      </c>
      <c r="AH28" s="5" t="str">
        <f t="shared" si="4"/>
        <v/>
      </c>
      <c r="AI28" s="8" t="str">
        <f>IF(I28="男",data_kyogisha!A19,"")</f>
        <v/>
      </c>
      <c r="AJ28" s="5" t="str">
        <f t="shared" si="5"/>
        <v/>
      </c>
      <c r="AK28" s="5" t="str">
        <f t="shared" si="6"/>
        <v/>
      </c>
      <c r="AL28" s="5" t="str">
        <f t="shared" si="7"/>
        <v/>
      </c>
      <c r="AM28" s="5" t="str">
        <f t="shared" si="8"/>
        <v/>
      </c>
      <c r="AN28" s="5" t="str">
        <f t="shared" si="9"/>
        <v/>
      </c>
      <c r="AO28" s="1" t="str">
        <f>IF(I28="女",data_kyogisha!A19,"")</f>
        <v/>
      </c>
      <c r="AP28" s="1">
        <f t="shared" si="12"/>
        <v>0</v>
      </c>
      <c r="AQ28" s="1" t="str">
        <f t="shared" si="13"/>
        <v/>
      </c>
      <c r="AR28" s="1">
        <f t="shared" si="14"/>
        <v>0</v>
      </c>
      <c r="AS28" s="1" t="str">
        <f t="shared" si="15"/>
        <v/>
      </c>
      <c r="AT28" s="1">
        <f t="shared" si="16"/>
        <v>0</v>
      </c>
      <c r="AU28" s="1" t="str">
        <f t="shared" si="10"/>
        <v/>
      </c>
      <c r="AV28" s="1">
        <f t="shared" si="17"/>
        <v>0</v>
      </c>
      <c r="AW28" s="1" t="str">
        <f t="shared" si="11"/>
        <v/>
      </c>
      <c r="AY28" s="276" t="s">
        <v>1288</v>
      </c>
    </row>
    <row r="29" spans="1:51">
      <c r="A29" s="28">
        <v>19</v>
      </c>
      <c r="B29" s="283"/>
      <c r="C29" s="134"/>
      <c r="D29" s="51"/>
      <c r="E29" s="51"/>
      <c r="F29" s="51"/>
      <c r="G29" s="252"/>
      <c r="H29" s="275"/>
      <c r="I29" s="263"/>
      <c r="J29" s="51"/>
      <c r="K29" s="136"/>
      <c r="L29" s="136"/>
      <c r="M29" s="114"/>
      <c r="N29" s="52"/>
      <c r="O29" s="136"/>
      <c r="P29" s="114"/>
      <c r="Q29" s="52"/>
      <c r="R29" s="136"/>
      <c r="S29" s="286"/>
      <c r="T29" s="505"/>
      <c r="U29" s="506"/>
      <c r="V29" s="501"/>
      <c r="W29" s="502"/>
      <c r="Z29" s="1" t="s">
        <v>1499</v>
      </c>
      <c r="AA29" s="56" t="str">
        <f>IF(種目情報!A21="","",種目情報!A21)</f>
        <v>記録会男子100m</v>
      </c>
      <c r="AB29" s="57" t="str">
        <f>IF(種目情報!E21="","",種目情報!E21)</f>
        <v>記録会女子400m</v>
      </c>
      <c r="AD29" s="5" t="str">
        <f t="shared" si="0"/>
        <v/>
      </c>
      <c r="AE29" s="5" t="str">
        <f t="shared" si="1"/>
        <v/>
      </c>
      <c r="AF29" s="5" t="str">
        <f t="shared" si="2"/>
        <v/>
      </c>
      <c r="AG29" s="5" t="str">
        <f t="shared" si="3"/>
        <v/>
      </c>
      <c r="AH29" s="5" t="str">
        <f t="shared" si="4"/>
        <v/>
      </c>
      <c r="AI29" s="8" t="str">
        <f>IF(I29="男",data_kyogisha!A20,"")</f>
        <v/>
      </c>
      <c r="AJ29" s="5" t="str">
        <f t="shared" si="5"/>
        <v/>
      </c>
      <c r="AK29" s="5" t="str">
        <f t="shared" si="6"/>
        <v/>
      </c>
      <c r="AL29" s="5" t="str">
        <f t="shared" si="7"/>
        <v/>
      </c>
      <c r="AM29" s="5" t="str">
        <f t="shared" si="8"/>
        <v/>
      </c>
      <c r="AN29" s="5" t="str">
        <f t="shared" si="9"/>
        <v/>
      </c>
      <c r="AO29" s="1" t="str">
        <f>IF(I29="女",data_kyogisha!A20,"")</f>
        <v/>
      </c>
      <c r="AP29" s="1">
        <f t="shared" si="12"/>
        <v>0</v>
      </c>
      <c r="AQ29" s="1" t="str">
        <f t="shared" si="13"/>
        <v/>
      </c>
      <c r="AR29" s="1">
        <f t="shared" si="14"/>
        <v>0</v>
      </c>
      <c r="AS29" s="1" t="str">
        <f t="shared" si="15"/>
        <v/>
      </c>
      <c r="AT29" s="1">
        <f t="shared" si="16"/>
        <v>0</v>
      </c>
      <c r="AU29" s="1" t="str">
        <f t="shared" si="10"/>
        <v/>
      </c>
      <c r="AV29" s="1">
        <f t="shared" si="17"/>
        <v>0</v>
      </c>
      <c r="AW29" s="1" t="str">
        <f t="shared" si="11"/>
        <v/>
      </c>
      <c r="AY29" s="276" t="s">
        <v>1289</v>
      </c>
    </row>
    <row r="30" spans="1:51">
      <c r="A30" s="28">
        <v>20</v>
      </c>
      <c r="B30" s="283"/>
      <c r="C30" s="134"/>
      <c r="D30" s="51"/>
      <c r="E30" s="51"/>
      <c r="F30" s="51"/>
      <c r="G30" s="252"/>
      <c r="H30" s="275"/>
      <c r="I30" s="263"/>
      <c r="J30" s="51"/>
      <c r="K30" s="136"/>
      <c r="L30" s="136"/>
      <c r="M30" s="114"/>
      <c r="N30" s="52"/>
      <c r="O30" s="136"/>
      <c r="P30" s="114"/>
      <c r="Q30" s="52"/>
      <c r="R30" s="136"/>
      <c r="S30" s="286"/>
      <c r="T30" s="505"/>
      <c r="U30" s="506"/>
      <c r="V30" s="501"/>
      <c r="W30" s="502"/>
      <c r="Z30" s="1" t="s">
        <v>830</v>
      </c>
      <c r="AA30" s="56" t="str">
        <f>IF(種目情報!A22="","",種目情報!A22)</f>
        <v>記録会男子400m</v>
      </c>
      <c r="AB30" s="57" t="str">
        <f>IF(種目情報!E22="","",種目情報!E22)</f>
        <v>記録会女子800m</v>
      </c>
      <c r="AD30" s="5" t="str">
        <f t="shared" si="0"/>
        <v/>
      </c>
      <c r="AE30" s="5" t="str">
        <f t="shared" si="1"/>
        <v/>
      </c>
      <c r="AF30" s="5" t="str">
        <f t="shared" si="2"/>
        <v/>
      </c>
      <c r="AG30" s="5" t="str">
        <f t="shared" si="3"/>
        <v/>
      </c>
      <c r="AH30" s="5" t="str">
        <f t="shared" si="4"/>
        <v/>
      </c>
      <c r="AI30" s="8" t="str">
        <f>IF(I30="男",data_kyogisha!A21,"")</f>
        <v/>
      </c>
      <c r="AJ30" s="5" t="str">
        <f t="shared" si="5"/>
        <v/>
      </c>
      <c r="AK30" s="5" t="str">
        <f t="shared" si="6"/>
        <v/>
      </c>
      <c r="AL30" s="5" t="str">
        <f t="shared" si="7"/>
        <v/>
      </c>
      <c r="AM30" s="5" t="str">
        <f t="shared" si="8"/>
        <v/>
      </c>
      <c r="AN30" s="5" t="str">
        <f t="shared" si="9"/>
        <v/>
      </c>
      <c r="AO30" s="1" t="str">
        <f>IF(I30="女",data_kyogisha!A21,"")</f>
        <v/>
      </c>
      <c r="AP30" s="1">
        <f t="shared" si="12"/>
        <v>0</v>
      </c>
      <c r="AQ30" s="1" t="str">
        <f t="shared" si="13"/>
        <v/>
      </c>
      <c r="AR30" s="1">
        <f t="shared" si="14"/>
        <v>0</v>
      </c>
      <c r="AS30" s="1" t="str">
        <f t="shared" si="15"/>
        <v/>
      </c>
      <c r="AT30" s="1">
        <f t="shared" si="16"/>
        <v>0</v>
      </c>
      <c r="AU30" s="1" t="str">
        <f t="shared" si="10"/>
        <v/>
      </c>
      <c r="AV30" s="1">
        <f t="shared" si="17"/>
        <v>0</v>
      </c>
      <c r="AW30" s="1" t="str">
        <f t="shared" si="11"/>
        <v/>
      </c>
      <c r="AY30" s="276" t="s">
        <v>1290</v>
      </c>
    </row>
    <row r="31" spans="1:51">
      <c r="A31" s="28">
        <v>21</v>
      </c>
      <c r="B31" s="283"/>
      <c r="C31" s="134"/>
      <c r="D31" s="51"/>
      <c r="E31" s="51"/>
      <c r="F31" s="51"/>
      <c r="G31" s="252"/>
      <c r="H31" s="275"/>
      <c r="I31" s="263"/>
      <c r="J31" s="51"/>
      <c r="K31" s="136"/>
      <c r="L31" s="136"/>
      <c r="M31" s="114"/>
      <c r="N31" s="52"/>
      <c r="O31" s="136"/>
      <c r="P31" s="114"/>
      <c r="Q31" s="52"/>
      <c r="R31" s="136"/>
      <c r="S31" s="286"/>
      <c r="T31" s="505"/>
      <c r="U31" s="506"/>
      <c r="V31" s="501"/>
      <c r="W31" s="502"/>
      <c r="Z31" s="1" t="s">
        <v>831</v>
      </c>
      <c r="AA31" s="56" t="str">
        <f>IF(種目情報!A23="","",種目情報!A23)</f>
        <v>記録会男子800m</v>
      </c>
      <c r="AB31" s="57" t="str">
        <f>IF(種目情報!E23="","",種目情報!E23)</f>
        <v>記録会女子1500m</v>
      </c>
      <c r="AD31" s="5" t="str">
        <f t="shared" si="0"/>
        <v/>
      </c>
      <c r="AE31" s="5" t="str">
        <f t="shared" si="1"/>
        <v/>
      </c>
      <c r="AF31" s="5" t="str">
        <f t="shared" si="2"/>
        <v/>
      </c>
      <c r="AG31" s="5" t="str">
        <f t="shared" si="3"/>
        <v/>
      </c>
      <c r="AH31" s="5" t="str">
        <f t="shared" si="4"/>
        <v/>
      </c>
      <c r="AI31" s="8" t="str">
        <f>IF(I31="男",data_kyogisha!A22,"")</f>
        <v/>
      </c>
      <c r="AJ31" s="5" t="str">
        <f t="shared" si="5"/>
        <v/>
      </c>
      <c r="AK31" s="5" t="str">
        <f t="shared" si="6"/>
        <v/>
      </c>
      <c r="AL31" s="5" t="str">
        <f t="shared" si="7"/>
        <v/>
      </c>
      <c r="AM31" s="5" t="str">
        <f t="shared" si="8"/>
        <v/>
      </c>
      <c r="AN31" s="5" t="str">
        <f t="shared" si="9"/>
        <v/>
      </c>
      <c r="AO31" s="1" t="str">
        <f>IF(I31="女",data_kyogisha!A22,"")</f>
        <v/>
      </c>
      <c r="AP31" s="1">
        <f t="shared" si="12"/>
        <v>0</v>
      </c>
      <c r="AQ31" s="1" t="str">
        <f t="shared" si="13"/>
        <v/>
      </c>
      <c r="AR31" s="1">
        <f t="shared" si="14"/>
        <v>0</v>
      </c>
      <c r="AS31" s="1" t="str">
        <f t="shared" si="15"/>
        <v/>
      </c>
      <c r="AT31" s="1">
        <f t="shared" si="16"/>
        <v>0</v>
      </c>
      <c r="AU31" s="1" t="str">
        <f t="shared" si="10"/>
        <v/>
      </c>
      <c r="AV31" s="1">
        <f t="shared" si="17"/>
        <v>0</v>
      </c>
      <c r="AW31" s="1" t="str">
        <f t="shared" si="11"/>
        <v/>
      </c>
      <c r="AY31" s="276" t="s">
        <v>1291</v>
      </c>
    </row>
    <row r="32" spans="1:51">
      <c r="A32" s="28">
        <v>22</v>
      </c>
      <c r="B32" s="283"/>
      <c r="C32" s="134"/>
      <c r="D32" s="51"/>
      <c r="E32" s="51"/>
      <c r="F32" s="51"/>
      <c r="G32" s="252"/>
      <c r="H32" s="275"/>
      <c r="I32" s="263"/>
      <c r="J32" s="51"/>
      <c r="K32" s="136"/>
      <c r="L32" s="136"/>
      <c r="M32" s="114"/>
      <c r="N32" s="52"/>
      <c r="O32" s="136"/>
      <c r="P32" s="114"/>
      <c r="Q32" s="52"/>
      <c r="R32" s="136"/>
      <c r="S32" s="286"/>
      <c r="T32" s="505"/>
      <c r="U32" s="506"/>
      <c r="V32" s="501"/>
      <c r="W32" s="502"/>
      <c r="Z32" s="1" t="s">
        <v>832</v>
      </c>
      <c r="AA32" s="56" t="str">
        <f>IF(種目情報!A24="","",種目情報!A24)</f>
        <v>記録会男子1500m</v>
      </c>
      <c r="AB32" s="57" t="str">
        <f>IF(種目情報!E24="","",種目情報!E24)</f>
        <v>記録会女子100mH(0.838m)</v>
      </c>
      <c r="AD32" s="5" t="str">
        <f t="shared" si="0"/>
        <v/>
      </c>
      <c r="AE32" s="5" t="str">
        <f t="shared" si="1"/>
        <v/>
      </c>
      <c r="AF32" s="5" t="str">
        <f t="shared" si="2"/>
        <v/>
      </c>
      <c r="AG32" s="5" t="str">
        <f t="shared" si="3"/>
        <v/>
      </c>
      <c r="AH32" s="5" t="str">
        <f t="shared" si="4"/>
        <v/>
      </c>
      <c r="AI32" s="8" t="str">
        <f>IF(I32="男",data_kyogisha!A23,"")</f>
        <v/>
      </c>
      <c r="AJ32" s="5" t="str">
        <f t="shared" si="5"/>
        <v/>
      </c>
      <c r="AK32" s="5" t="str">
        <f t="shared" si="6"/>
        <v/>
      </c>
      <c r="AL32" s="5" t="str">
        <f t="shared" si="7"/>
        <v/>
      </c>
      <c r="AM32" s="5" t="str">
        <f t="shared" si="8"/>
        <v/>
      </c>
      <c r="AN32" s="5" t="str">
        <f t="shared" si="9"/>
        <v/>
      </c>
      <c r="AO32" s="1" t="str">
        <f>IF(I32="女",data_kyogisha!A23,"")</f>
        <v/>
      </c>
      <c r="AP32" s="1">
        <f t="shared" si="12"/>
        <v>0</v>
      </c>
      <c r="AQ32" s="1" t="str">
        <f t="shared" si="13"/>
        <v/>
      </c>
      <c r="AR32" s="1">
        <f t="shared" si="14"/>
        <v>0</v>
      </c>
      <c r="AS32" s="1" t="str">
        <f t="shared" si="15"/>
        <v/>
      </c>
      <c r="AT32" s="1">
        <f t="shared" si="16"/>
        <v>0</v>
      </c>
      <c r="AU32" s="1" t="str">
        <f t="shared" si="10"/>
        <v/>
      </c>
      <c r="AV32" s="1">
        <f t="shared" si="17"/>
        <v>0</v>
      </c>
      <c r="AW32" s="1" t="str">
        <f t="shared" si="11"/>
        <v/>
      </c>
      <c r="AY32" s="276" t="s">
        <v>1292</v>
      </c>
    </row>
    <row r="33" spans="1:51">
      <c r="A33" s="28">
        <v>23</v>
      </c>
      <c r="B33" s="283"/>
      <c r="C33" s="134"/>
      <c r="D33" s="51"/>
      <c r="E33" s="51"/>
      <c r="F33" s="51"/>
      <c r="G33" s="252"/>
      <c r="H33" s="275"/>
      <c r="I33" s="263"/>
      <c r="J33" s="51"/>
      <c r="K33" s="136"/>
      <c r="L33" s="136"/>
      <c r="M33" s="114"/>
      <c r="N33" s="52"/>
      <c r="O33" s="136"/>
      <c r="P33" s="114"/>
      <c r="Q33" s="52"/>
      <c r="R33" s="136"/>
      <c r="S33" s="286"/>
      <c r="T33" s="505"/>
      <c r="U33" s="506"/>
      <c r="V33" s="501"/>
      <c r="W33" s="502"/>
      <c r="Z33" s="1" t="s">
        <v>833</v>
      </c>
      <c r="AA33" s="56" t="str">
        <f>IF(種目情報!A25="","",種目情報!A25)</f>
        <v>記録会男子110mH(1.067m)</v>
      </c>
      <c r="AB33" s="57" t="str">
        <f>IF(種目情報!E25="","",種目情報!E25)</f>
        <v>記録会女子100mYH(0.762m/0.838m)</v>
      </c>
      <c r="AD33" s="5" t="str">
        <f t="shared" si="0"/>
        <v/>
      </c>
      <c r="AE33" s="5" t="str">
        <f t="shared" si="1"/>
        <v/>
      </c>
      <c r="AF33" s="5" t="str">
        <f t="shared" si="2"/>
        <v/>
      </c>
      <c r="AG33" s="5" t="str">
        <f t="shared" si="3"/>
        <v/>
      </c>
      <c r="AH33" s="5" t="str">
        <f t="shared" si="4"/>
        <v/>
      </c>
      <c r="AI33" s="8" t="str">
        <f>IF(I33="男",data_kyogisha!A24,"")</f>
        <v/>
      </c>
      <c r="AJ33" s="5" t="str">
        <f t="shared" si="5"/>
        <v/>
      </c>
      <c r="AK33" s="5" t="str">
        <f t="shared" si="6"/>
        <v/>
      </c>
      <c r="AL33" s="5" t="str">
        <f t="shared" si="7"/>
        <v/>
      </c>
      <c r="AM33" s="5" t="str">
        <f t="shared" si="8"/>
        <v/>
      </c>
      <c r="AN33" s="5" t="str">
        <f t="shared" si="9"/>
        <v/>
      </c>
      <c r="AO33" s="1" t="str">
        <f>IF(I33="女",data_kyogisha!A24,"")</f>
        <v/>
      </c>
      <c r="AP33" s="1">
        <f t="shared" si="12"/>
        <v>0</v>
      </c>
      <c r="AQ33" s="1" t="str">
        <f t="shared" si="13"/>
        <v/>
      </c>
      <c r="AR33" s="1">
        <f t="shared" si="14"/>
        <v>0</v>
      </c>
      <c r="AS33" s="1" t="str">
        <f t="shared" si="15"/>
        <v/>
      </c>
      <c r="AT33" s="1">
        <f t="shared" si="16"/>
        <v>0</v>
      </c>
      <c r="AU33" s="1" t="str">
        <f t="shared" si="10"/>
        <v/>
      </c>
      <c r="AV33" s="1">
        <f t="shared" si="17"/>
        <v>0</v>
      </c>
      <c r="AW33" s="1" t="str">
        <f t="shared" si="11"/>
        <v/>
      </c>
      <c r="AY33" s="276" t="s">
        <v>1293</v>
      </c>
    </row>
    <row r="34" spans="1:51">
      <c r="A34" s="28">
        <v>24</v>
      </c>
      <c r="B34" s="283"/>
      <c r="C34" s="134"/>
      <c r="D34" s="51"/>
      <c r="E34" s="51"/>
      <c r="F34" s="51"/>
      <c r="G34" s="252"/>
      <c r="H34" s="275"/>
      <c r="I34" s="263"/>
      <c r="J34" s="51"/>
      <c r="K34" s="136"/>
      <c r="L34" s="136"/>
      <c r="M34" s="114"/>
      <c r="N34" s="52"/>
      <c r="O34" s="136"/>
      <c r="P34" s="114"/>
      <c r="Q34" s="52"/>
      <c r="R34" s="136"/>
      <c r="S34" s="286"/>
      <c r="T34" s="505"/>
      <c r="U34" s="506"/>
      <c r="V34" s="501"/>
      <c r="W34" s="502"/>
      <c r="Z34" s="1" t="s">
        <v>834</v>
      </c>
      <c r="AA34" s="56" t="str">
        <f>IF(種目情報!A26="","",種目情報!A26)</f>
        <v>記録会男子110mJH(0.991m)</v>
      </c>
      <c r="AB34" s="57" t="str">
        <f>IF(種目情報!E26="","",種目情報!E26)</f>
        <v>記録会中学女子100mH(0.762m)</v>
      </c>
      <c r="AD34" s="5" t="str">
        <f t="shared" si="0"/>
        <v/>
      </c>
      <c r="AE34" s="5" t="str">
        <f t="shared" si="1"/>
        <v/>
      </c>
      <c r="AF34" s="5" t="str">
        <f t="shared" si="2"/>
        <v/>
      </c>
      <c r="AG34" s="5" t="str">
        <f t="shared" si="3"/>
        <v/>
      </c>
      <c r="AH34" s="5" t="str">
        <f t="shared" si="4"/>
        <v/>
      </c>
      <c r="AI34" s="8" t="str">
        <f>IF(I34="男",data_kyogisha!A25,"")</f>
        <v/>
      </c>
      <c r="AJ34" s="5" t="str">
        <f t="shared" si="5"/>
        <v/>
      </c>
      <c r="AK34" s="5" t="str">
        <f t="shared" si="6"/>
        <v/>
      </c>
      <c r="AL34" s="5" t="str">
        <f t="shared" si="7"/>
        <v/>
      </c>
      <c r="AM34" s="5" t="str">
        <f t="shared" si="8"/>
        <v/>
      </c>
      <c r="AN34" s="5" t="str">
        <f t="shared" si="9"/>
        <v/>
      </c>
      <c r="AO34" s="1" t="str">
        <f>IF(I34="女",data_kyogisha!A25,"")</f>
        <v/>
      </c>
      <c r="AP34" s="1">
        <f t="shared" si="12"/>
        <v>0</v>
      </c>
      <c r="AQ34" s="1" t="str">
        <f t="shared" si="13"/>
        <v/>
      </c>
      <c r="AR34" s="1">
        <f t="shared" si="14"/>
        <v>0</v>
      </c>
      <c r="AS34" s="1" t="str">
        <f t="shared" si="15"/>
        <v/>
      </c>
      <c r="AT34" s="1">
        <f t="shared" si="16"/>
        <v>0</v>
      </c>
      <c r="AU34" s="1" t="str">
        <f t="shared" si="10"/>
        <v/>
      </c>
      <c r="AV34" s="1">
        <f t="shared" si="17"/>
        <v>0</v>
      </c>
      <c r="AW34" s="1" t="str">
        <f t="shared" si="11"/>
        <v/>
      </c>
      <c r="AY34" s="276" t="s">
        <v>1294</v>
      </c>
    </row>
    <row r="35" spans="1:51">
      <c r="A35" s="28">
        <v>25</v>
      </c>
      <c r="B35" s="283"/>
      <c r="C35" s="134"/>
      <c r="D35" s="51"/>
      <c r="E35" s="51"/>
      <c r="F35" s="51"/>
      <c r="G35" s="252"/>
      <c r="H35" s="275"/>
      <c r="I35" s="263"/>
      <c r="J35" s="51"/>
      <c r="K35" s="136"/>
      <c r="L35" s="136"/>
      <c r="M35" s="114"/>
      <c r="N35" s="52"/>
      <c r="O35" s="136"/>
      <c r="P35" s="114"/>
      <c r="Q35" s="52"/>
      <c r="R35" s="136"/>
      <c r="S35" s="286"/>
      <c r="T35" s="505"/>
      <c r="U35" s="506"/>
      <c r="V35" s="501"/>
      <c r="W35" s="502"/>
      <c r="Z35" s="1" t="s">
        <v>835</v>
      </c>
      <c r="AA35" s="56" t="str">
        <f>IF(種目情報!A27="","",種目情報!A27)</f>
        <v>記録会中学男子110mH(0.914m)</v>
      </c>
      <c r="AB35" s="57" t="str">
        <f>IF(種目情報!E27="","",種目情報!E27)</f>
        <v>記録会女子走幅跳</v>
      </c>
      <c r="AD35" s="5" t="str">
        <f t="shared" si="0"/>
        <v/>
      </c>
      <c r="AE35" s="5" t="str">
        <f t="shared" si="1"/>
        <v/>
      </c>
      <c r="AF35" s="5" t="str">
        <f t="shared" si="2"/>
        <v/>
      </c>
      <c r="AG35" s="5" t="str">
        <f t="shared" si="3"/>
        <v/>
      </c>
      <c r="AH35" s="5" t="str">
        <f t="shared" si="4"/>
        <v/>
      </c>
      <c r="AI35" s="8" t="str">
        <f>IF(I35="男",data_kyogisha!A26,"")</f>
        <v/>
      </c>
      <c r="AJ35" s="5" t="str">
        <f t="shared" si="5"/>
        <v/>
      </c>
      <c r="AK35" s="5" t="str">
        <f t="shared" si="6"/>
        <v/>
      </c>
      <c r="AL35" s="5" t="str">
        <f t="shared" si="7"/>
        <v/>
      </c>
      <c r="AM35" s="5" t="str">
        <f t="shared" si="8"/>
        <v/>
      </c>
      <c r="AN35" s="5" t="str">
        <f t="shared" si="9"/>
        <v/>
      </c>
      <c r="AO35" s="1" t="str">
        <f>IF(I35="女",data_kyogisha!A26,"")</f>
        <v/>
      </c>
      <c r="AP35" s="1">
        <f t="shared" si="12"/>
        <v>0</v>
      </c>
      <c r="AQ35" s="1" t="str">
        <f t="shared" si="13"/>
        <v/>
      </c>
      <c r="AR35" s="1">
        <f t="shared" si="14"/>
        <v>0</v>
      </c>
      <c r="AS35" s="1" t="str">
        <f t="shared" si="15"/>
        <v/>
      </c>
      <c r="AT35" s="1">
        <f t="shared" si="16"/>
        <v>0</v>
      </c>
      <c r="AU35" s="1" t="str">
        <f t="shared" si="10"/>
        <v/>
      </c>
      <c r="AV35" s="1">
        <f t="shared" si="17"/>
        <v>0</v>
      </c>
      <c r="AW35" s="1" t="str">
        <f t="shared" si="11"/>
        <v/>
      </c>
      <c r="AY35" s="276" t="s">
        <v>1295</v>
      </c>
    </row>
    <row r="36" spans="1:51">
      <c r="A36" s="28">
        <v>26</v>
      </c>
      <c r="B36" s="283"/>
      <c r="C36" s="134"/>
      <c r="D36" s="51"/>
      <c r="E36" s="51"/>
      <c r="F36" s="51"/>
      <c r="G36" s="252"/>
      <c r="H36" s="275"/>
      <c r="I36" s="263"/>
      <c r="J36" s="51"/>
      <c r="K36" s="136"/>
      <c r="L36" s="136"/>
      <c r="M36" s="114"/>
      <c r="N36" s="52"/>
      <c r="O36" s="136"/>
      <c r="P36" s="114"/>
      <c r="Q36" s="52"/>
      <c r="R36" s="136"/>
      <c r="S36" s="286"/>
      <c r="T36" s="505"/>
      <c r="U36" s="506"/>
      <c r="V36" s="501"/>
      <c r="W36" s="502"/>
      <c r="AA36" s="56" t="str">
        <f>IF(種目情報!A28="","",種目情報!A28)</f>
        <v>記録会男子走幅跳</v>
      </c>
      <c r="AB36" s="57" t="str">
        <f>IF(種目情報!E28="","",種目情報!E28)</f>
        <v>記録会女子三段跳</v>
      </c>
      <c r="AD36" s="5" t="str">
        <f t="shared" si="0"/>
        <v/>
      </c>
      <c r="AE36" s="5" t="str">
        <f t="shared" si="1"/>
        <v/>
      </c>
      <c r="AF36" s="5" t="str">
        <f t="shared" si="2"/>
        <v/>
      </c>
      <c r="AG36" s="5" t="str">
        <f t="shared" si="3"/>
        <v/>
      </c>
      <c r="AH36" s="5" t="str">
        <f t="shared" si="4"/>
        <v/>
      </c>
      <c r="AI36" s="8" t="str">
        <f>IF(I36="男",data_kyogisha!A27,"")</f>
        <v/>
      </c>
      <c r="AJ36" s="5" t="str">
        <f t="shared" si="5"/>
        <v/>
      </c>
      <c r="AK36" s="5" t="str">
        <f t="shared" si="6"/>
        <v/>
      </c>
      <c r="AL36" s="5" t="str">
        <f t="shared" si="7"/>
        <v/>
      </c>
      <c r="AM36" s="5" t="str">
        <f t="shared" si="8"/>
        <v/>
      </c>
      <c r="AN36" s="5" t="str">
        <f t="shared" si="9"/>
        <v/>
      </c>
      <c r="AO36" s="1" t="str">
        <f>IF(I36="女",data_kyogisha!A27,"")</f>
        <v/>
      </c>
      <c r="AP36" s="1">
        <f t="shared" si="12"/>
        <v>0</v>
      </c>
      <c r="AQ36" s="1" t="str">
        <f t="shared" si="13"/>
        <v/>
      </c>
      <c r="AR36" s="1">
        <f t="shared" si="14"/>
        <v>0</v>
      </c>
      <c r="AS36" s="1" t="str">
        <f t="shared" si="15"/>
        <v/>
      </c>
      <c r="AT36" s="1">
        <f t="shared" si="16"/>
        <v>0</v>
      </c>
      <c r="AU36" s="1" t="str">
        <f t="shared" si="10"/>
        <v/>
      </c>
      <c r="AV36" s="1">
        <f t="shared" si="17"/>
        <v>0</v>
      </c>
      <c r="AW36" s="1" t="str">
        <f t="shared" si="11"/>
        <v/>
      </c>
      <c r="AY36" s="276" t="s">
        <v>1296</v>
      </c>
    </row>
    <row r="37" spans="1:51">
      <c r="A37" s="28">
        <v>27</v>
      </c>
      <c r="B37" s="283"/>
      <c r="C37" s="134"/>
      <c r="D37" s="51"/>
      <c r="E37" s="51"/>
      <c r="F37" s="51"/>
      <c r="G37" s="252"/>
      <c r="H37" s="275"/>
      <c r="I37" s="263"/>
      <c r="J37" s="51"/>
      <c r="K37" s="136"/>
      <c r="L37" s="136"/>
      <c r="M37" s="114"/>
      <c r="N37" s="52"/>
      <c r="O37" s="136"/>
      <c r="P37" s="114"/>
      <c r="Q37" s="52"/>
      <c r="R37" s="136"/>
      <c r="S37" s="286"/>
      <c r="T37" s="505"/>
      <c r="U37" s="506"/>
      <c r="V37" s="501"/>
      <c r="W37" s="502"/>
      <c r="AA37" s="56" t="str">
        <f>IF(種目情報!A29="","",種目情報!A29)</f>
        <v>記録会男子三段跳</v>
      </c>
      <c r="AB37" s="57" t="str">
        <f>IF(種目情報!E29="","",種目情報!E29)</f>
        <v>記録会女子砲丸投(4.000kg)</v>
      </c>
      <c r="AD37" s="5" t="str">
        <f t="shared" si="0"/>
        <v/>
      </c>
      <c r="AE37" s="5" t="str">
        <f t="shared" si="1"/>
        <v/>
      </c>
      <c r="AF37" s="5" t="str">
        <f t="shared" si="2"/>
        <v/>
      </c>
      <c r="AG37" s="5" t="str">
        <f t="shared" si="3"/>
        <v/>
      </c>
      <c r="AH37" s="5" t="str">
        <f t="shared" si="4"/>
        <v/>
      </c>
      <c r="AI37" s="8" t="str">
        <f>IF(I37="男",data_kyogisha!A28,"")</f>
        <v/>
      </c>
      <c r="AJ37" s="5" t="str">
        <f t="shared" si="5"/>
        <v/>
      </c>
      <c r="AK37" s="5" t="str">
        <f t="shared" si="6"/>
        <v/>
      </c>
      <c r="AL37" s="5" t="str">
        <f t="shared" si="7"/>
        <v/>
      </c>
      <c r="AM37" s="5" t="str">
        <f t="shared" si="8"/>
        <v/>
      </c>
      <c r="AN37" s="5" t="str">
        <f t="shared" si="9"/>
        <v/>
      </c>
      <c r="AO37" s="1" t="str">
        <f>IF(I37="女",data_kyogisha!A28,"")</f>
        <v/>
      </c>
      <c r="AP37" s="1">
        <f t="shared" si="12"/>
        <v>0</v>
      </c>
      <c r="AQ37" s="1" t="str">
        <f t="shared" si="13"/>
        <v/>
      </c>
      <c r="AR37" s="1">
        <f t="shared" si="14"/>
        <v>0</v>
      </c>
      <c r="AS37" s="1" t="str">
        <f t="shared" si="15"/>
        <v/>
      </c>
      <c r="AT37" s="1">
        <f t="shared" si="16"/>
        <v>0</v>
      </c>
      <c r="AU37" s="1" t="str">
        <f t="shared" si="10"/>
        <v/>
      </c>
      <c r="AV37" s="1">
        <f t="shared" si="17"/>
        <v>0</v>
      </c>
      <c r="AW37" s="1" t="str">
        <f t="shared" si="11"/>
        <v/>
      </c>
      <c r="AY37" s="276" t="s">
        <v>1297</v>
      </c>
    </row>
    <row r="38" spans="1:51">
      <c r="A38" s="28">
        <v>28</v>
      </c>
      <c r="B38" s="283"/>
      <c r="C38" s="134"/>
      <c r="D38" s="51"/>
      <c r="E38" s="51"/>
      <c r="F38" s="51"/>
      <c r="G38" s="252"/>
      <c r="H38" s="275"/>
      <c r="I38" s="263"/>
      <c r="J38" s="51"/>
      <c r="K38" s="136"/>
      <c r="L38" s="136"/>
      <c r="M38" s="114"/>
      <c r="N38" s="52"/>
      <c r="O38" s="136"/>
      <c r="P38" s="114"/>
      <c r="Q38" s="52"/>
      <c r="R38" s="136"/>
      <c r="S38" s="286"/>
      <c r="T38" s="505"/>
      <c r="U38" s="506"/>
      <c r="V38" s="501"/>
      <c r="W38" s="502"/>
      <c r="AA38" s="56" t="str">
        <f>IF(種目情報!A30="","",種目情報!A30)</f>
        <v>記録会男子やり投(0.800kg)</v>
      </c>
      <c r="AB38" s="57" t="str">
        <f>IF(種目情報!E30="","",種目情報!E30)</f>
        <v>記録会女子円盤投(1.000kg)</v>
      </c>
      <c r="AD38" s="5" t="str">
        <f t="shared" si="0"/>
        <v/>
      </c>
      <c r="AE38" s="5" t="str">
        <f t="shared" si="1"/>
        <v/>
      </c>
      <c r="AF38" s="5" t="str">
        <f t="shared" si="2"/>
        <v/>
      </c>
      <c r="AG38" s="5" t="str">
        <f t="shared" si="3"/>
        <v/>
      </c>
      <c r="AH38" s="5" t="str">
        <f t="shared" si="4"/>
        <v/>
      </c>
      <c r="AI38" s="8" t="str">
        <f>IF(I38="男",data_kyogisha!A29,"")</f>
        <v/>
      </c>
      <c r="AJ38" s="5" t="str">
        <f t="shared" si="5"/>
        <v/>
      </c>
      <c r="AK38" s="5" t="str">
        <f t="shared" si="6"/>
        <v/>
      </c>
      <c r="AL38" s="5" t="str">
        <f t="shared" si="7"/>
        <v/>
      </c>
      <c r="AM38" s="5" t="str">
        <f t="shared" si="8"/>
        <v/>
      </c>
      <c r="AN38" s="5" t="str">
        <f t="shared" si="9"/>
        <v/>
      </c>
      <c r="AO38" s="1" t="str">
        <f>IF(I38="女",data_kyogisha!A29,"")</f>
        <v/>
      </c>
      <c r="AP38" s="1">
        <f t="shared" si="12"/>
        <v>0</v>
      </c>
      <c r="AQ38" s="1" t="str">
        <f t="shared" si="13"/>
        <v/>
      </c>
      <c r="AR38" s="1">
        <f t="shared" si="14"/>
        <v>0</v>
      </c>
      <c r="AS38" s="1" t="str">
        <f t="shared" si="15"/>
        <v/>
      </c>
      <c r="AT38" s="1">
        <f t="shared" si="16"/>
        <v>0</v>
      </c>
      <c r="AU38" s="1" t="str">
        <f t="shared" si="10"/>
        <v/>
      </c>
      <c r="AV38" s="1">
        <f t="shared" si="17"/>
        <v>0</v>
      </c>
      <c r="AW38" s="1" t="str">
        <f t="shared" si="11"/>
        <v/>
      </c>
      <c r="AY38" s="276" t="s">
        <v>1298</v>
      </c>
    </row>
    <row r="39" spans="1:51">
      <c r="A39" s="28">
        <v>29</v>
      </c>
      <c r="B39" s="283"/>
      <c r="C39" s="134"/>
      <c r="D39" s="51"/>
      <c r="E39" s="51"/>
      <c r="F39" s="51"/>
      <c r="G39" s="252"/>
      <c r="H39" s="275"/>
      <c r="I39" s="263"/>
      <c r="J39" s="51"/>
      <c r="K39" s="136"/>
      <c r="L39" s="136"/>
      <c r="M39" s="114"/>
      <c r="N39" s="52"/>
      <c r="O39" s="136"/>
      <c r="P39" s="114"/>
      <c r="Q39" s="52"/>
      <c r="R39" s="136"/>
      <c r="S39" s="286"/>
      <c r="T39" s="505"/>
      <c r="U39" s="506"/>
      <c r="V39" s="501"/>
      <c r="W39" s="502"/>
      <c r="AA39" s="56" t="str">
        <f>IF(種目情報!A31="","",種目情報!A31)</f>
        <v>記録会高校男子砲丸投(6.000kg)</v>
      </c>
      <c r="AB39" s="57" t="str">
        <f>IF(種目情報!E31="","",種目情報!E31)</f>
        <v>記録会女子やり投(0.600kg)</v>
      </c>
      <c r="AD39" s="5" t="str">
        <f t="shared" si="0"/>
        <v/>
      </c>
      <c r="AE39" s="5" t="str">
        <f t="shared" si="1"/>
        <v/>
      </c>
      <c r="AF39" s="5" t="str">
        <f t="shared" si="2"/>
        <v/>
      </c>
      <c r="AG39" s="5" t="str">
        <f t="shared" si="3"/>
        <v/>
      </c>
      <c r="AH39" s="5" t="str">
        <f t="shared" si="4"/>
        <v/>
      </c>
      <c r="AI39" s="8" t="str">
        <f>IF(I39="男",data_kyogisha!A30,"")</f>
        <v/>
      </c>
      <c r="AJ39" s="5" t="str">
        <f t="shared" si="5"/>
        <v/>
      </c>
      <c r="AK39" s="5" t="str">
        <f t="shared" si="6"/>
        <v/>
      </c>
      <c r="AL39" s="5" t="str">
        <f t="shared" si="7"/>
        <v/>
      </c>
      <c r="AM39" s="5" t="str">
        <f t="shared" si="8"/>
        <v/>
      </c>
      <c r="AN39" s="5" t="str">
        <f t="shared" si="9"/>
        <v/>
      </c>
      <c r="AO39" s="1" t="str">
        <f>IF(I39="女",data_kyogisha!A30,"")</f>
        <v/>
      </c>
      <c r="AP39" s="1">
        <f t="shared" si="12"/>
        <v>0</v>
      </c>
      <c r="AQ39" s="1" t="str">
        <f t="shared" si="13"/>
        <v/>
      </c>
      <c r="AR39" s="1">
        <f t="shared" si="14"/>
        <v>0</v>
      </c>
      <c r="AS39" s="1" t="str">
        <f t="shared" si="15"/>
        <v/>
      </c>
      <c r="AT39" s="1">
        <f t="shared" si="16"/>
        <v>0</v>
      </c>
      <c r="AU39" s="1" t="str">
        <f t="shared" si="10"/>
        <v/>
      </c>
      <c r="AV39" s="1">
        <f t="shared" si="17"/>
        <v>0</v>
      </c>
      <c r="AW39" s="1" t="str">
        <f t="shared" si="11"/>
        <v/>
      </c>
      <c r="AY39" s="276" t="s">
        <v>1299</v>
      </c>
    </row>
    <row r="40" spans="1:51">
      <c r="A40" s="28">
        <v>30</v>
      </c>
      <c r="B40" s="283"/>
      <c r="C40" s="134"/>
      <c r="D40" s="51"/>
      <c r="E40" s="51"/>
      <c r="F40" s="51"/>
      <c r="G40" s="252"/>
      <c r="H40" s="275"/>
      <c r="I40" s="263"/>
      <c r="J40" s="51"/>
      <c r="K40" s="136"/>
      <c r="L40" s="136"/>
      <c r="M40" s="114"/>
      <c r="N40" s="52"/>
      <c r="O40" s="136"/>
      <c r="P40" s="114"/>
      <c r="Q40" s="52"/>
      <c r="R40" s="136"/>
      <c r="S40" s="286"/>
      <c r="T40" s="505"/>
      <c r="U40" s="506"/>
      <c r="V40" s="501"/>
      <c r="W40" s="502"/>
      <c r="AA40" s="56" t="str">
        <f>IF(種目情報!A32="","",種目情報!A32)</f>
        <v>記録会高校男子円盤投(1.750kg)</v>
      </c>
      <c r="AB40" s="57" t="str">
        <f>IF(種目情報!E32="","",種目情報!E32)</f>
        <v>記録会中学女子砲丸投(2.721kg)</v>
      </c>
      <c r="AD40" s="5" t="str">
        <f t="shared" si="0"/>
        <v/>
      </c>
      <c r="AE40" s="5" t="str">
        <f t="shared" si="1"/>
        <v/>
      </c>
      <c r="AF40" s="5" t="str">
        <f t="shared" si="2"/>
        <v/>
      </c>
      <c r="AG40" s="5" t="str">
        <f t="shared" si="3"/>
        <v/>
      </c>
      <c r="AH40" s="5" t="str">
        <f t="shared" si="4"/>
        <v/>
      </c>
      <c r="AI40" s="8" t="str">
        <f>IF(I40="男",data_kyogisha!A31,"")</f>
        <v/>
      </c>
      <c r="AJ40" s="5" t="str">
        <f t="shared" si="5"/>
        <v/>
      </c>
      <c r="AK40" s="5" t="str">
        <f t="shared" si="6"/>
        <v/>
      </c>
      <c r="AL40" s="5" t="str">
        <f t="shared" si="7"/>
        <v/>
      </c>
      <c r="AM40" s="5" t="str">
        <f t="shared" si="8"/>
        <v/>
      </c>
      <c r="AN40" s="5" t="str">
        <f t="shared" si="9"/>
        <v/>
      </c>
      <c r="AO40" s="1" t="str">
        <f>IF(I40="女",data_kyogisha!A31,"")</f>
        <v/>
      </c>
      <c r="AP40" s="1">
        <f t="shared" si="12"/>
        <v>0</v>
      </c>
      <c r="AQ40" s="1" t="str">
        <f t="shared" si="13"/>
        <v/>
      </c>
      <c r="AR40" s="1">
        <f t="shared" si="14"/>
        <v>0</v>
      </c>
      <c r="AS40" s="1" t="str">
        <f t="shared" si="15"/>
        <v/>
      </c>
      <c r="AT40" s="1">
        <f t="shared" si="16"/>
        <v>0</v>
      </c>
      <c r="AU40" s="1" t="str">
        <f t="shared" si="10"/>
        <v/>
      </c>
      <c r="AV40" s="1">
        <f t="shared" si="17"/>
        <v>0</v>
      </c>
      <c r="AW40" s="1" t="str">
        <f t="shared" si="11"/>
        <v/>
      </c>
      <c r="AY40" s="276" t="s">
        <v>1300</v>
      </c>
    </row>
    <row r="41" spans="1:51">
      <c r="A41" s="28">
        <v>31</v>
      </c>
      <c r="B41" s="283"/>
      <c r="C41" s="134"/>
      <c r="D41" s="51"/>
      <c r="E41" s="51"/>
      <c r="F41" s="51"/>
      <c r="G41" s="252"/>
      <c r="H41" s="275"/>
      <c r="I41" s="263"/>
      <c r="J41" s="51"/>
      <c r="K41" s="136"/>
      <c r="L41" s="136"/>
      <c r="M41" s="114"/>
      <c r="N41" s="52"/>
      <c r="O41" s="136"/>
      <c r="P41" s="114"/>
      <c r="Q41" s="52"/>
      <c r="R41" s="136"/>
      <c r="S41" s="286"/>
      <c r="T41" s="505"/>
      <c r="U41" s="506"/>
      <c r="V41" s="501"/>
      <c r="W41" s="502"/>
      <c r="AA41" s="56" t="str">
        <f>IF(種目情報!A33="","",種目情報!A33)</f>
        <v>記録会高校男子ハンマー投(6.000kg)</v>
      </c>
      <c r="AB41" s="57" t="str">
        <f>IF(種目情報!E33="","",種目情報!E33)</f>
        <v/>
      </c>
      <c r="AD41" s="5" t="str">
        <f t="shared" si="0"/>
        <v/>
      </c>
      <c r="AE41" s="5" t="str">
        <f t="shared" si="1"/>
        <v/>
      </c>
      <c r="AF41" s="5" t="str">
        <f t="shared" si="2"/>
        <v/>
      </c>
      <c r="AG41" s="5" t="str">
        <f t="shared" si="3"/>
        <v/>
      </c>
      <c r="AH41" s="5" t="str">
        <f t="shared" si="4"/>
        <v/>
      </c>
      <c r="AI41" s="8" t="str">
        <f>IF(I41="男",data_kyogisha!A32,"")</f>
        <v/>
      </c>
      <c r="AJ41" s="5" t="str">
        <f t="shared" si="5"/>
        <v/>
      </c>
      <c r="AK41" s="5" t="str">
        <f t="shared" si="6"/>
        <v/>
      </c>
      <c r="AL41" s="5" t="str">
        <f t="shared" si="7"/>
        <v/>
      </c>
      <c r="AM41" s="5" t="str">
        <f t="shared" si="8"/>
        <v/>
      </c>
      <c r="AN41" s="5" t="str">
        <f t="shared" si="9"/>
        <v/>
      </c>
      <c r="AO41" s="1" t="str">
        <f>IF(I41="女",data_kyogisha!A32,"")</f>
        <v/>
      </c>
      <c r="AP41" s="1">
        <f t="shared" si="12"/>
        <v>0</v>
      </c>
      <c r="AQ41" s="1" t="str">
        <f t="shared" si="13"/>
        <v/>
      </c>
      <c r="AR41" s="1">
        <f t="shared" si="14"/>
        <v>0</v>
      </c>
      <c r="AS41" s="1" t="str">
        <f t="shared" si="15"/>
        <v/>
      </c>
      <c r="AT41" s="1">
        <f t="shared" si="16"/>
        <v>0</v>
      </c>
      <c r="AU41" s="1" t="str">
        <f t="shared" si="10"/>
        <v/>
      </c>
      <c r="AV41" s="1">
        <f t="shared" si="17"/>
        <v>0</v>
      </c>
      <c r="AW41" s="1" t="str">
        <f t="shared" si="11"/>
        <v/>
      </c>
      <c r="AY41" s="276" t="s">
        <v>1301</v>
      </c>
    </row>
    <row r="42" spans="1:51">
      <c r="A42" s="28">
        <v>32</v>
      </c>
      <c r="B42" s="283"/>
      <c r="C42" s="134"/>
      <c r="D42" s="51"/>
      <c r="E42" s="51"/>
      <c r="F42" s="51"/>
      <c r="G42" s="252"/>
      <c r="H42" s="275"/>
      <c r="I42" s="263"/>
      <c r="J42" s="51"/>
      <c r="K42" s="136"/>
      <c r="L42" s="136"/>
      <c r="M42" s="114"/>
      <c r="N42" s="52"/>
      <c r="O42" s="136"/>
      <c r="P42" s="114"/>
      <c r="Q42" s="52"/>
      <c r="R42" s="136"/>
      <c r="S42" s="286"/>
      <c r="T42" s="505"/>
      <c r="U42" s="506"/>
      <c r="V42" s="501"/>
      <c r="W42" s="502"/>
      <c r="AA42" s="56" t="str">
        <f>IF(種目情報!A34="","",種目情報!A34)</f>
        <v>記録会中学男子砲丸投(5.000kg)</v>
      </c>
      <c r="AB42" s="57"/>
      <c r="AD42" s="5" t="str">
        <f t="shared" si="0"/>
        <v/>
      </c>
      <c r="AE42" s="5" t="str">
        <f t="shared" si="1"/>
        <v/>
      </c>
      <c r="AF42" s="5" t="str">
        <f t="shared" si="2"/>
        <v/>
      </c>
      <c r="AG42" s="5" t="str">
        <f t="shared" si="3"/>
        <v/>
      </c>
      <c r="AH42" s="5" t="str">
        <f t="shared" si="4"/>
        <v/>
      </c>
      <c r="AI42" s="8" t="str">
        <f>IF(I42="男",data_kyogisha!A33,"")</f>
        <v/>
      </c>
      <c r="AJ42" s="5" t="str">
        <f t="shared" si="5"/>
        <v/>
      </c>
      <c r="AK42" s="5" t="str">
        <f t="shared" si="6"/>
        <v/>
      </c>
      <c r="AL42" s="5" t="str">
        <f t="shared" si="7"/>
        <v/>
      </c>
      <c r="AM42" s="5" t="str">
        <f t="shared" si="8"/>
        <v/>
      </c>
      <c r="AN42" s="5" t="str">
        <f t="shared" si="9"/>
        <v/>
      </c>
      <c r="AO42" s="1" t="str">
        <f>IF(I42="女",data_kyogisha!A33,"")</f>
        <v/>
      </c>
      <c r="AP42" s="1">
        <f t="shared" si="12"/>
        <v>0</v>
      </c>
      <c r="AQ42" s="1" t="str">
        <f t="shared" si="13"/>
        <v/>
      </c>
      <c r="AR42" s="1">
        <f t="shared" si="14"/>
        <v>0</v>
      </c>
      <c r="AS42" s="1" t="str">
        <f t="shared" si="15"/>
        <v/>
      </c>
      <c r="AT42" s="1">
        <f t="shared" si="16"/>
        <v>0</v>
      </c>
      <c r="AU42" s="1" t="str">
        <f t="shared" si="10"/>
        <v/>
      </c>
      <c r="AV42" s="1">
        <f t="shared" si="17"/>
        <v>0</v>
      </c>
      <c r="AW42" s="1" t="str">
        <f t="shared" si="11"/>
        <v/>
      </c>
      <c r="AY42" s="276" t="s">
        <v>1302</v>
      </c>
    </row>
    <row r="43" spans="1:51">
      <c r="A43" s="28">
        <v>33</v>
      </c>
      <c r="B43" s="283"/>
      <c r="C43" s="134"/>
      <c r="D43" s="51"/>
      <c r="E43" s="51"/>
      <c r="F43" s="51"/>
      <c r="G43" s="252"/>
      <c r="H43" s="275"/>
      <c r="I43" s="263"/>
      <c r="J43" s="51"/>
      <c r="K43" s="136"/>
      <c r="L43" s="136"/>
      <c r="M43" s="114"/>
      <c r="N43" s="52"/>
      <c r="O43" s="136"/>
      <c r="P43" s="114"/>
      <c r="Q43" s="52"/>
      <c r="R43" s="136"/>
      <c r="S43" s="286"/>
      <c r="T43" s="505"/>
      <c r="U43" s="506"/>
      <c r="V43" s="501"/>
      <c r="W43" s="502"/>
      <c r="AA43" s="56" t="str">
        <f>IF(種目情報!A35="","",種目情報!A35)</f>
        <v>記録会中学男子円盤投(1.500kg)</v>
      </c>
      <c r="AB43" s="57"/>
      <c r="AD43" s="5" t="str">
        <f t="shared" ref="AD43:AD74" si="18">IF(I43="男",C43,"")</f>
        <v/>
      </c>
      <c r="AE43" s="5" t="str">
        <f t="shared" ref="AE43:AE74" si="19">IF(I43="男",D43,"")</f>
        <v/>
      </c>
      <c r="AF43" s="5" t="str">
        <f t="shared" ref="AF43:AF74" si="20">IF(I43="男",F43,"")</f>
        <v/>
      </c>
      <c r="AG43" s="5" t="str">
        <f t="shared" ref="AG43:AG74" si="21">IF(I43="男",I43,"")</f>
        <v/>
      </c>
      <c r="AH43" s="5" t="str">
        <f t="shared" ref="AH43:AH74" si="22">IF(I43="男",IF(J43="","",J43),"")</f>
        <v/>
      </c>
      <c r="AI43" s="8" t="str">
        <f>IF(I43="男",data_kyogisha!A34,"")</f>
        <v/>
      </c>
      <c r="AJ43" s="5" t="str">
        <f t="shared" ref="AJ43:AJ74" si="23">IF(I43="女",C43,"")</f>
        <v/>
      </c>
      <c r="AK43" s="5" t="str">
        <f t="shared" ref="AK43:AK74" si="24">IF(I43="女",D43,"")</f>
        <v/>
      </c>
      <c r="AL43" s="5" t="str">
        <f t="shared" ref="AL43:AL74" si="25">IF(I43="女",F43,"")</f>
        <v/>
      </c>
      <c r="AM43" s="5" t="str">
        <f t="shared" ref="AM43:AM74" si="26">IF(I43="女",I43,"")</f>
        <v/>
      </c>
      <c r="AN43" s="5" t="str">
        <f t="shared" ref="AN43:AN74" si="27">IF(I43="女",IF(J43="","",J43),"")</f>
        <v/>
      </c>
      <c r="AO43" s="1" t="str">
        <f>IF(I43="女",data_kyogisha!A34,"")</f>
        <v/>
      </c>
      <c r="AP43" s="1">
        <f t="shared" si="12"/>
        <v>0</v>
      </c>
      <c r="AQ43" s="1" t="str">
        <f t="shared" si="13"/>
        <v/>
      </c>
      <c r="AR43" s="1">
        <f t="shared" si="14"/>
        <v>0</v>
      </c>
      <c r="AS43" s="1" t="str">
        <f t="shared" si="15"/>
        <v/>
      </c>
      <c r="AT43" s="1">
        <f t="shared" si="16"/>
        <v>0</v>
      </c>
      <c r="AU43" s="1" t="str">
        <f t="shared" ref="AU43:AU74" si="28">IF(AND($I43="女",$T43="○"),$C43,"")</f>
        <v/>
      </c>
      <c r="AV43" s="1">
        <f t="shared" si="17"/>
        <v>0</v>
      </c>
      <c r="AW43" s="1" t="str">
        <f t="shared" ref="AW43:AW74" si="29">IF(AND($I43="女",$V43="○"),$C43,"")</f>
        <v/>
      </c>
      <c r="AY43" s="276" t="s">
        <v>1303</v>
      </c>
    </row>
    <row r="44" spans="1:51">
      <c r="A44" s="28">
        <v>34</v>
      </c>
      <c r="B44" s="283"/>
      <c r="C44" s="134"/>
      <c r="D44" s="51"/>
      <c r="E44" s="51"/>
      <c r="F44" s="51"/>
      <c r="G44" s="252"/>
      <c r="H44" s="275"/>
      <c r="I44" s="263"/>
      <c r="J44" s="51"/>
      <c r="K44" s="136"/>
      <c r="L44" s="136"/>
      <c r="M44" s="114"/>
      <c r="N44" s="52"/>
      <c r="O44" s="136"/>
      <c r="P44" s="114"/>
      <c r="Q44" s="52"/>
      <c r="R44" s="136"/>
      <c r="S44" s="286"/>
      <c r="T44" s="505"/>
      <c r="U44" s="506"/>
      <c r="V44" s="501"/>
      <c r="W44" s="502"/>
      <c r="AA44" s="56"/>
      <c r="AB44" s="57"/>
      <c r="AD44" s="5" t="str">
        <f t="shared" si="18"/>
        <v/>
      </c>
      <c r="AE44" s="5" t="str">
        <f t="shared" si="19"/>
        <v/>
      </c>
      <c r="AF44" s="5" t="str">
        <f t="shared" si="20"/>
        <v/>
      </c>
      <c r="AG44" s="5" t="str">
        <f t="shared" si="21"/>
        <v/>
      </c>
      <c r="AH44" s="5" t="str">
        <f t="shared" si="22"/>
        <v/>
      </c>
      <c r="AI44" s="8" t="str">
        <f>IF(I44="男",data_kyogisha!A35,"")</f>
        <v/>
      </c>
      <c r="AJ44" s="5" t="str">
        <f t="shared" si="23"/>
        <v/>
      </c>
      <c r="AK44" s="5" t="str">
        <f t="shared" si="24"/>
        <v/>
      </c>
      <c r="AL44" s="5" t="str">
        <f t="shared" si="25"/>
        <v/>
      </c>
      <c r="AM44" s="5" t="str">
        <f t="shared" si="26"/>
        <v/>
      </c>
      <c r="AN44" s="5" t="str">
        <f t="shared" si="27"/>
        <v/>
      </c>
      <c r="AO44" s="1" t="str">
        <f>IF(I44="女",data_kyogisha!A35,"")</f>
        <v/>
      </c>
      <c r="AP44" s="1">
        <f t="shared" ref="AP44:AP75" si="30">IF(AND(I44="男",T44="○"),AP43+1,AP43)</f>
        <v>0</v>
      </c>
      <c r="AQ44" s="1" t="str">
        <f t="shared" ref="AQ44:AQ75" si="31">IF(AND(I44="男",T44="○"),C44,"")</f>
        <v/>
      </c>
      <c r="AR44" s="1">
        <f t="shared" ref="AR44:AR75" si="32">IF(AND(I44="男",V44="○"),AR43+1,AR43)</f>
        <v>0</v>
      </c>
      <c r="AS44" s="1" t="str">
        <f t="shared" ref="AS44:AS75" si="33">IF(AND(I44="男",V44="○"),C44,"")</f>
        <v/>
      </c>
      <c r="AT44" s="1">
        <f t="shared" ref="AT44:AT75" si="34">IF(AND(I44="女",T44="○"),AT43+1,AT43)</f>
        <v>0</v>
      </c>
      <c r="AU44" s="1" t="str">
        <f t="shared" si="28"/>
        <v/>
      </c>
      <c r="AV44" s="1">
        <f t="shared" ref="AV44:AV75" si="35">IF(AND(I44="女",V44="○"),AV43+1,AV43)</f>
        <v>0</v>
      </c>
      <c r="AW44" s="1" t="str">
        <f t="shared" si="29"/>
        <v/>
      </c>
      <c r="AY44" s="276" t="s">
        <v>1304</v>
      </c>
    </row>
    <row r="45" spans="1:51">
      <c r="A45" s="28">
        <v>35</v>
      </c>
      <c r="B45" s="283"/>
      <c r="C45" s="134"/>
      <c r="D45" s="51"/>
      <c r="E45" s="51"/>
      <c r="F45" s="51"/>
      <c r="G45" s="252"/>
      <c r="H45" s="275"/>
      <c r="I45" s="263"/>
      <c r="J45" s="51"/>
      <c r="K45" s="136"/>
      <c r="L45" s="136"/>
      <c r="M45" s="114"/>
      <c r="N45" s="52"/>
      <c r="O45" s="136"/>
      <c r="P45" s="114"/>
      <c r="Q45" s="52"/>
      <c r="R45" s="136"/>
      <c r="S45" s="286"/>
      <c r="T45" s="505"/>
      <c r="U45" s="506"/>
      <c r="V45" s="501"/>
      <c r="W45" s="502"/>
      <c r="AA45" s="56"/>
      <c r="AB45" s="57"/>
      <c r="AD45" s="5" t="str">
        <f t="shared" si="18"/>
        <v/>
      </c>
      <c r="AE45" s="5" t="str">
        <f t="shared" si="19"/>
        <v/>
      </c>
      <c r="AF45" s="5" t="str">
        <f t="shared" si="20"/>
        <v/>
      </c>
      <c r="AG45" s="5" t="str">
        <f t="shared" si="21"/>
        <v/>
      </c>
      <c r="AH45" s="5" t="str">
        <f t="shared" si="22"/>
        <v/>
      </c>
      <c r="AI45" s="8" t="str">
        <f>IF(I45="男",data_kyogisha!A36,"")</f>
        <v/>
      </c>
      <c r="AJ45" s="5" t="str">
        <f t="shared" si="23"/>
        <v/>
      </c>
      <c r="AK45" s="5" t="str">
        <f t="shared" si="24"/>
        <v/>
      </c>
      <c r="AL45" s="5" t="str">
        <f t="shared" si="25"/>
        <v/>
      </c>
      <c r="AM45" s="5" t="str">
        <f t="shared" si="26"/>
        <v/>
      </c>
      <c r="AN45" s="5" t="str">
        <f t="shared" si="27"/>
        <v/>
      </c>
      <c r="AO45" s="1" t="str">
        <f>IF(I45="女",data_kyogisha!A36,"")</f>
        <v/>
      </c>
      <c r="AP45" s="1">
        <f t="shared" si="30"/>
        <v>0</v>
      </c>
      <c r="AQ45" s="1" t="str">
        <f t="shared" si="31"/>
        <v/>
      </c>
      <c r="AR45" s="1">
        <f t="shared" si="32"/>
        <v>0</v>
      </c>
      <c r="AS45" s="1" t="str">
        <f t="shared" si="33"/>
        <v/>
      </c>
      <c r="AT45" s="1">
        <f t="shared" si="34"/>
        <v>0</v>
      </c>
      <c r="AU45" s="1" t="str">
        <f t="shared" si="28"/>
        <v/>
      </c>
      <c r="AV45" s="1">
        <f t="shared" si="35"/>
        <v>0</v>
      </c>
      <c r="AW45" s="1" t="str">
        <f t="shared" si="29"/>
        <v/>
      </c>
      <c r="AY45" s="276" t="s">
        <v>1305</v>
      </c>
    </row>
    <row r="46" spans="1:51">
      <c r="A46" s="28">
        <v>36</v>
      </c>
      <c r="B46" s="283"/>
      <c r="C46" s="134"/>
      <c r="D46" s="51"/>
      <c r="E46" s="51"/>
      <c r="F46" s="51"/>
      <c r="G46" s="252"/>
      <c r="H46" s="275"/>
      <c r="I46" s="263"/>
      <c r="J46" s="51"/>
      <c r="K46" s="136"/>
      <c r="L46" s="136"/>
      <c r="M46" s="114"/>
      <c r="N46" s="52"/>
      <c r="O46" s="136"/>
      <c r="P46" s="114"/>
      <c r="Q46" s="52"/>
      <c r="R46" s="136"/>
      <c r="S46" s="286"/>
      <c r="T46" s="505"/>
      <c r="U46" s="506"/>
      <c r="V46" s="501"/>
      <c r="W46" s="502"/>
      <c r="AA46" s="56"/>
      <c r="AB46" s="57"/>
      <c r="AD46" s="5" t="str">
        <f t="shared" si="18"/>
        <v/>
      </c>
      <c r="AE46" s="5" t="str">
        <f t="shared" si="19"/>
        <v/>
      </c>
      <c r="AF46" s="5" t="str">
        <f t="shared" si="20"/>
        <v/>
      </c>
      <c r="AG46" s="5" t="str">
        <f t="shared" si="21"/>
        <v/>
      </c>
      <c r="AH46" s="5" t="str">
        <f t="shared" si="22"/>
        <v/>
      </c>
      <c r="AI46" s="8" t="str">
        <f>IF(I46="男",data_kyogisha!A37,"")</f>
        <v/>
      </c>
      <c r="AJ46" s="5" t="str">
        <f t="shared" si="23"/>
        <v/>
      </c>
      <c r="AK46" s="5" t="str">
        <f t="shared" si="24"/>
        <v/>
      </c>
      <c r="AL46" s="5" t="str">
        <f t="shared" si="25"/>
        <v/>
      </c>
      <c r="AM46" s="5" t="str">
        <f t="shared" si="26"/>
        <v/>
      </c>
      <c r="AN46" s="5" t="str">
        <f t="shared" si="27"/>
        <v/>
      </c>
      <c r="AO46" s="1" t="str">
        <f>IF(I46="女",data_kyogisha!A37,"")</f>
        <v/>
      </c>
      <c r="AP46" s="1">
        <f t="shared" si="30"/>
        <v>0</v>
      </c>
      <c r="AQ46" s="1" t="str">
        <f t="shared" si="31"/>
        <v/>
      </c>
      <c r="AR46" s="1">
        <f t="shared" si="32"/>
        <v>0</v>
      </c>
      <c r="AS46" s="1" t="str">
        <f t="shared" si="33"/>
        <v/>
      </c>
      <c r="AT46" s="1">
        <f t="shared" si="34"/>
        <v>0</v>
      </c>
      <c r="AU46" s="1" t="str">
        <f t="shared" si="28"/>
        <v/>
      </c>
      <c r="AV46" s="1">
        <f t="shared" si="35"/>
        <v>0</v>
      </c>
      <c r="AW46" s="1" t="str">
        <f t="shared" si="29"/>
        <v/>
      </c>
      <c r="AY46" s="276" t="s">
        <v>1306</v>
      </c>
    </row>
    <row r="47" spans="1:51">
      <c r="A47" s="28">
        <v>37</v>
      </c>
      <c r="B47" s="283"/>
      <c r="C47" s="134"/>
      <c r="D47" s="51"/>
      <c r="E47" s="51"/>
      <c r="F47" s="51"/>
      <c r="G47" s="252"/>
      <c r="H47" s="275"/>
      <c r="I47" s="263"/>
      <c r="J47" s="51"/>
      <c r="K47" s="136"/>
      <c r="L47" s="136"/>
      <c r="M47" s="114"/>
      <c r="N47" s="52"/>
      <c r="O47" s="136"/>
      <c r="P47" s="114"/>
      <c r="Q47" s="52"/>
      <c r="R47" s="136"/>
      <c r="S47" s="286"/>
      <c r="T47" s="505"/>
      <c r="U47" s="506"/>
      <c r="V47" s="501"/>
      <c r="W47" s="502"/>
      <c r="AA47" s="56"/>
      <c r="AB47" s="57"/>
      <c r="AD47" s="5" t="str">
        <f t="shared" si="18"/>
        <v/>
      </c>
      <c r="AE47" s="5" t="str">
        <f t="shared" si="19"/>
        <v/>
      </c>
      <c r="AF47" s="5" t="str">
        <f t="shared" si="20"/>
        <v/>
      </c>
      <c r="AG47" s="5" t="str">
        <f t="shared" si="21"/>
        <v/>
      </c>
      <c r="AH47" s="5" t="str">
        <f t="shared" si="22"/>
        <v/>
      </c>
      <c r="AI47" s="8" t="str">
        <f>IF(I47="男",data_kyogisha!A38,"")</f>
        <v/>
      </c>
      <c r="AJ47" s="5" t="str">
        <f t="shared" si="23"/>
        <v/>
      </c>
      <c r="AK47" s="5" t="str">
        <f t="shared" si="24"/>
        <v/>
      </c>
      <c r="AL47" s="5" t="str">
        <f t="shared" si="25"/>
        <v/>
      </c>
      <c r="AM47" s="5" t="str">
        <f t="shared" si="26"/>
        <v/>
      </c>
      <c r="AN47" s="5" t="str">
        <f t="shared" si="27"/>
        <v/>
      </c>
      <c r="AO47" s="1" t="str">
        <f>IF(I47="女",data_kyogisha!A38,"")</f>
        <v/>
      </c>
      <c r="AP47" s="1">
        <f t="shared" si="30"/>
        <v>0</v>
      </c>
      <c r="AQ47" s="1" t="str">
        <f t="shared" si="31"/>
        <v/>
      </c>
      <c r="AR47" s="1">
        <f t="shared" si="32"/>
        <v>0</v>
      </c>
      <c r="AS47" s="1" t="str">
        <f t="shared" si="33"/>
        <v/>
      </c>
      <c r="AT47" s="1">
        <f t="shared" si="34"/>
        <v>0</v>
      </c>
      <c r="AU47" s="1" t="str">
        <f t="shared" si="28"/>
        <v/>
      </c>
      <c r="AV47" s="1">
        <f t="shared" si="35"/>
        <v>0</v>
      </c>
      <c r="AW47" s="1" t="str">
        <f t="shared" si="29"/>
        <v/>
      </c>
      <c r="AY47" s="276" t="s">
        <v>1307</v>
      </c>
    </row>
    <row r="48" spans="1:51">
      <c r="A48" s="28">
        <v>38</v>
      </c>
      <c r="B48" s="283"/>
      <c r="C48" s="134"/>
      <c r="D48" s="51"/>
      <c r="E48" s="51"/>
      <c r="F48" s="51"/>
      <c r="G48" s="252"/>
      <c r="H48" s="275"/>
      <c r="I48" s="263"/>
      <c r="J48" s="51"/>
      <c r="K48" s="136"/>
      <c r="L48" s="136"/>
      <c r="M48" s="114"/>
      <c r="N48" s="52"/>
      <c r="O48" s="136"/>
      <c r="P48" s="114"/>
      <c r="Q48" s="52"/>
      <c r="R48" s="136"/>
      <c r="S48" s="286"/>
      <c r="T48" s="505"/>
      <c r="U48" s="506"/>
      <c r="V48" s="501"/>
      <c r="W48" s="502"/>
      <c r="AA48" s="56"/>
      <c r="AB48" s="57"/>
      <c r="AD48" s="5" t="str">
        <f t="shared" si="18"/>
        <v/>
      </c>
      <c r="AE48" s="5" t="str">
        <f t="shared" si="19"/>
        <v/>
      </c>
      <c r="AF48" s="5" t="str">
        <f t="shared" si="20"/>
        <v/>
      </c>
      <c r="AG48" s="5" t="str">
        <f t="shared" si="21"/>
        <v/>
      </c>
      <c r="AH48" s="5" t="str">
        <f t="shared" si="22"/>
        <v/>
      </c>
      <c r="AI48" s="8" t="str">
        <f>IF(I48="男",data_kyogisha!A39,"")</f>
        <v/>
      </c>
      <c r="AJ48" s="5" t="str">
        <f t="shared" si="23"/>
        <v/>
      </c>
      <c r="AK48" s="5" t="str">
        <f t="shared" si="24"/>
        <v/>
      </c>
      <c r="AL48" s="5" t="str">
        <f t="shared" si="25"/>
        <v/>
      </c>
      <c r="AM48" s="5" t="str">
        <f t="shared" si="26"/>
        <v/>
      </c>
      <c r="AN48" s="5" t="str">
        <f t="shared" si="27"/>
        <v/>
      </c>
      <c r="AO48" s="1" t="str">
        <f>IF(I48="女",data_kyogisha!A39,"")</f>
        <v/>
      </c>
      <c r="AP48" s="1">
        <f t="shared" si="30"/>
        <v>0</v>
      </c>
      <c r="AQ48" s="1" t="str">
        <f t="shared" si="31"/>
        <v/>
      </c>
      <c r="AR48" s="1">
        <f t="shared" si="32"/>
        <v>0</v>
      </c>
      <c r="AS48" s="1" t="str">
        <f t="shared" si="33"/>
        <v/>
      </c>
      <c r="AT48" s="1">
        <f t="shared" si="34"/>
        <v>0</v>
      </c>
      <c r="AU48" s="1" t="str">
        <f t="shared" si="28"/>
        <v/>
      </c>
      <c r="AV48" s="1">
        <f t="shared" si="35"/>
        <v>0</v>
      </c>
      <c r="AW48" s="1" t="str">
        <f t="shared" si="29"/>
        <v/>
      </c>
      <c r="AY48" s="276" t="s">
        <v>1308</v>
      </c>
    </row>
    <row r="49" spans="1:51">
      <c r="A49" s="28">
        <v>39</v>
      </c>
      <c r="B49" s="283"/>
      <c r="C49" s="134"/>
      <c r="D49" s="51"/>
      <c r="E49" s="51"/>
      <c r="F49" s="51"/>
      <c r="G49" s="252"/>
      <c r="H49" s="275"/>
      <c r="I49" s="263"/>
      <c r="J49" s="51"/>
      <c r="K49" s="136"/>
      <c r="L49" s="136"/>
      <c r="M49" s="114"/>
      <c r="N49" s="52"/>
      <c r="O49" s="136"/>
      <c r="P49" s="114"/>
      <c r="Q49" s="52"/>
      <c r="R49" s="136"/>
      <c r="S49" s="286"/>
      <c r="T49" s="505"/>
      <c r="U49" s="506"/>
      <c r="V49" s="501"/>
      <c r="W49" s="502"/>
      <c r="AA49" s="56"/>
      <c r="AB49" s="57"/>
      <c r="AD49" s="5" t="str">
        <f t="shared" si="18"/>
        <v/>
      </c>
      <c r="AE49" s="5" t="str">
        <f t="shared" si="19"/>
        <v/>
      </c>
      <c r="AF49" s="5" t="str">
        <f t="shared" si="20"/>
        <v/>
      </c>
      <c r="AG49" s="5" t="str">
        <f t="shared" si="21"/>
        <v/>
      </c>
      <c r="AH49" s="5" t="str">
        <f t="shared" si="22"/>
        <v/>
      </c>
      <c r="AI49" s="8" t="str">
        <f>IF(I49="男",data_kyogisha!A40,"")</f>
        <v/>
      </c>
      <c r="AJ49" s="5" t="str">
        <f t="shared" si="23"/>
        <v/>
      </c>
      <c r="AK49" s="5" t="str">
        <f t="shared" si="24"/>
        <v/>
      </c>
      <c r="AL49" s="5" t="str">
        <f t="shared" si="25"/>
        <v/>
      </c>
      <c r="AM49" s="5" t="str">
        <f t="shared" si="26"/>
        <v/>
      </c>
      <c r="AN49" s="5" t="str">
        <f t="shared" si="27"/>
        <v/>
      </c>
      <c r="AO49" s="1" t="str">
        <f>IF(I49="女",data_kyogisha!A40,"")</f>
        <v/>
      </c>
      <c r="AP49" s="1">
        <f t="shared" si="30"/>
        <v>0</v>
      </c>
      <c r="AQ49" s="1" t="str">
        <f t="shared" si="31"/>
        <v/>
      </c>
      <c r="AR49" s="1">
        <f t="shared" si="32"/>
        <v>0</v>
      </c>
      <c r="AS49" s="1" t="str">
        <f t="shared" si="33"/>
        <v/>
      </c>
      <c r="AT49" s="1">
        <f t="shared" si="34"/>
        <v>0</v>
      </c>
      <c r="AU49" s="1" t="str">
        <f t="shared" si="28"/>
        <v/>
      </c>
      <c r="AV49" s="1">
        <f t="shared" si="35"/>
        <v>0</v>
      </c>
      <c r="AW49" s="1" t="str">
        <f t="shared" si="29"/>
        <v/>
      </c>
      <c r="AY49" s="276" t="s">
        <v>1309</v>
      </c>
    </row>
    <row r="50" spans="1:51">
      <c r="A50" s="28">
        <v>40</v>
      </c>
      <c r="B50" s="283"/>
      <c r="C50" s="134"/>
      <c r="D50" s="51"/>
      <c r="E50" s="51"/>
      <c r="F50" s="51"/>
      <c r="G50" s="252"/>
      <c r="H50" s="275"/>
      <c r="I50" s="263"/>
      <c r="J50" s="51"/>
      <c r="K50" s="136"/>
      <c r="L50" s="136"/>
      <c r="M50" s="114"/>
      <c r="N50" s="52"/>
      <c r="O50" s="136"/>
      <c r="P50" s="114"/>
      <c r="Q50" s="52"/>
      <c r="R50" s="136"/>
      <c r="S50" s="286"/>
      <c r="T50" s="505"/>
      <c r="U50" s="506"/>
      <c r="V50" s="501"/>
      <c r="W50" s="502"/>
      <c r="AA50" s="56"/>
      <c r="AB50" s="57"/>
      <c r="AD50" s="5" t="str">
        <f t="shared" si="18"/>
        <v/>
      </c>
      <c r="AE50" s="5" t="str">
        <f t="shared" si="19"/>
        <v/>
      </c>
      <c r="AF50" s="5" t="str">
        <f t="shared" si="20"/>
        <v/>
      </c>
      <c r="AG50" s="5" t="str">
        <f t="shared" si="21"/>
        <v/>
      </c>
      <c r="AH50" s="5" t="str">
        <f t="shared" si="22"/>
        <v/>
      </c>
      <c r="AI50" s="8" t="str">
        <f>IF(I50="男",data_kyogisha!A41,"")</f>
        <v/>
      </c>
      <c r="AJ50" s="5" t="str">
        <f t="shared" si="23"/>
        <v/>
      </c>
      <c r="AK50" s="5" t="str">
        <f t="shared" si="24"/>
        <v/>
      </c>
      <c r="AL50" s="5" t="str">
        <f t="shared" si="25"/>
        <v/>
      </c>
      <c r="AM50" s="5" t="str">
        <f t="shared" si="26"/>
        <v/>
      </c>
      <c r="AN50" s="5" t="str">
        <f t="shared" si="27"/>
        <v/>
      </c>
      <c r="AO50" s="1" t="str">
        <f>IF(I50="女",data_kyogisha!A41,"")</f>
        <v/>
      </c>
      <c r="AP50" s="1">
        <f t="shared" si="30"/>
        <v>0</v>
      </c>
      <c r="AQ50" s="1" t="str">
        <f t="shared" si="31"/>
        <v/>
      </c>
      <c r="AR50" s="1">
        <f t="shared" si="32"/>
        <v>0</v>
      </c>
      <c r="AS50" s="1" t="str">
        <f t="shared" si="33"/>
        <v/>
      </c>
      <c r="AT50" s="1">
        <f t="shared" si="34"/>
        <v>0</v>
      </c>
      <c r="AU50" s="1" t="str">
        <f t="shared" si="28"/>
        <v/>
      </c>
      <c r="AV50" s="1">
        <f t="shared" si="35"/>
        <v>0</v>
      </c>
      <c r="AW50" s="1" t="str">
        <f t="shared" si="29"/>
        <v/>
      </c>
      <c r="AY50" s="276" t="s">
        <v>1310</v>
      </c>
    </row>
    <row r="51" spans="1:51">
      <c r="A51" s="28">
        <v>41</v>
      </c>
      <c r="B51" s="283"/>
      <c r="C51" s="134"/>
      <c r="D51" s="51"/>
      <c r="E51" s="51"/>
      <c r="F51" s="51"/>
      <c r="G51" s="252"/>
      <c r="H51" s="275"/>
      <c r="I51" s="263"/>
      <c r="J51" s="51"/>
      <c r="K51" s="136"/>
      <c r="L51" s="136"/>
      <c r="M51" s="114"/>
      <c r="N51" s="52"/>
      <c r="O51" s="136"/>
      <c r="P51" s="114"/>
      <c r="Q51" s="52"/>
      <c r="R51" s="136"/>
      <c r="S51" s="286"/>
      <c r="T51" s="505"/>
      <c r="U51" s="506"/>
      <c r="V51" s="501"/>
      <c r="W51" s="502"/>
      <c r="AA51" s="56"/>
      <c r="AB51" s="57"/>
      <c r="AD51" s="5" t="str">
        <f t="shared" si="18"/>
        <v/>
      </c>
      <c r="AE51" s="5" t="str">
        <f t="shared" si="19"/>
        <v/>
      </c>
      <c r="AF51" s="5" t="str">
        <f t="shared" si="20"/>
        <v/>
      </c>
      <c r="AG51" s="5" t="str">
        <f t="shared" si="21"/>
        <v/>
      </c>
      <c r="AH51" s="5" t="str">
        <f t="shared" si="22"/>
        <v/>
      </c>
      <c r="AI51" s="8" t="str">
        <f>IF(I51="男",data_kyogisha!A42,"")</f>
        <v/>
      </c>
      <c r="AJ51" s="5" t="str">
        <f t="shared" si="23"/>
        <v/>
      </c>
      <c r="AK51" s="5" t="str">
        <f t="shared" si="24"/>
        <v/>
      </c>
      <c r="AL51" s="5" t="str">
        <f t="shared" si="25"/>
        <v/>
      </c>
      <c r="AM51" s="5" t="str">
        <f t="shared" si="26"/>
        <v/>
      </c>
      <c r="AN51" s="5" t="str">
        <f t="shared" si="27"/>
        <v/>
      </c>
      <c r="AO51" s="1" t="str">
        <f>IF(I51="女",data_kyogisha!A42,"")</f>
        <v/>
      </c>
      <c r="AP51" s="1">
        <f t="shared" si="30"/>
        <v>0</v>
      </c>
      <c r="AQ51" s="1" t="str">
        <f t="shared" si="31"/>
        <v/>
      </c>
      <c r="AR51" s="1">
        <f t="shared" si="32"/>
        <v>0</v>
      </c>
      <c r="AS51" s="1" t="str">
        <f t="shared" si="33"/>
        <v/>
      </c>
      <c r="AT51" s="1">
        <f t="shared" si="34"/>
        <v>0</v>
      </c>
      <c r="AU51" s="1" t="str">
        <f t="shared" si="28"/>
        <v/>
      </c>
      <c r="AV51" s="1">
        <f t="shared" si="35"/>
        <v>0</v>
      </c>
      <c r="AW51" s="1" t="str">
        <f t="shared" si="29"/>
        <v/>
      </c>
      <c r="AY51" s="276" t="s">
        <v>1311</v>
      </c>
    </row>
    <row r="52" spans="1:51">
      <c r="A52" s="28">
        <v>42</v>
      </c>
      <c r="B52" s="283"/>
      <c r="C52" s="134"/>
      <c r="D52" s="51"/>
      <c r="E52" s="51"/>
      <c r="F52" s="51"/>
      <c r="G52" s="252"/>
      <c r="H52" s="275"/>
      <c r="I52" s="263"/>
      <c r="J52" s="51"/>
      <c r="K52" s="136"/>
      <c r="L52" s="136"/>
      <c r="M52" s="114"/>
      <c r="N52" s="52"/>
      <c r="O52" s="136"/>
      <c r="P52" s="114"/>
      <c r="Q52" s="52"/>
      <c r="R52" s="136"/>
      <c r="S52" s="286"/>
      <c r="T52" s="505"/>
      <c r="U52" s="506"/>
      <c r="V52" s="501"/>
      <c r="W52" s="502"/>
      <c r="AA52" s="56"/>
      <c r="AB52" s="57"/>
      <c r="AD52" s="5" t="str">
        <f t="shared" si="18"/>
        <v/>
      </c>
      <c r="AE52" s="5" t="str">
        <f t="shared" si="19"/>
        <v/>
      </c>
      <c r="AF52" s="5" t="str">
        <f t="shared" si="20"/>
        <v/>
      </c>
      <c r="AG52" s="5" t="str">
        <f t="shared" si="21"/>
        <v/>
      </c>
      <c r="AH52" s="5" t="str">
        <f t="shared" si="22"/>
        <v/>
      </c>
      <c r="AI52" s="8" t="str">
        <f>IF(I52="男",data_kyogisha!A43,"")</f>
        <v/>
      </c>
      <c r="AJ52" s="5" t="str">
        <f t="shared" si="23"/>
        <v/>
      </c>
      <c r="AK52" s="5" t="str">
        <f t="shared" si="24"/>
        <v/>
      </c>
      <c r="AL52" s="5" t="str">
        <f t="shared" si="25"/>
        <v/>
      </c>
      <c r="AM52" s="5" t="str">
        <f t="shared" si="26"/>
        <v/>
      </c>
      <c r="AN52" s="5" t="str">
        <f t="shared" si="27"/>
        <v/>
      </c>
      <c r="AO52" s="1" t="str">
        <f>IF(I52="女",data_kyogisha!A43,"")</f>
        <v/>
      </c>
      <c r="AP52" s="1">
        <f t="shared" si="30"/>
        <v>0</v>
      </c>
      <c r="AQ52" s="1" t="str">
        <f t="shared" si="31"/>
        <v/>
      </c>
      <c r="AR52" s="1">
        <f t="shared" si="32"/>
        <v>0</v>
      </c>
      <c r="AS52" s="1" t="str">
        <f t="shared" si="33"/>
        <v/>
      </c>
      <c r="AT52" s="1">
        <f t="shared" si="34"/>
        <v>0</v>
      </c>
      <c r="AU52" s="1" t="str">
        <f t="shared" si="28"/>
        <v/>
      </c>
      <c r="AV52" s="1">
        <f t="shared" si="35"/>
        <v>0</v>
      </c>
      <c r="AW52" s="1" t="str">
        <f t="shared" si="29"/>
        <v/>
      </c>
      <c r="AY52" s="276" t="s">
        <v>1312</v>
      </c>
    </row>
    <row r="53" spans="1:51">
      <c r="A53" s="28">
        <v>43</v>
      </c>
      <c r="B53" s="283"/>
      <c r="C53" s="134"/>
      <c r="D53" s="51"/>
      <c r="E53" s="51"/>
      <c r="F53" s="51"/>
      <c r="G53" s="252"/>
      <c r="H53" s="275"/>
      <c r="I53" s="263"/>
      <c r="J53" s="51"/>
      <c r="K53" s="136"/>
      <c r="L53" s="136"/>
      <c r="M53" s="114"/>
      <c r="N53" s="52"/>
      <c r="O53" s="136"/>
      <c r="P53" s="114"/>
      <c r="Q53" s="52"/>
      <c r="R53" s="136"/>
      <c r="S53" s="286"/>
      <c r="T53" s="505"/>
      <c r="U53" s="506"/>
      <c r="V53" s="501"/>
      <c r="W53" s="502"/>
      <c r="AA53" s="56"/>
      <c r="AB53" s="57"/>
      <c r="AD53" s="5" t="str">
        <f t="shared" si="18"/>
        <v/>
      </c>
      <c r="AE53" s="5" t="str">
        <f t="shared" si="19"/>
        <v/>
      </c>
      <c r="AF53" s="5" t="str">
        <f t="shared" si="20"/>
        <v/>
      </c>
      <c r="AG53" s="5" t="str">
        <f t="shared" si="21"/>
        <v/>
      </c>
      <c r="AH53" s="5" t="str">
        <f t="shared" si="22"/>
        <v/>
      </c>
      <c r="AI53" s="8" t="str">
        <f>IF(I53="男",data_kyogisha!A44,"")</f>
        <v/>
      </c>
      <c r="AJ53" s="5" t="str">
        <f t="shared" si="23"/>
        <v/>
      </c>
      <c r="AK53" s="5" t="str">
        <f t="shared" si="24"/>
        <v/>
      </c>
      <c r="AL53" s="5" t="str">
        <f t="shared" si="25"/>
        <v/>
      </c>
      <c r="AM53" s="5" t="str">
        <f t="shared" si="26"/>
        <v/>
      </c>
      <c r="AN53" s="5" t="str">
        <f t="shared" si="27"/>
        <v/>
      </c>
      <c r="AO53" s="1" t="str">
        <f>IF(I53="女",data_kyogisha!A44,"")</f>
        <v/>
      </c>
      <c r="AP53" s="1">
        <f t="shared" si="30"/>
        <v>0</v>
      </c>
      <c r="AQ53" s="1" t="str">
        <f t="shared" si="31"/>
        <v/>
      </c>
      <c r="AR53" s="1">
        <f t="shared" si="32"/>
        <v>0</v>
      </c>
      <c r="AS53" s="1" t="str">
        <f t="shared" si="33"/>
        <v/>
      </c>
      <c r="AT53" s="1">
        <f t="shared" si="34"/>
        <v>0</v>
      </c>
      <c r="AU53" s="1" t="str">
        <f t="shared" si="28"/>
        <v/>
      </c>
      <c r="AV53" s="1">
        <f t="shared" si="35"/>
        <v>0</v>
      </c>
      <c r="AW53" s="1" t="str">
        <f t="shared" si="29"/>
        <v/>
      </c>
      <c r="AY53" s="276" t="s">
        <v>1313</v>
      </c>
    </row>
    <row r="54" spans="1:51">
      <c r="A54" s="28">
        <v>44</v>
      </c>
      <c r="B54" s="283"/>
      <c r="C54" s="134"/>
      <c r="D54" s="51"/>
      <c r="E54" s="51"/>
      <c r="F54" s="51"/>
      <c r="G54" s="252"/>
      <c r="H54" s="275"/>
      <c r="I54" s="263"/>
      <c r="J54" s="51"/>
      <c r="K54" s="136"/>
      <c r="L54" s="136"/>
      <c r="M54" s="114"/>
      <c r="N54" s="52"/>
      <c r="O54" s="136"/>
      <c r="P54" s="114"/>
      <c r="Q54" s="52"/>
      <c r="R54" s="136"/>
      <c r="S54" s="286"/>
      <c r="T54" s="505"/>
      <c r="U54" s="506"/>
      <c r="V54" s="501"/>
      <c r="W54" s="502"/>
      <c r="AA54" s="56"/>
      <c r="AB54" s="57"/>
      <c r="AD54" s="5" t="str">
        <f t="shared" si="18"/>
        <v/>
      </c>
      <c r="AE54" s="5" t="str">
        <f t="shared" si="19"/>
        <v/>
      </c>
      <c r="AF54" s="5" t="str">
        <f t="shared" si="20"/>
        <v/>
      </c>
      <c r="AG54" s="5" t="str">
        <f t="shared" si="21"/>
        <v/>
      </c>
      <c r="AH54" s="5" t="str">
        <f t="shared" si="22"/>
        <v/>
      </c>
      <c r="AI54" s="8" t="str">
        <f>IF(I54="男",data_kyogisha!A45,"")</f>
        <v/>
      </c>
      <c r="AJ54" s="5" t="str">
        <f t="shared" si="23"/>
        <v/>
      </c>
      <c r="AK54" s="5" t="str">
        <f t="shared" si="24"/>
        <v/>
      </c>
      <c r="AL54" s="5" t="str">
        <f t="shared" si="25"/>
        <v/>
      </c>
      <c r="AM54" s="5" t="str">
        <f t="shared" si="26"/>
        <v/>
      </c>
      <c r="AN54" s="5" t="str">
        <f t="shared" si="27"/>
        <v/>
      </c>
      <c r="AO54" s="1" t="str">
        <f>IF(I54="女",data_kyogisha!A45,"")</f>
        <v/>
      </c>
      <c r="AP54" s="1">
        <f t="shared" si="30"/>
        <v>0</v>
      </c>
      <c r="AQ54" s="1" t="str">
        <f t="shared" si="31"/>
        <v/>
      </c>
      <c r="AR54" s="1">
        <f t="shared" si="32"/>
        <v>0</v>
      </c>
      <c r="AS54" s="1" t="str">
        <f t="shared" si="33"/>
        <v/>
      </c>
      <c r="AT54" s="1">
        <f t="shared" si="34"/>
        <v>0</v>
      </c>
      <c r="AU54" s="1" t="str">
        <f t="shared" si="28"/>
        <v/>
      </c>
      <c r="AV54" s="1">
        <f t="shared" si="35"/>
        <v>0</v>
      </c>
      <c r="AW54" s="1" t="str">
        <f t="shared" si="29"/>
        <v/>
      </c>
      <c r="AY54" s="276" t="s">
        <v>1314</v>
      </c>
    </row>
    <row r="55" spans="1:51">
      <c r="A55" s="28">
        <v>45</v>
      </c>
      <c r="B55" s="283"/>
      <c r="C55" s="134"/>
      <c r="D55" s="51"/>
      <c r="E55" s="51"/>
      <c r="F55" s="51"/>
      <c r="G55" s="252"/>
      <c r="H55" s="275"/>
      <c r="I55" s="263"/>
      <c r="J55" s="51"/>
      <c r="K55" s="136"/>
      <c r="L55" s="136"/>
      <c r="M55" s="114"/>
      <c r="N55" s="52"/>
      <c r="O55" s="136"/>
      <c r="P55" s="114"/>
      <c r="Q55" s="52"/>
      <c r="R55" s="136"/>
      <c r="S55" s="286"/>
      <c r="T55" s="505"/>
      <c r="U55" s="506"/>
      <c r="V55" s="501"/>
      <c r="W55" s="502"/>
      <c r="AA55" s="56"/>
      <c r="AB55" s="57"/>
      <c r="AD55" s="5" t="str">
        <f t="shared" si="18"/>
        <v/>
      </c>
      <c r="AE55" s="5" t="str">
        <f t="shared" si="19"/>
        <v/>
      </c>
      <c r="AF55" s="5" t="str">
        <f t="shared" si="20"/>
        <v/>
      </c>
      <c r="AG55" s="5" t="str">
        <f t="shared" si="21"/>
        <v/>
      </c>
      <c r="AH55" s="5" t="str">
        <f t="shared" si="22"/>
        <v/>
      </c>
      <c r="AI55" s="8" t="str">
        <f>IF(I55="男",data_kyogisha!A46,"")</f>
        <v/>
      </c>
      <c r="AJ55" s="5" t="str">
        <f t="shared" si="23"/>
        <v/>
      </c>
      <c r="AK55" s="5" t="str">
        <f t="shared" si="24"/>
        <v/>
      </c>
      <c r="AL55" s="5" t="str">
        <f t="shared" si="25"/>
        <v/>
      </c>
      <c r="AM55" s="5" t="str">
        <f t="shared" si="26"/>
        <v/>
      </c>
      <c r="AN55" s="5" t="str">
        <f t="shared" si="27"/>
        <v/>
      </c>
      <c r="AO55" s="1" t="str">
        <f>IF(I55="女",data_kyogisha!A46,"")</f>
        <v/>
      </c>
      <c r="AP55" s="1">
        <f t="shared" si="30"/>
        <v>0</v>
      </c>
      <c r="AQ55" s="1" t="str">
        <f t="shared" si="31"/>
        <v/>
      </c>
      <c r="AR55" s="1">
        <f t="shared" si="32"/>
        <v>0</v>
      </c>
      <c r="AS55" s="1" t="str">
        <f t="shared" si="33"/>
        <v/>
      </c>
      <c r="AT55" s="1">
        <f t="shared" si="34"/>
        <v>0</v>
      </c>
      <c r="AU55" s="1" t="str">
        <f t="shared" si="28"/>
        <v/>
      </c>
      <c r="AV55" s="1">
        <f t="shared" si="35"/>
        <v>0</v>
      </c>
      <c r="AW55" s="1" t="str">
        <f t="shared" si="29"/>
        <v/>
      </c>
      <c r="AY55" s="276" t="s">
        <v>1315</v>
      </c>
    </row>
    <row r="56" spans="1:51">
      <c r="A56" s="28">
        <v>46</v>
      </c>
      <c r="B56" s="283"/>
      <c r="C56" s="134"/>
      <c r="D56" s="51"/>
      <c r="E56" s="51"/>
      <c r="F56" s="51"/>
      <c r="G56" s="252"/>
      <c r="H56" s="275"/>
      <c r="I56" s="263"/>
      <c r="J56" s="51"/>
      <c r="K56" s="136"/>
      <c r="L56" s="136"/>
      <c r="M56" s="114"/>
      <c r="N56" s="52"/>
      <c r="O56" s="136"/>
      <c r="P56" s="114"/>
      <c r="Q56" s="52"/>
      <c r="R56" s="136"/>
      <c r="S56" s="286"/>
      <c r="T56" s="505"/>
      <c r="U56" s="506"/>
      <c r="V56" s="501"/>
      <c r="W56" s="502"/>
      <c r="AA56" s="56"/>
      <c r="AB56" s="57"/>
      <c r="AD56" s="5" t="str">
        <f t="shared" si="18"/>
        <v/>
      </c>
      <c r="AE56" s="5" t="str">
        <f t="shared" si="19"/>
        <v/>
      </c>
      <c r="AF56" s="5" t="str">
        <f t="shared" si="20"/>
        <v/>
      </c>
      <c r="AG56" s="5" t="str">
        <f t="shared" si="21"/>
        <v/>
      </c>
      <c r="AH56" s="5" t="str">
        <f t="shared" si="22"/>
        <v/>
      </c>
      <c r="AI56" s="8" t="str">
        <f>IF(I56="男",data_kyogisha!A47,"")</f>
        <v/>
      </c>
      <c r="AJ56" s="5" t="str">
        <f t="shared" si="23"/>
        <v/>
      </c>
      <c r="AK56" s="5" t="str">
        <f t="shared" si="24"/>
        <v/>
      </c>
      <c r="AL56" s="5" t="str">
        <f t="shared" si="25"/>
        <v/>
      </c>
      <c r="AM56" s="5" t="str">
        <f t="shared" si="26"/>
        <v/>
      </c>
      <c r="AN56" s="5" t="str">
        <f t="shared" si="27"/>
        <v/>
      </c>
      <c r="AO56" s="1" t="str">
        <f>IF(I56="女",data_kyogisha!A47,"")</f>
        <v/>
      </c>
      <c r="AP56" s="1">
        <f t="shared" si="30"/>
        <v>0</v>
      </c>
      <c r="AQ56" s="1" t="str">
        <f t="shared" si="31"/>
        <v/>
      </c>
      <c r="AR56" s="1">
        <f t="shared" si="32"/>
        <v>0</v>
      </c>
      <c r="AS56" s="1" t="str">
        <f t="shared" si="33"/>
        <v/>
      </c>
      <c r="AT56" s="1">
        <f t="shared" si="34"/>
        <v>0</v>
      </c>
      <c r="AU56" s="1" t="str">
        <f t="shared" si="28"/>
        <v/>
      </c>
      <c r="AV56" s="1">
        <f t="shared" si="35"/>
        <v>0</v>
      </c>
      <c r="AW56" s="1" t="str">
        <f t="shared" si="29"/>
        <v/>
      </c>
      <c r="AY56" s="276" t="s">
        <v>1316</v>
      </c>
    </row>
    <row r="57" spans="1:51">
      <c r="A57" s="28">
        <v>47</v>
      </c>
      <c r="B57" s="283"/>
      <c r="C57" s="134"/>
      <c r="D57" s="51"/>
      <c r="E57" s="51"/>
      <c r="F57" s="51"/>
      <c r="G57" s="252"/>
      <c r="H57" s="275"/>
      <c r="I57" s="263"/>
      <c r="J57" s="51"/>
      <c r="K57" s="136"/>
      <c r="L57" s="136"/>
      <c r="M57" s="114"/>
      <c r="N57" s="52"/>
      <c r="O57" s="136"/>
      <c r="P57" s="114"/>
      <c r="Q57" s="52"/>
      <c r="R57" s="136"/>
      <c r="S57" s="286"/>
      <c r="T57" s="505"/>
      <c r="U57" s="506"/>
      <c r="V57" s="501"/>
      <c r="W57" s="502"/>
      <c r="AA57" s="56"/>
      <c r="AB57" s="57"/>
      <c r="AD57" s="5" t="str">
        <f t="shared" si="18"/>
        <v/>
      </c>
      <c r="AE57" s="5" t="str">
        <f t="shared" si="19"/>
        <v/>
      </c>
      <c r="AF57" s="5" t="str">
        <f t="shared" si="20"/>
        <v/>
      </c>
      <c r="AG57" s="5" t="str">
        <f t="shared" si="21"/>
        <v/>
      </c>
      <c r="AH57" s="5" t="str">
        <f t="shared" si="22"/>
        <v/>
      </c>
      <c r="AI57" s="8" t="str">
        <f>IF(I57="男",data_kyogisha!A48,"")</f>
        <v/>
      </c>
      <c r="AJ57" s="5" t="str">
        <f t="shared" si="23"/>
        <v/>
      </c>
      <c r="AK57" s="5" t="str">
        <f t="shared" si="24"/>
        <v/>
      </c>
      <c r="AL57" s="5" t="str">
        <f t="shared" si="25"/>
        <v/>
      </c>
      <c r="AM57" s="5" t="str">
        <f t="shared" si="26"/>
        <v/>
      </c>
      <c r="AN57" s="5" t="str">
        <f t="shared" si="27"/>
        <v/>
      </c>
      <c r="AO57" s="1" t="str">
        <f>IF(I57="女",data_kyogisha!A48,"")</f>
        <v/>
      </c>
      <c r="AP57" s="1">
        <f t="shared" si="30"/>
        <v>0</v>
      </c>
      <c r="AQ57" s="1" t="str">
        <f t="shared" si="31"/>
        <v/>
      </c>
      <c r="AR57" s="1">
        <f t="shared" si="32"/>
        <v>0</v>
      </c>
      <c r="AS57" s="1" t="str">
        <f t="shared" si="33"/>
        <v/>
      </c>
      <c r="AT57" s="1">
        <f t="shared" si="34"/>
        <v>0</v>
      </c>
      <c r="AU57" s="1" t="str">
        <f t="shared" si="28"/>
        <v/>
      </c>
      <c r="AV57" s="1">
        <f t="shared" si="35"/>
        <v>0</v>
      </c>
      <c r="AW57" s="1" t="str">
        <f t="shared" si="29"/>
        <v/>
      </c>
      <c r="AY57" s="276" t="s">
        <v>1317</v>
      </c>
    </row>
    <row r="58" spans="1:51">
      <c r="A58" s="28">
        <v>48</v>
      </c>
      <c r="B58" s="283"/>
      <c r="C58" s="134"/>
      <c r="D58" s="51"/>
      <c r="E58" s="51"/>
      <c r="F58" s="51"/>
      <c r="G58" s="252"/>
      <c r="H58" s="275"/>
      <c r="I58" s="263"/>
      <c r="J58" s="51"/>
      <c r="K58" s="136"/>
      <c r="L58" s="136"/>
      <c r="M58" s="114"/>
      <c r="N58" s="52"/>
      <c r="O58" s="136"/>
      <c r="P58" s="114"/>
      <c r="Q58" s="52"/>
      <c r="R58" s="136"/>
      <c r="S58" s="286"/>
      <c r="T58" s="505"/>
      <c r="U58" s="506"/>
      <c r="V58" s="501"/>
      <c r="W58" s="502"/>
      <c r="AA58" s="56"/>
      <c r="AB58" s="57"/>
      <c r="AD58" s="5" t="str">
        <f t="shared" si="18"/>
        <v/>
      </c>
      <c r="AE58" s="5" t="str">
        <f t="shared" si="19"/>
        <v/>
      </c>
      <c r="AF58" s="5" t="str">
        <f t="shared" si="20"/>
        <v/>
      </c>
      <c r="AG58" s="5" t="str">
        <f t="shared" si="21"/>
        <v/>
      </c>
      <c r="AH58" s="5" t="str">
        <f t="shared" si="22"/>
        <v/>
      </c>
      <c r="AI58" s="8" t="str">
        <f>IF(I58="男",data_kyogisha!A49,"")</f>
        <v/>
      </c>
      <c r="AJ58" s="5" t="str">
        <f t="shared" si="23"/>
        <v/>
      </c>
      <c r="AK58" s="5" t="str">
        <f t="shared" si="24"/>
        <v/>
      </c>
      <c r="AL58" s="5" t="str">
        <f t="shared" si="25"/>
        <v/>
      </c>
      <c r="AM58" s="5" t="str">
        <f t="shared" si="26"/>
        <v/>
      </c>
      <c r="AN58" s="5" t="str">
        <f t="shared" si="27"/>
        <v/>
      </c>
      <c r="AO58" s="1" t="str">
        <f>IF(I58="女",data_kyogisha!A49,"")</f>
        <v/>
      </c>
      <c r="AP58" s="1">
        <f t="shared" si="30"/>
        <v>0</v>
      </c>
      <c r="AQ58" s="1" t="str">
        <f t="shared" si="31"/>
        <v/>
      </c>
      <c r="AR58" s="1">
        <f t="shared" si="32"/>
        <v>0</v>
      </c>
      <c r="AS58" s="1" t="str">
        <f t="shared" si="33"/>
        <v/>
      </c>
      <c r="AT58" s="1">
        <f t="shared" si="34"/>
        <v>0</v>
      </c>
      <c r="AU58" s="1" t="str">
        <f t="shared" si="28"/>
        <v/>
      </c>
      <c r="AV58" s="1">
        <f t="shared" si="35"/>
        <v>0</v>
      </c>
      <c r="AW58" s="1" t="str">
        <f t="shared" si="29"/>
        <v/>
      </c>
      <c r="AY58" s="276" t="s">
        <v>1318</v>
      </c>
    </row>
    <row r="59" spans="1:51">
      <c r="A59" s="28">
        <v>49</v>
      </c>
      <c r="B59" s="283"/>
      <c r="C59" s="134"/>
      <c r="D59" s="51"/>
      <c r="E59" s="51"/>
      <c r="F59" s="51"/>
      <c r="G59" s="252"/>
      <c r="H59" s="275"/>
      <c r="I59" s="263"/>
      <c r="J59" s="51"/>
      <c r="K59" s="136"/>
      <c r="L59" s="136"/>
      <c r="M59" s="114"/>
      <c r="N59" s="52"/>
      <c r="O59" s="136"/>
      <c r="P59" s="114"/>
      <c r="Q59" s="52"/>
      <c r="R59" s="136"/>
      <c r="S59" s="286"/>
      <c r="T59" s="505"/>
      <c r="U59" s="506"/>
      <c r="V59" s="501"/>
      <c r="W59" s="502"/>
      <c r="AA59" s="56"/>
      <c r="AB59" s="57"/>
      <c r="AD59" s="5" t="str">
        <f t="shared" si="18"/>
        <v/>
      </c>
      <c r="AE59" s="5" t="str">
        <f t="shared" si="19"/>
        <v/>
      </c>
      <c r="AF59" s="5" t="str">
        <f t="shared" si="20"/>
        <v/>
      </c>
      <c r="AG59" s="5" t="str">
        <f t="shared" si="21"/>
        <v/>
      </c>
      <c r="AH59" s="5" t="str">
        <f t="shared" si="22"/>
        <v/>
      </c>
      <c r="AI59" s="8" t="str">
        <f>IF(I59="男",data_kyogisha!A50,"")</f>
        <v/>
      </c>
      <c r="AJ59" s="5" t="str">
        <f t="shared" si="23"/>
        <v/>
      </c>
      <c r="AK59" s="5" t="str">
        <f t="shared" si="24"/>
        <v/>
      </c>
      <c r="AL59" s="5" t="str">
        <f t="shared" si="25"/>
        <v/>
      </c>
      <c r="AM59" s="5" t="str">
        <f t="shared" si="26"/>
        <v/>
      </c>
      <c r="AN59" s="5" t="str">
        <f t="shared" si="27"/>
        <v/>
      </c>
      <c r="AO59" s="1" t="str">
        <f>IF(I59="女",data_kyogisha!A50,"")</f>
        <v/>
      </c>
      <c r="AP59" s="1">
        <f t="shared" si="30"/>
        <v>0</v>
      </c>
      <c r="AQ59" s="1" t="str">
        <f t="shared" si="31"/>
        <v/>
      </c>
      <c r="AR59" s="1">
        <f t="shared" si="32"/>
        <v>0</v>
      </c>
      <c r="AS59" s="1" t="str">
        <f t="shared" si="33"/>
        <v/>
      </c>
      <c r="AT59" s="1">
        <f t="shared" si="34"/>
        <v>0</v>
      </c>
      <c r="AU59" s="1" t="str">
        <f t="shared" si="28"/>
        <v/>
      </c>
      <c r="AV59" s="1">
        <f t="shared" si="35"/>
        <v>0</v>
      </c>
      <c r="AW59" s="1" t="str">
        <f t="shared" si="29"/>
        <v/>
      </c>
      <c r="AY59" s="276" t="s">
        <v>1319</v>
      </c>
    </row>
    <row r="60" spans="1:51">
      <c r="A60" s="28">
        <v>50</v>
      </c>
      <c r="B60" s="283"/>
      <c r="C60" s="134"/>
      <c r="D60" s="51"/>
      <c r="E60" s="51"/>
      <c r="F60" s="51"/>
      <c r="G60" s="252"/>
      <c r="H60" s="275"/>
      <c r="I60" s="263"/>
      <c r="J60" s="51"/>
      <c r="K60" s="136"/>
      <c r="L60" s="136"/>
      <c r="M60" s="114"/>
      <c r="N60" s="52"/>
      <c r="O60" s="136"/>
      <c r="P60" s="114"/>
      <c r="Q60" s="52"/>
      <c r="R60" s="136"/>
      <c r="S60" s="286"/>
      <c r="T60" s="505"/>
      <c r="U60" s="506"/>
      <c r="V60" s="501"/>
      <c r="W60" s="502"/>
      <c r="AA60" s="56"/>
      <c r="AB60" s="57"/>
      <c r="AD60" s="5" t="str">
        <f t="shared" si="18"/>
        <v/>
      </c>
      <c r="AE60" s="5" t="str">
        <f t="shared" si="19"/>
        <v/>
      </c>
      <c r="AF60" s="5" t="str">
        <f t="shared" si="20"/>
        <v/>
      </c>
      <c r="AG60" s="5" t="str">
        <f t="shared" si="21"/>
        <v/>
      </c>
      <c r="AH60" s="5" t="str">
        <f t="shared" si="22"/>
        <v/>
      </c>
      <c r="AI60" s="8" t="str">
        <f>IF(I60="男",data_kyogisha!A51,"")</f>
        <v/>
      </c>
      <c r="AJ60" s="5" t="str">
        <f t="shared" si="23"/>
        <v/>
      </c>
      <c r="AK60" s="5" t="str">
        <f t="shared" si="24"/>
        <v/>
      </c>
      <c r="AL60" s="5" t="str">
        <f t="shared" si="25"/>
        <v/>
      </c>
      <c r="AM60" s="5" t="str">
        <f t="shared" si="26"/>
        <v/>
      </c>
      <c r="AN60" s="5" t="str">
        <f t="shared" si="27"/>
        <v/>
      </c>
      <c r="AO60" s="1" t="str">
        <f>IF(I60="女",data_kyogisha!A51,"")</f>
        <v/>
      </c>
      <c r="AP60" s="1">
        <f t="shared" si="30"/>
        <v>0</v>
      </c>
      <c r="AQ60" s="1" t="str">
        <f t="shared" si="31"/>
        <v/>
      </c>
      <c r="AR60" s="1">
        <f t="shared" si="32"/>
        <v>0</v>
      </c>
      <c r="AS60" s="1" t="str">
        <f t="shared" si="33"/>
        <v/>
      </c>
      <c r="AT60" s="1">
        <f t="shared" si="34"/>
        <v>0</v>
      </c>
      <c r="AU60" s="1" t="str">
        <f t="shared" si="28"/>
        <v/>
      </c>
      <c r="AV60" s="1">
        <f t="shared" si="35"/>
        <v>0</v>
      </c>
      <c r="AW60" s="1" t="str">
        <f t="shared" si="29"/>
        <v/>
      </c>
      <c r="AY60" s="276" t="s">
        <v>1320</v>
      </c>
    </row>
    <row r="61" spans="1:51">
      <c r="A61" s="28">
        <v>51</v>
      </c>
      <c r="B61" s="283"/>
      <c r="C61" s="134"/>
      <c r="D61" s="51"/>
      <c r="E61" s="51"/>
      <c r="F61" s="51"/>
      <c r="G61" s="252"/>
      <c r="H61" s="275"/>
      <c r="I61" s="263"/>
      <c r="J61" s="51"/>
      <c r="K61" s="136"/>
      <c r="L61" s="136"/>
      <c r="M61" s="114"/>
      <c r="N61" s="52"/>
      <c r="O61" s="136"/>
      <c r="P61" s="114"/>
      <c r="Q61" s="52"/>
      <c r="R61" s="136"/>
      <c r="S61" s="286"/>
      <c r="T61" s="505"/>
      <c r="U61" s="506"/>
      <c r="V61" s="501"/>
      <c r="W61" s="502"/>
      <c r="AA61" s="56"/>
      <c r="AB61" s="57"/>
      <c r="AD61" s="5" t="str">
        <f t="shared" si="18"/>
        <v/>
      </c>
      <c r="AE61" s="5" t="str">
        <f t="shared" si="19"/>
        <v/>
      </c>
      <c r="AF61" s="5" t="str">
        <f t="shared" si="20"/>
        <v/>
      </c>
      <c r="AG61" s="5" t="str">
        <f t="shared" si="21"/>
        <v/>
      </c>
      <c r="AH61" s="5" t="str">
        <f t="shared" si="22"/>
        <v/>
      </c>
      <c r="AI61" s="8" t="str">
        <f>IF(I61="男",data_kyogisha!A52,"")</f>
        <v/>
      </c>
      <c r="AJ61" s="5" t="str">
        <f t="shared" si="23"/>
        <v/>
      </c>
      <c r="AK61" s="5" t="str">
        <f t="shared" si="24"/>
        <v/>
      </c>
      <c r="AL61" s="5" t="str">
        <f t="shared" si="25"/>
        <v/>
      </c>
      <c r="AM61" s="5" t="str">
        <f t="shared" si="26"/>
        <v/>
      </c>
      <c r="AN61" s="5" t="str">
        <f t="shared" si="27"/>
        <v/>
      </c>
      <c r="AO61" s="1" t="str">
        <f>IF(I61="女",data_kyogisha!A52,"")</f>
        <v/>
      </c>
      <c r="AP61" s="1">
        <f t="shared" si="30"/>
        <v>0</v>
      </c>
      <c r="AQ61" s="1" t="str">
        <f t="shared" si="31"/>
        <v/>
      </c>
      <c r="AR61" s="1">
        <f t="shared" si="32"/>
        <v>0</v>
      </c>
      <c r="AS61" s="1" t="str">
        <f t="shared" si="33"/>
        <v/>
      </c>
      <c r="AT61" s="1">
        <f t="shared" si="34"/>
        <v>0</v>
      </c>
      <c r="AU61" s="1" t="str">
        <f t="shared" si="28"/>
        <v/>
      </c>
      <c r="AV61" s="1">
        <f t="shared" si="35"/>
        <v>0</v>
      </c>
      <c r="AW61" s="1" t="str">
        <f t="shared" si="29"/>
        <v/>
      </c>
      <c r="AY61" s="276" t="s">
        <v>1321</v>
      </c>
    </row>
    <row r="62" spans="1:51">
      <c r="A62" s="28">
        <v>52</v>
      </c>
      <c r="B62" s="283"/>
      <c r="C62" s="134"/>
      <c r="D62" s="51"/>
      <c r="E62" s="51"/>
      <c r="F62" s="51"/>
      <c r="G62" s="252"/>
      <c r="H62" s="275"/>
      <c r="I62" s="263"/>
      <c r="J62" s="51"/>
      <c r="K62" s="136"/>
      <c r="L62" s="136"/>
      <c r="M62" s="114"/>
      <c r="N62" s="52"/>
      <c r="O62" s="136"/>
      <c r="P62" s="114"/>
      <c r="Q62" s="52"/>
      <c r="R62" s="136"/>
      <c r="S62" s="286"/>
      <c r="T62" s="505"/>
      <c r="U62" s="506"/>
      <c r="V62" s="501"/>
      <c r="W62" s="502"/>
      <c r="AA62" s="56"/>
      <c r="AB62" s="57"/>
      <c r="AD62" s="5" t="str">
        <f t="shared" si="18"/>
        <v/>
      </c>
      <c r="AE62" s="5" t="str">
        <f t="shared" si="19"/>
        <v/>
      </c>
      <c r="AF62" s="5" t="str">
        <f t="shared" si="20"/>
        <v/>
      </c>
      <c r="AG62" s="5" t="str">
        <f t="shared" si="21"/>
        <v/>
      </c>
      <c r="AH62" s="5" t="str">
        <f t="shared" si="22"/>
        <v/>
      </c>
      <c r="AI62" s="8" t="str">
        <f>IF(I62="男",data_kyogisha!A53,"")</f>
        <v/>
      </c>
      <c r="AJ62" s="5" t="str">
        <f t="shared" si="23"/>
        <v/>
      </c>
      <c r="AK62" s="5" t="str">
        <f t="shared" si="24"/>
        <v/>
      </c>
      <c r="AL62" s="5" t="str">
        <f t="shared" si="25"/>
        <v/>
      </c>
      <c r="AM62" s="5" t="str">
        <f t="shared" si="26"/>
        <v/>
      </c>
      <c r="AN62" s="5" t="str">
        <f t="shared" si="27"/>
        <v/>
      </c>
      <c r="AO62" s="1" t="str">
        <f>IF(I62="女",data_kyogisha!A53,"")</f>
        <v/>
      </c>
      <c r="AP62" s="1">
        <f t="shared" si="30"/>
        <v>0</v>
      </c>
      <c r="AQ62" s="1" t="str">
        <f t="shared" si="31"/>
        <v/>
      </c>
      <c r="AR62" s="1">
        <f t="shared" si="32"/>
        <v>0</v>
      </c>
      <c r="AS62" s="1" t="str">
        <f t="shared" si="33"/>
        <v/>
      </c>
      <c r="AT62" s="1">
        <f t="shared" si="34"/>
        <v>0</v>
      </c>
      <c r="AU62" s="1" t="str">
        <f t="shared" si="28"/>
        <v/>
      </c>
      <c r="AV62" s="1">
        <f t="shared" si="35"/>
        <v>0</v>
      </c>
      <c r="AW62" s="1" t="str">
        <f t="shared" si="29"/>
        <v/>
      </c>
      <c r="AY62" s="276" t="s">
        <v>1322</v>
      </c>
    </row>
    <row r="63" spans="1:51">
      <c r="A63" s="28">
        <v>53</v>
      </c>
      <c r="B63" s="283"/>
      <c r="C63" s="134"/>
      <c r="D63" s="51"/>
      <c r="E63" s="51"/>
      <c r="F63" s="51"/>
      <c r="G63" s="252"/>
      <c r="H63" s="275"/>
      <c r="I63" s="263"/>
      <c r="J63" s="51"/>
      <c r="K63" s="136"/>
      <c r="L63" s="136"/>
      <c r="M63" s="114"/>
      <c r="N63" s="52"/>
      <c r="O63" s="136"/>
      <c r="P63" s="114"/>
      <c r="Q63" s="52"/>
      <c r="R63" s="136"/>
      <c r="S63" s="286"/>
      <c r="T63" s="505"/>
      <c r="U63" s="506"/>
      <c r="V63" s="501"/>
      <c r="W63" s="502"/>
      <c r="AA63" s="56"/>
      <c r="AB63" s="57"/>
      <c r="AD63" s="5" t="str">
        <f t="shared" si="18"/>
        <v/>
      </c>
      <c r="AE63" s="5" t="str">
        <f t="shared" si="19"/>
        <v/>
      </c>
      <c r="AF63" s="5" t="str">
        <f t="shared" si="20"/>
        <v/>
      </c>
      <c r="AG63" s="5" t="str">
        <f t="shared" si="21"/>
        <v/>
      </c>
      <c r="AH63" s="5" t="str">
        <f t="shared" si="22"/>
        <v/>
      </c>
      <c r="AI63" s="8" t="str">
        <f>IF(I63="男",data_kyogisha!A54,"")</f>
        <v/>
      </c>
      <c r="AJ63" s="5" t="str">
        <f t="shared" si="23"/>
        <v/>
      </c>
      <c r="AK63" s="5" t="str">
        <f t="shared" si="24"/>
        <v/>
      </c>
      <c r="AL63" s="5" t="str">
        <f t="shared" si="25"/>
        <v/>
      </c>
      <c r="AM63" s="5" t="str">
        <f t="shared" si="26"/>
        <v/>
      </c>
      <c r="AN63" s="5" t="str">
        <f t="shared" si="27"/>
        <v/>
      </c>
      <c r="AO63" s="1" t="str">
        <f>IF(I63="女",data_kyogisha!A54,"")</f>
        <v/>
      </c>
      <c r="AP63" s="1">
        <f t="shared" si="30"/>
        <v>0</v>
      </c>
      <c r="AQ63" s="1" t="str">
        <f t="shared" si="31"/>
        <v/>
      </c>
      <c r="AR63" s="1">
        <f t="shared" si="32"/>
        <v>0</v>
      </c>
      <c r="AS63" s="1" t="str">
        <f t="shared" si="33"/>
        <v/>
      </c>
      <c r="AT63" s="1">
        <f t="shared" si="34"/>
        <v>0</v>
      </c>
      <c r="AU63" s="1" t="str">
        <f t="shared" si="28"/>
        <v/>
      </c>
      <c r="AV63" s="1">
        <f t="shared" si="35"/>
        <v>0</v>
      </c>
      <c r="AW63" s="1" t="str">
        <f t="shared" si="29"/>
        <v/>
      </c>
      <c r="AY63" s="276" t="s">
        <v>1323</v>
      </c>
    </row>
    <row r="64" spans="1:51">
      <c r="A64" s="28">
        <v>54</v>
      </c>
      <c r="B64" s="283"/>
      <c r="C64" s="134"/>
      <c r="D64" s="51"/>
      <c r="E64" s="51"/>
      <c r="F64" s="51"/>
      <c r="G64" s="252"/>
      <c r="H64" s="275"/>
      <c r="I64" s="263"/>
      <c r="J64" s="51"/>
      <c r="K64" s="136"/>
      <c r="L64" s="136"/>
      <c r="M64" s="114"/>
      <c r="N64" s="52"/>
      <c r="O64" s="136"/>
      <c r="P64" s="114"/>
      <c r="Q64" s="52"/>
      <c r="R64" s="136"/>
      <c r="S64" s="286"/>
      <c r="T64" s="505"/>
      <c r="U64" s="506"/>
      <c r="V64" s="501"/>
      <c r="W64" s="502"/>
      <c r="AA64" s="56"/>
      <c r="AB64" s="57"/>
      <c r="AD64" s="5" t="str">
        <f t="shared" si="18"/>
        <v/>
      </c>
      <c r="AE64" s="5" t="str">
        <f t="shared" si="19"/>
        <v/>
      </c>
      <c r="AF64" s="5" t="str">
        <f t="shared" si="20"/>
        <v/>
      </c>
      <c r="AG64" s="5" t="str">
        <f t="shared" si="21"/>
        <v/>
      </c>
      <c r="AH64" s="5" t="str">
        <f t="shared" si="22"/>
        <v/>
      </c>
      <c r="AI64" s="8" t="str">
        <f>IF(I64="男",data_kyogisha!A55,"")</f>
        <v/>
      </c>
      <c r="AJ64" s="5" t="str">
        <f t="shared" si="23"/>
        <v/>
      </c>
      <c r="AK64" s="5" t="str">
        <f t="shared" si="24"/>
        <v/>
      </c>
      <c r="AL64" s="5" t="str">
        <f t="shared" si="25"/>
        <v/>
      </c>
      <c r="AM64" s="5" t="str">
        <f t="shared" si="26"/>
        <v/>
      </c>
      <c r="AN64" s="5" t="str">
        <f t="shared" si="27"/>
        <v/>
      </c>
      <c r="AO64" s="1" t="str">
        <f>IF(I64="女",data_kyogisha!A55,"")</f>
        <v/>
      </c>
      <c r="AP64" s="1">
        <f t="shared" si="30"/>
        <v>0</v>
      </c>
      <c r="AQ64" s="1" t="str">
        <f t="shared" si="31"/>
        <v/>
      </c>
      <c r="AR64" s="1">
        <f t="shared" si="32"/>
        <v>0</v>
      </c>
      <c r="AS64" s="1" t="str">
        <f t="shared" si="33"/>
        <v/>
      </c>
      <c r="AT64" s="1">
        <f t="shared" si="34"/>
        <v>0</v>
      </c>
      <c r="AU64" s="1" t="str">
        <f t="shared" si="28"/>
        <v/>
      </c>
      <c r="AV64" s="1">
        <f t="shared" si="35"/>
        <v>0</v>
      </c>
      <c r="AW64" s="1" t="str">
        <f t="shared" si="29"/>
        <v/>
      </c>
      <c r="AY64" s="276" t="s">
        <v>1324</v>
      </c>
    </row>
    <row r="65" spans="1:51">
      <c r="A65" s="28">
        <v>55</v>
      </c>
      <c r="B65" s="283"/>
      <c r="C65" s="134"/>
      <c r="D65" s="51"/>
      <c r="E65" s="51"/>
      <c r="F65" s="51"/>
      <c r="G65" s="252"/>
      <c r="H65" s="275"/>
      <c r="I65" s="263"/>
      <c r="J65" s="51"/>
      <c r="K65" s="136"/>
      <c r="L65" s="136"/>
      <c r="M65" s="114"/>
      <c r="N65" s="52"/>
      <c r="O65" s="136"/>
      <c r="P65" s="114"/>
      <c r="Q65" s="52"/>
      <c r="R65" s="136"/>
      <c r="S65" s="286"/>
      <c r="T65" s="505"/>
      <c r="U65" s="506"/>
      <c r="V65" s="501"/>
      <c r="W65" s="502"/>
      <c r="AA65" s="56"/>
      <c r="AB65" s="57"/>
      <c r="AD65" s="5" t="str">
        <f t="shared" si="18"/>
        <v/>
      </c>
      <c r="AE65" s="5" t="str">
        <f t="shared" si="19"/>
        <v/>
      </c>
      <c r="AF65" s="5" t="str">
        <f t="shared" si="20"/>
        <v/>
      </c>
      <c r="AG65" s="5" t="str">
        <f t="shared" si="21"/>
        <v/>
      </c>
      <c r="AH65" s="5" t="str">
        <f t="shared" si="22"/>
        <v/>
      </c>
      <c r="AI65" s="8" t="str">
        <f>IF(I65="男",data_kyogisha!A56,"")</f>
        <v/>
      </c>
      <c r="AJ65" s="5" t="str">
        <f t="shared" si="23"/>
        <v/>
      </c>
      <c r="AK65" s="5" t="str">
        <f t="shared" si="24"/>
        <v/>
      </c>
      <c r="AL65" s="5" t="str">
        <f t="shared" si="25"/>
        <v/>
      </c>
      <c r="AM65" s="5" t="str">
        <f t="shared" si="26"/>
        <v/>
      </c>
      <c r="AN65" s="5" t="str">
        <f t="shared" si="27"/>
        <v/>
      </c>
      <c r="AO65" s="1" t="str">
        <f>IF(I65="女",data_kyogisha!A56,"")</f>
        <v/>
      </c>
      <c r="AP65" s="1">
        <f t="shared" si="30"/>
        <v>0</v>
      </c>
      <c r="AQ65" s="1" t="str">
        <f t="shared" si="31"/>
        <v/>
      </c>
      <c r="AR65" s="1">
        <f t="shared" si="32"/>
        <v>0</v>
      </c>
      <c r="AS65" s="1" t="str">
        <f t="shared" si="33"/>
        <v/>
      </c>
      <c r="AT65" s="1">
        <f t="shared" si="34"/>
        <v>0</v>
      </c>
      <c r="AU65" s="1" t="str">
        <f t="shared" si="28"/>
        <v/>
      </c>
      <c r="AV65" s="1">
        <f t="shared" si="35"/>
        <v>0</v>
      </c>
      <c r="AW65" s="1" t="str">
        <f t="shared" si="29"/>
        <v/>
      </c>
      <c r="AY65" s="276" t="s">
        <v>1325</v>
      </c>
    </row>
    <row r="66" spans="1:51">
      <c r="A66" s="28">
        <v>56</v>
      </c>
      <c r="B66" s="283"/>
      <c r="C66" s="134"/>
      <c r="D66" s="51"/>
      <c r="E66" s="51"/>
      <c r="F66" s="51"/>
      <c r="G66" s="252"/>
      <c r="H66" s="275"/>
      <c r="I66" s="263"/>
      <c r="J66" s="51"/>
      <c r="K66" s="136"/>
      <c r="L66" s="136"/>
      <c r="M66" s="114"/>
      <c r="N66" s="52"/>
      <c r="O66" s="136"/>
      <c r="P66" s="114"/>
      <c r="Q66" s="52"/>
      <c r="R66" s="136"/>
      <c r="S66" s="286"/>
      <c r="T66" s="505"/>
      <c r="U66" s="506"/>
      <c r="V66" s="501"/>
      <c r="W66" s="502"/>
      <c r="AA66" s="56"/>
      <c r="AB66" s="57"/>
      <c r="AD66" s="5" t="str">
        <f t="shared" si="18"/>
        <v/>
      </c>
      <c r="AE66" s="5" t="str">
        <f t="shared" si="19"/>
        <v/>
      </c>
      <c r="AF66" s="5" t="str">
        <f t="shared" si="20"/>
        <v/>
      </c>
      <c r="AG66" s="5" t="str">
        <f t="shared" si="21"/>
        <v/>
      </c>
      <c r="AH66" s="5" t="str">
        <f t="shared" si="22"/>
        <v/>
      </c>
      <c r="AI66" s="8" t="str">
        <f>IF(I66="男",data_kyogisha!A57,"")</f>
        <v/>
      </c>
      <c r="AJ66" s="5" t="str">
        <f t="shared" si="23"/>
        <v/>
      </c>
      <c r="AK66" s="5" t="str">
        <f t="shared" si="24"/>
        <v/>
      </c>
      <c r="AL66" s="5" t="str">
        <f t="shared" si="25"/>
        <v/>
      </c>
      <c r="AM66" s="5" t="str">
        <f t="shared" si="26"/>
        <v/>
      </c>
      <c r="AN66" s="5" t="str">
        <f t="shared" si="27"/>
        <v/>
      </c>
      <c r="AO66" s="1" t="str">
        <f>IF(I66="女",data_kyogisha!A57,"")</f>
        <v/>
      </c>
      <c r="AP66" s="1">
        <f t="shared" si="30"/>
        <v>0</v>
      </c>
      <c r="AQ66" s="1" t="str">
        <f t="shared" si="31"/>
        <v/>
      </c>
      <c r="AR66" s="1">
        <f t="shared" si="32"/>
        <v>0</v>
      </c>
      <c r="AS66" s="1" t="str">
        <f t="shared" si="33"/>
        <v/>
      </c>
      <c r="AT66" s="1">
        <f t="shared" si="34"/>
        <v>0</v>
      </c>
      <c r="AU66" s="1" t="str">
        <f t="shared" si="28"/>
        <v/>
      </c>
      <c r="AV66" s="1">
        <f t="shared" si="35"/>
        <v>0</v>
      </c>
      <c r="AW66" s="1" t="str">
        <f t="shared" si="29"/>
        <v/>
      </c>
      <c r="AY66" s="276" t="s">
        <v>1326</v>
      </c>
    </row>
    <row r="67" spans="1:51">
      <c r="A67" s="28">
        <v>57</v>
      </c>
      <c r="B67" s="283"/>
      <c r="C67" s="134"/>
      <c r="D67" s="51"/>
      <c r="E67" s="51"/>
      <c r="F67" s="51"/>
      <c r="G67" s="252"/>
      <c r="H67" s="275"/>
      <c r="I67" s="263"/>
      <c r="J67" s="51"/>
      <c r="K67" s="136"/>
      <c r="L67" s="136"/>
      <c r="M67" s="114"/>
      <c r="N67" s="52"/>
      <c r="O67" s="136"/>
      <c r="P67" s="114"/>
      <c r="Q67" s="52"/>
      <c r="R67" s="136"/>
      <c r="S67" s="286"/>
      <c r="T67" s="505"/>
      <c r="U67" s="506"/>
      <c r="V67" s="501"/>
      <c r="W67" s="502"/>
      <c r="AA67" s="56"/>
      <c r="AB67" s="57"/>
      <c r="AD67" s="5" t="str">
        <f t="shared" si="18"/>
        <v/>
      </c>
      <c r="AE67" s="5" t="str">
        <f t="shared" si="19"/>
        <v/>
      </c>
      <c r="AF67" s="5" t="str">
        <f t="shared" si="20"/>
        <v/>
      </c>
      <c r="AG67" s="5" t="str">
        <f t="shared" si="21"/>
        <v/>
      </c>
      <c r="AH67" s="5" t="str">
        <f t="shared" si="22"/>
        <v/>
      </c>
      <c r="AI67" s="8" t="str">
        <f>IF(I67="男",data_kyogisha!A58,"")</f>
        <v/>
      </c>
      <c r="AJ67" s="5" t="str">
        <f t="shared" si="23"/>
        <v/>
      </c>
      <c r="AK67" s="5" t="str">
        <f t="shared" si="24"/>
        <v/>
      </c>
      <c r="AL67" s="5" t="str">
        <f t="shared" si="25"/>
        <v/>
      </c>
      <c r="AM67" s="5" t="str">
        <f t="shared" si="26"/>
        <v/>
      </c>
      <c r="AN67" s="5" t="str">
        <f t="shared" si="27"/>
        <v/>
      </c>
      <c r="AO67" s="1" t="str">
        <f>IF(I67="女",data_kyogisha!A58,"")</f>
        <v/>
      </c>
      <c r="AP67" s="1">
        <f t="shared" si="30"/>
        <v>0</v>
      </c>
      <c r="AQ67" s="1" t="str">
        <f t="shared" si="31"/>
        <v/>
      </c>
      <c r="AR67" s="1">
        <f t="shared" si="32"/>
        <v>0</v>
      </c>
      <c r="AS67" s="1" t="str">
        <f t="shared" si="33"/>
        <v/>
      </c>
      <c r="AT67" s="1">
        <f t="shared" si="34"/>
        <v>0</v>
      </c>
      <c r="AU67" s="1" t="str">
        <f t="shared" si="28"/>
        <v/>
      </c>
      <c r="AV67" s="1">
        <f t="shared" si="35"/>
        <v>0</v>
      </c>
      <c r="AW67" s="1" t="str">
        <f t="shared" si="29"/>
        <v/>
      </c>
      <c r="AY67" s="276" t="s">
        <v>1327</v>
      </c>
    </row>
    <row r="68" spans="1:51">
      <c r="A68" s="28">
        <v>58</v>
      </c>
      <c r="B68" s="283"/>
      <c r="C68" s="134"/>
      <c r="D68" s="51"/>
      <c r="E68" s="51"/>
      <c r="F68" s="51"/>
      <c r="G68" s="252"/>
      <c r="H68" s="275"/>
      <c r="I68" s="263"/>
      <c r="J68" s="51"/>
      <c r="K68" s="136"/>
      <c r="L68" s="136"/>
      <c r="M68" s="114"/>
      <c r="N68" s="52"/>
      <c r="O68" s="136"/>
      <c r="P68" s="114"/>
      <c r="Q68" s="52"/>
      <c r="R68" s="136"/>
      <c r="S68" s="286"/>
      <c r="T68" s="505"/>
      <c r="U68" s="506"/>
      <c r="V68" s="501"/>
      <c r="W68" s="502"/>
      <c r="AA68" s="56"/>
      <c r="AB68" s="57"/>
      <c r="AD68" s="5" t="str">
        <f t="shared" si="18"/>
        <v/>
      </c>
      <c r="AE68" s="5" t="str">
        <f t="shared" si="19"/>
        <v/>
      </c>
      <c r="AF68" s="5" t="str">
        <f t="shared" si="20"/>
        <v/>
      </c>
      <c r="AG68" s="5" t="str">
        <f t="shared" si="21"/>
        <v/>
      </c>
      <c r="AH68" s="5" t="str">
        <f t="shared" si="22"/>
        <v/>
      </c>
      <c r="AI68" s="8" t="str">
        <f>IF(I68="男",data_kyogisha!A59,"")</f>
        <v/>
      </c>
      <c r="AJ68" s="5" t="str">
        <f t="shared" si="23"/>
        <v/>
      </c>
      <c r="AK68" s="5" t="str">
        <f t="shared" si="24"/>
        <v/>
      </c>
      <c r="AL68" s="5" t="str">
        <f t="shared" si="25"/>
        <v/>
      </c>
      <c r="AM68" s="5" t="str">
        <f t="shared" si="26"/>
        <v/>
      </c>
      <c r="AN68" s="5" t="str">
        <f t="shared" si="27"/>
        <v/>
      </c>
      <c r="AO68" s="1" t="str">
        <f>IF(I68="女",data_kyogisha!A59,"")</f>
        <v/>
      </c>
      <c r="AP68" s="1">
        <f t="shared" si="30"/>
        <v>0</v>
      </c>
      <c r="AQ68" s="1" t="str">
        <f t="shared" si="31"/>
        <v/>
      </c>
      <c r="AR68" s="1">
        <f t="shared" si="32"/>
        <v>0</v>
      </c>
      <c r="AS68" s="1" t="str">
        <f t="shared" si="33"/>
        <v/>
      </c>
      <c r="AT68" s="1">
        <f t="shared" si="34"/>
        <v>0</v>
      </c>
      <c r="AU68" s="1" t="str">
        <f t="shared" si="28"/>
        <v/>
      </c>
      <c r="AV68" s="1">
        <f t="shared" si="35"/>
        <v>0</v>
      </c>
      <c r="AW68" s="1" t="str">
        <f t="shared" si="29"/>
        <v/>
      </c>
      <c r="AY68" s="276" t="s">
        <v>1328</v>
      </c>
    </row>
    <row r="69" spans="1:51">
      <c r="A69" s="28">
        <v>59</v>
      </c>
      <c r="B69" s="283"/>
      <c r="C69" s="134"/>
      <c r="D69" s="51"/>
      <c r="E69" s="51"/>
      <c r="F69" s="51"/>
      <c r="G69" s="252"/>
      <c r="H69" s="275"/>
      <c r="I69" s="263"/>
      <c r="J69" s="51"/>
      <c r="K69" s="136"/>
      <c r="L69" s="136"/>
      <c r="M69" s="114"/>
      <c r="N69" s="52"/>
      <c r="O69" s="136"/>
      <c r="P69" s="114"/>
      <c r="Q69" s="52"/>
      <c r="R69" s="136"/>
      <c r="S69" s="286"/>
      <c r="T69" s="505"/>
      <c r="U69" s="506"/>
      <c r="V69" s="501"/>
      <c r="W69" s="502"/>
      <c r="AA69" s="56"/>
      <c r="AB69" s="57"/>
      <c r="AD69" s="5" t="str">
        <f t="shared" si="18"/>
        <v/>
      </c>
      <c r="AE69" s="5" t="str">
        <f t="shared" si="19"/>
        <v/>
      </c>
      <c r="AF69" s="5" t="str">
        <f t="shared" si="20"/>
        <v/>
      </c>
      <c r="AG69" s="5" t="str">
        <f t="shared" si="21"/>
        <v/>
      </c>
      <c r="AH69" s="5" t="str">
        <f t="shared" si="22"/>
        <v/>
      </c>
      <c r="AI69" s="8" t="str">
        <f>IF(I69="男",data_kyogisha!A60,"")</f>
        <v/>
      </c>
      <c r="AJ69" s="5" t="str">
        <f t="shared" si="23"/>
        <v/>
      </c>
      <c r="AK69" s="5" t="str">
        <f t="shared" si="24"/>
        <v/>
      </c>
      <c r="AL69" s="5" t="str">
        <f t="shared" si="25"/>
        <v/>
      </c>
      <c r="AM69" s="5" t="str">
        <f t="shared" si="26"/>
        <v/>
      </c>
      <c r="AN69" s="5" t="str">
        <f t="shared" si="27"/>
        <v/>
      </c>
      <c r="AO69" s="1" t="str">
        <f>IF(I69="女",data_kyogisha!A60,"")</f>
        <v/>
      </c>
      <c r="AP69" s="1">
        <f t="shared" si="30"/>
        <v>0</v>
      </c>
      <c r="AQ69" s="1" t="str">
        <f t="shared" si="31"/>
        <v/>
      </c>
      <c r="AR69" s="1">
        <f t="shared" si="32"/>
        <v>0</v>
      </c>
      <c r="AS69" s="1" t="str">
        <f t="shared" si="33"/>
        <v/>
      </c>
      <c r="AT69" s="1">
        <f t="shared" si="34"/>
        <v>0</v>
      </c>
      <c r="AU69" s="1" t="str">
        <f t="shared" si="28"/>
        <v/>
      </c>
      <c r="AV69" s="1">
        <f t="shared" si="35"/>
        <v>0</v>
      </c>
      <c r="AW69" s="1" t="str">
        <f t="shared" si="29"/>
        <v/>
      </c>
      <c r="AY69" s="276" t="s">
        <v>1329</v>
      </c>
    </row>
    <row r="70" spans="1:51">
      <c r="A70" s="28">
        <v>60</v>
      </c>
      <c r="B70" s="283"/>
      <c r="C70" s="134"/>
      <c r="D70" s="51"/>
      <c r="E70" s="51"/>
      <c r="F70" s="51"/>
      <c r="G70" s="252"/>
      <c r="H70" s="275"/>
      <c r="I70" s="263"/>
      <c r="J70" s="51"/>
      <c r="K70" s="136"/>
      <c r="L70" s="136"/>
      <c r="M70" s="114"/>
      <c r="N70" s="52"/>
      <c r="O70" s="136"/>
      <c r="P70" s="114"/>
      <c r="Q70" s="52"/>
      <c r="R70" s="136"/>
      <c r="S70" s="286"/>
      <c r="T70" s="505"/>
      <c r="U70" s="506"/>
      <c r="V70" s="501"/>
      <c r="W70" s="502"/>
      <c r="AA70" s="56"/>
      <c r="AB70" s="57"/>
      <c r="AD70" s="5" t="str">
        <f t="shared" si="18"/>
        <v/>
      </c>
      <c r="AE70" s="5" t="str">
        <f t="shared" si="19"/>
        <v/>
      </c>
      <c r="AF70" s="5" t="str">
        <f t="shared" si="20"/>
        <v/>
      </c>
      <c r="AG70" s="5" t="str">
        <f t="shared" si="21"/>
        <v/>
      </c>
      <c r="AH70" s="5" t="str">
        <f t="shared" si="22"/>
        <v/>
      </c>
      <c r="AI70" s="8" t="str">
        <f>IF(I70="男",data_kyogisha!A61,"")</f>
        <v/>
      </c>
      <c r="AJ70" s="5" t="str">
        <f t="shared" si="23"/>
        <v/>
      </c>
      <c r="AK70" s="5" t="str">
        <f t="shared" si="24"/>
        <v/>
      </c>
      <c r="AL70" s="5" t="str">
        <f t="shared" si="25"/>
        <v/>
      </c>
      <c r="AM70" s="5" t="str">
        <f t="shared" si="26"/>
        <v/>
      </c>
      <c r="AN70" s="5" t="str">
        <f t="shared" si="27"/>
        <v/>
      </c>
      <c r="AO70" s="1" t="str">
        <f>IF(I70="女",data_kyogisha!A61,"")</f>
        <v/>
      </c>
      <c r="AP70" s="1">
        <f t="shared" si="30"/>
        <v>0</v>
      </c>
      <c r="AQ70" s="1" t="str">
        <f t="shared" si="31"/>
        <v/>
      </c>
      <c r="AR70" s="1">
        <f t="shared" si="32"/>
        <v>0</v>
      </c>
      <c r="AS70" s="1" t="str">
        <f t="shared" si="33"/>
        <v/>
      </c>
      <c r="AT70" s="1">
        <f t="shared" si="34"/>
        <v>0</v>
      </c>
      <c r="AU70" s="1" t="str">
        <f t="shared" si="28"/>
        <v/>
      </c>
      <c r="AV70" s="1">
        <f t="shared" si="35"/>
        <v>0</v>
      </c>
      <c r="AW70" s="1" t="str">
        <f t="shared" si="29"/>
        <v/>
      </c>
      <c r="AY70" s="276" t="s">
        <v>1330</v>
      </c>
    </row>
    <row r="71" spans="1:51">
      <c r="A71" s="28">
        <v>61</v>
      </c>
      <c r="B71" s="283"/>
      <c r="C71" s="134"/>
      <c r="D71" s="51"/>
      <c r="E71" s="51"/>
      <c r="F71" s="51"/>
      <c r="G71" s="252"/>
      <c r="H71" s="275"/>
      <c r="I71" s="263"/>
      <c r="J71" s="51"/>
      <c r="K71" s="136"/>
      <c r="L71" s="136"/>
      <c r="M71" s="114"/>
      <c r="N71" s="52"/>
      <c r="O71" s="136"/>
      <c r="P71" s="114"/>
      <c r="Q71" s="52"/>
      <c r="R71" s="136"/>
      <c r="S71" s="286"/>
      <c r="T71" s="505"/>
      <c r="U71" s="506"/>
      <c r="V71" s="501"/>
      <c r="W71" s="502"/>
      <c r="AA71" s="56"/>
      <c r="AB71" s="57"/>
      <c r="AD71" s="5" t="str">
        <f t="shared" si="18"/>
        <v/>
      </c>
      <c r="AE71" s="5" t="str">
        <f t="shared" si="19"/>
        <v/>
      </c>
      <c r="AF71" s="5" t="str">
        <f t="shared" si="20"/>
        <v/>
      </c>
      <c r="AG71" s="5" t="str">
        <f t="shared" si="21"/>
        <v/>
      </c>
      <c r="AH71" s="5" t="str">
        <f t="shared" si="22"/>
        <v/>
      </c>
      <c r="AI71" s="8" t="str">
        <f>IF(I71="男",data_kyogisha!A62,"")</f>
        <v/>
      </c>
      <c r="AJ71" s="5" t="str">
        <f t="shared" si="23"/>
        <v/>
      </c>
      <c r="AK71" s="5" t="str">
        <f t="shared" si="24"/>
        <v/>
      </c>
      <c r="AL71" s="5" t="str">
        <f t="shared" si="25"/>
        <v/>
      </c>
      <c r="AM71" s="5" t="str">
        <f t="shared" si="26"/>
        <v/>
      </c>
      <c r="AN71" s="5" t="str">
        <f t="shared" si="27"/>
        <v/>
      </c>
      <c r="AO71" s="1" t="str">
        <f>IF(I71="女",data_kyogisha!A62,"")</f>
        <v/>
      </c>
      <c r="AP71" s="1">
        <f t="shared" si="30"/>
        <v>0</v>
      </c>
      <c r="AQ71" s="1" t="str">
        <f t="shared" si="31"/>
        <v/>
      </c>
      <c r="AR71" s="1">
        <f t="shared" si="32"/>
        <v>0</v>
      </c>
      <c r="AS71" s="1" t="str">
        <f t="shared" si="33"/>
        <v/>
      </c>
      <c r="AT71" s="1">
        <f t="shared" si="34"/>
        <v>0</v>
      </c>
      <c r="AU71" s="1" t="str">
        <f t="shared" si="28"/>
        <v/>
      </c>
      <c r="AV71" s="1">
        <f t="shared" si="35"/>
        <v>0</v>
      </c>
      <c r="AW71" s="1" t="str">
        <f t="shared" si="29"/>
        <v/>
      </c>
      <c r="AY71" s="276" t="s">
        <v>1331</v>
      </c>
    </row>
    <row r="72" spans="1:51">
      <c r="A72" s="28">
        <v>62</v>
      </c>
      <c r="B72" s="283"/>
      <c r="C72" s="134"/>
      <c r="D72" s="51"/>
      <c r="E72" s="51"/>
      <c r="F72" s="51"/>
      <c r="G72" s="252"/>
      <c r="H72" s="275"/>
      <c r="I72" s="263"/>
      <c r="J72" s="51"/>
      <c r="K72" s="136"/>
      <c r="L72" s="136"/>
      <c r="M72" s="114"/>
      <c r="N72" s="52"/>
      <c r="O72" s="136"/>
      <c r="P72" s="114"/>
      <c r="Q72" s="52"/>
      <c r="R72" s="136"/>
      <c r="S72" s="286"/>
      <c r="T72" s="505"/>
      <c r="U72" s="506"/>
      <c r="V72" s="501"/>
      <c r="W72" s="502"/>
      <c r="AD72" s="5" t="str">
        <f t="shared" si="18"/>
        <v/>
      </c>
      <c r="AE72" s="5" t="str">
        <f t="shared" si="19"/>
        <v/>
      </c>
      <c r="AF72" s="5" t="str">
        <f t="shared" si="20"/>
        <v/>
      </c>
      <c r="AG72" s="5" t="str">
        <f t="shared" si="21"/>
        <v/>
      </c>
      <c r="AH72" s="5" t="str">
        <f t="shared" si="22"/>
        <v/>
      </c>
      <c r="AI72" s="8" t="str">
        <f>IF(I72="男",data_kyogisha!A63,"")</f>
        <v/>
      </c>
      <c r="AJ72" s="5" t="str">
        <f t="shared" si="23"/>
        <v/>
      </c>
      <c r="AK72" s="5" t="str">
        <f t="shared" si="24"/>
        <v/>
      </c>
      <c r="AL72" s="5" t="str">
        <f t="shared" si="25"/>
        <v/>
      </c>
      <c r="AM72" s="5" t="str">
        <f t="shared" si="26"/>
        <v/>
      </c>
      <c r="AN72" s="5" t="str">
        <f t="shared" si="27"/>
        <v/>
      </c>
      <c r="AO72" s="1" t="str">
        <f>IF(I72="女",data_kyogisha!A63,"")</f>
        <v/>
      </c>
      <c r="AP72" s="1">
        <f t="shared" si="30"/>
        <v>0</v>
      </c>
      <c r="AQ72" s="1" t="str">
        <f t="shared" si="31"/>
        <v/>
      </c>
      <c r="AR72" s="1">
        <f t="shared" si="32"/>
        <v>0</v>
      </c>
      <c r="AS72" s="1" t="str">
        <f t="shared" si="33"/>
        <v/>
      </c>
      <c r="AT72" s="1">
        <f t="shared" si="34"/>
        <v>0</v>
      </c>
      <c r="AU72" s="1" t="str">
        <f t="shared" si="28"/>
        <v/>
      </c>
      <c r="AV72" s="1">
        <f t="shared" si="35"/>
        <v>0</v>
      </c>
      <c r="AW72" s="1" t="str">
        <f t="shared" si="29"/>
        <v/>
      </c>
      <c r="AY72" s="276" t="s">
        <v>1332</v>
      </c>
    </row>
    <row r="73" spans="1:51">
      <c r="A73" s="28">
        <v>63</v>
      </c>
      <c r="B73" s="283"/>
      <c r="C73" s="134"/>
      <c r="D73" s="51"/>
      <c r="E73" s="51"/>
      <c r="F73" s="51"/>
      <c r="G73" s="252"/>
      <c r="H73" s="275"/>
      <c r="I73" s="263"/>
      <c r="J73" s="51"/>
      <c r="K73" s="136"/>
      <c r="L73" s="136"/>
      <c r="M73" s="114"/>
      <c r="N73" s="52"/>
      <c r="O73" s="136"/>
      <c r="P73" s="114"/>
      <c r="Q73" s="52"/>
      <c r="R73" s="136"/>
      <c r="S73" s="286"/>
      <c r="T73" s="505"/>
      <c r="U73" s="506"/>
      <c r="V73" s="501"/>
      <c r="W73" s="502"/>
      <c r="AD73" s="5" t="str">
        <f t="shared" si="18"/>
        <v/>
      </c>
      <c r="AE73" s="5" t="str">
        <f t="shared" si="19"/>
        <v/>
      </c>
      <c r="AF73" s="5" t="str">
        <f t="shared" si="20"/>
        <v/>
      </c>
      <c r="AG73" s="5" t="str">
        <f t="shared" si="21"/>
        <v/>
      </c>
      <c r="AH73" s="5" t="str">
        <f t="shared" si="22"/>
        <v/>
      </c>
      <c r="AI73" s="8" t="str">
        <f>IF(I73="男",data_kyogisha!A64,"")</f>
        <v/>
      </c>
      <c r="AJ73" s="5" t="str">
        <f t="shared" si="23"/>
        <v/>
      </c>
      <c r="AK73" s="5" t="str">
        <f t="shared" si="24"/>
        <v/>
      </c>
      <c r="AL73" s="5" t="str">
        <f t="shared" si="25"/>
        <v/>
      </c>
      <c r="AM73" s="5" t="str">
        <f t="shared" si="26"/>
        <v/>
      </c>
      <c r="AN73" s="5" t="str">
        <f t="shared" si="27"/>
        <v/>
      </c>
      <c r="AO73" s="1" t="str">
        <f>IF(I73="女",data_kyogisha!A64,"")</f>
        <v/>
      </c>
      <c r="AP73" s="1">
        <f t="shared" si="30"/>
        <v>0</v>
      </c>
      <c r="AQ73" s="1" t="str">
        <f t="shared" si="31"/>
        <v/>
      </c>
      <c r="AR73" s="1">
        <f t="shared" si="32"/>
        <v>0</v>
      </c>
      <c r="AS73" s="1" t="str">
        <f t="shared" si="33"/>
        <v/>
      </c>
      <c r="AT73" s="1">
        <f t="shared" si="34"/>
        <v>0</v>
      </c>
      <c r="AU73" s="1" t="str">
        <f t="shared" si="28"/>
        <v/>
      </c>
      <c r="AV73" s="1">
        <f t="shared" si="35"/>
        <v>0</v>
      </c>
      <c r="AW73" s="1" t="str">
        <f t="shared" si="29"/>
        <v/>
      </c>
      <c r="AY73" s="276" t="s">
        <v>1333</v>
      </c>
    </row>
    <row r="74" spans="1:51">
      <c r="A74" s="28">
        <v>64</v>
      </c>
      <c r="B74" s="283"/>
      <c r="C74" s="134"/>
      <c r="D74" s="51"/>
      <c r="E74" s="51"/>
      <c r="F74" s="51"/>
      <c r="G74" s="252"/>
      <c r="H74" s="275"/>
      <c r="I74" s="263"/>
      <c r="J74" s="51"/>
      <c r="K74" s="136"/>
      <c r="L74" s="136"/>
      <c r="M74" s="114"/>
      <c r="N74" s="52"/>
      <c r="O74" s="136"/>
      <c r="P74" s="114"/>
      <c r="Q74" s="52"/>
      <c r="R74" s="136"/>
      <c r="S74" s="286"/>
      <c r="T74" s="505"/>
      <c r="U74" s="506"/>
      <c r="V74" s="501"/>
      <c r="W74" s="502"/>
      <c r="AD74" s="5" t="str">
        <f t="shared" si="18"/>
        <v/>
      </c>
      <c r="AE74" s="5" t="str">
        <f t="shared" si="19"/>
        <v/>
      </c>
      <c r="AF74" s="5" t="str">
        <f t="shared" si="20"/>
        <v/>
      </c>
      <c r="AG74" s="5" t="str">
        <f t="shared" si="21"/>
        <v/>
      </c>
      <c r="AH74" s="5" t="str">
        <f t="shared" si="22"/>
        <v/>
      </c>
      <c r="AI74" s="8" t="str">
        <f>IF(I74="男",data_kyogisha!A65,"")</f>
        <v/>
      </c>
      <c r="AJ74" s="5" t="str">
        <f t="shared" si="23"/>
        <v/>
      </c>
      <c r="AK74" s="5" t="str">
        <f t="shared" si="24"/>
        <v/>
      </c>
      <c r="AL74" s="5" t="str">
        <f t="shared" si="25"/>
        <v/>
      </c>
      <c r="AM74" s="5" t="str">
        <f t="shared" si="26"/>
        <v/>
      </c>
      <c r="AN74" s="5" t="str">
        <f t="shared" si="27"/>
        <v/>
      </c>
      <c r="AO74" s="1" t="str">
        <f>IF(I74="女",data_kyogisha!A65,"")</f>
        <v/>
      </c>
      <c r="AP74" s="1">
        <f t="shared" si="30"/>
        <v>0</v>
      </c>
      <c r="AQ74" s="1" t="str">
        <f t="shared" si="31"/>
        <v/>
      </c>
      <c r="AR74" s="1">
        <f t="shared" si="32"/>
        <v>0</v>
      </c>
      <c r="AS74" s="1" t="str">
        <f t="shared" si="33"/>
        <v/>
      </c>
      <c r="AT74" s="1">
        <f t="shared" si="34"/>
        <v>0</v>
      </c>
      <c r="AU74" s="1" t="str">
        <f t="shared" si="28"/>
        <v/>
      </c>
      <c r="AV74" s="1">
        <f t="shared" si="35"/>
        <v>0</v>
      </c>
      <c r="AW74" s="1" t="str">
        <f t="shared" si="29"/>
        <v/>
      </c>
      <c r="AY74" s="276" t="s">
        <v>1334</v>
      </c>
    </row>
    <row r="75" spans="1:51">
      <c r="A75" s="28">
        <v>65</v>
      </c>
      <c r="B75" s="283"/>
      <c r="C75" s="134"/>
      <c r="D75" s="51"/>
      <c r="E75" s="51"/>
      <c r="F75" s="51"/>
      <c r="G75" s="252"/>
      <c r="H75" s="275"/>
      <c r="I75" s="263"/>
      <c r="J75" s="51"/>
      <c r="K75" s="136"/>
      <c r="L75" s="136"/>
      <c r="M75" s="114"/>
      <c r="N75" s="52"/>
      <c r="O75" s="136"/>
      <c r="P75" s="114"/>
      <c r="Q75" s="52"/>
      <c r="R75" s="136"/>
      <c r="S75" s="286"/>
      <c r="T75" s="505"/>
      <c r="U75" s="506"/>
      <c r="V75" s="501"/>
      <c r="W75" s="502"/>
      <c r="AD75" s="5" t="str">
        <f t="shared" ref="AD75:AD100" si="36">IF(I75="男",C75,"")</f>
        <v/>
      </c>
      <c r="AE75" s="5" t="str">
        <f t="shared" ref="AE75:AE100" si="37">IF(I75="男",D75,"")</f>
        <v/>
      </c>
      <c r="AF75" s="5" t="str">
        <f t="shared" ref="AF75:AF100" si="38">IF(I75="男",F75,"")</f>
        <v/>
      </c>
      <c r="AG75" s="5" t="str">
        <f t="shared" ref="AG75:AG100" si="39">IF(I75="男",I75,"")</f>
        <v/>
      </c>
      <c r="AH75" s="5" t="str">
        <f t="shared" ref="AH75:AH100" si="40">IF(I75="男",IF(J75="","",J75),"")</f>
        <v/>
      </c>
      <c r="AI75" s="8" t="str">
        <f>IF(I75="男",data_kyogisha!A66,"")</f>
        <v/>
      </c>
      <c r="AJ75" s="5" t="str">
        <f t="shared" ref="AJ75:AJ100" si="41">IF(I75="女",C75,"")</f>
        <v/>
      </c>
      <c r="AK75" s="5" t="str">
        <f t="shared" ref="AK75:AK100" si="42">IF(I75="女",D75,"")</f>
        <v/>
      </c>
      <c r="AL75" s="5" t="str">
        <f t="shared" ref="AL75:AL100" si="43">IF(I75="女",F75,"")</f>
        <v/>
      </c>
      <c r="AM75" s="5" t="str">
        <f t="shared" ref="AM75:AM100" si="44">IF(I75="女",I75,"")</f>
        <v/>
      </c>
      <c r="AN75" s="5" t="str">
        <f t="shared" ref="AN75:AN100" si="45">IF(I75="女",IF(J75="","",J75),"")</f>
        <v/>
      </c>
      <c r="AO75" s="1" t="str">
        <f>IF(I75="女",data_kyogisha!A66,"")</f>
        <v/>
      </c>
      <c r="AP75" s="1">
        <f t="shared" si="30"/>
        <v>0</v>
      </c>
      <c r="AQ75" s="1" t="str">
        <f t="shared" si="31"/>
        <v/>
      </c>
      <c r="AR75" s="1">
        <f t="shared" si="32"/>
        <v>0</v>
      </c>
      <c r="AS75" s="1" t="str">
        <f t="shared" si="33"/>
        <v/>
      </c>
      <c r="AT75" s="1">
        <f t="shared" si="34"/>
        <v>0</v>
      </c>
      <c r="AU75" s="1" t="str">
        <f t="shared" ref="AU75:AU100" si="46">IF(AND($I75="女",$T75="○"),$C75,"")</f>
        <v/>
      </c>
      <c r="AV75" s="1">
        <f t="shared" si="35"/>
        <v>0</v>
      </c>
      <c r="AW75" s="1" t="str">
        <f t="shared" ref="AW75:AW100" si="47">IF(AND($I75="女",$V75="○"),$C75,"")</f>
        <v/>
      </c>
      <c r="AY75" s="276" t="s">
        <v>1335</v>
      </c>
    </row>
    <row r="76" spans="1:51">
      <c r="A76" s="28">
        <v>66</v>
      </c>
      <c r="B76" s="283"/>
      <c r="C76" s="134"/>
      <c r="D76" s="51"/>
      <c r="E76" s="51"/>
      <c r="F76" s="51"/>
      <c r="G76" s="252"/>
      <c r="H76" s="275"/>
      <c r="I76" s="263"/>
      <c r="J76" s="51"/>
      <c r="K76" s="136"/>
      <c r="L76" s="136"/>
      <c r="M76" s="114"/>
      <c r="N76" s="52"/>
      <c r="O76" s="136"/>
      <c r="P76" s="114"/>
      <c r="Q76" s="52"/>
      <c r="R76" s="136"/>
      <c r="S76" s="286"/>
      <c r="T76" s="505"/>
      <c r="U76" s="506"/>
      <c r="V76" s="501"/>
      <c r="W76" s="502"/>
      <c r="AD76" s="5" t="str">
        <f t="shared" si="36"/>
        <v/>
      </c>
      <c r="AE76" s="5" t="str">
        <f t="shared" si="37"/>
        <v/>
      </c>
      <c r="AF76" s="5" t="str">
        <f t="shared" si="38"/>
        <v/>
      </c>
      <c r="AG76" s="5" t="str">
        <f t="shared" si="39"/>
        <v/>
      </c>
      <c r="AH76" s="5" t="str">
        <f t="shared" si="40"/>
        <v/>
      </c>
      <c r="AI76" s="8" t="str">
        <f>IF(I76="男",data_kyogisha!A67,"")</f>
        <v/>
      </c>
      <c r="AJ76" s="5" t="str">
        <f t="shared" si="41"/>
        <v/>
      </c>
      <c r="AK76" s="5" t="str">
        <f t="shared" si="42"/>
        <v/>
      </c>
      <c r="AL76" s="5" t="str">
        <f t="shared" si="43"/>
        <v/>
      </c>
      <c r="AM76" s="5" t="str">
        <f t="shared" si="44"/>
        <v/>
      </c>
      <c r="AN76" s="5" t="str">
        <f t="shared" si="45"/>
        <v/>
      </c>
      <c r="AO76" s="1" t="str">
        <f>IF(I76="女",data_kyogisha!A67,"")</f>
        <v/>
      </c>
      <c r="AP76" s="1">
        <f t="shared" ref="AP76:AP100" si="48">IF(AND(I76="男",T76="○"),AP75+1,AP75)</f>
        <v>0</v>
      </c>
      <c r="AQ76" s="1" t="str">
        <f t="shared" ref="AQ76:AQ100" si="49">IF(AND(I76="男",T76="○"),C76,"")</f>
        <v/>
      </c>
      <c r="AR76" s="1">
        <f t="shared" ref="AR76:AR100" si="50">IF(AND(I76="男",V76="○"),AR75+1,AR75)</f>
        <v>0</v>
      </c>
      <c r="AS76" s="1" t="str">
        <f t="shared" ref="AS76:AS100" si="51">IF(AND(I76="男",V76="○"),C76,"")</f>
        <v/>
      </c>
      <c r="AT76" s="1">
        <f t="shared" ref="AT76:AT100" si="52">IF(AND(I76="女",T76="○"),AT75+1,AT75)</f>
        <v>0</v>
      </c>
      <c r="AU76" s="1" t="str">
        <f t="shared" si="46"/>
        <v/>
      </c>
      <c r="AV76" s="1">
        <f t="shared" ref="AV76:AV100" si="53">IF(AND(I76="女",V76="○"),AV75+1,AV75)</f>
        <v>0</v>
      </c>
      <c r="AW76" s="1" t="str">
        <f t="shared" si="47"/>
        <v/>
      </c>
      <c r="AY76" s="276" t="s">
        <v>1336</v>
      </c>
    </row>
    <row r="77" spans="1:51">
      <c r="A77" s="28">
        <v>67</v>
      </c>
      <c r="B77" s="283"/>
      <c r="C77" s="134"/>
      <c r="D77" s="51"/>
      <c r="E77" s="51"/>
      <c r="F77" s="51"/>
      <c r="G77" s="252"/>
      <c r="H77" s="275"/>
      <c r="I77" s="263"/>
      <c r="J77" s="51"/>
      <c r="K77" s="136"/>
      <c r="L77" s="136"/>
      <c r="M77" s="114"/>
      <c r="N77" s="52"/>
      <c r="O77" s="136"/>
      <c r="P77" s="114"/>
      <c r="Q77" s="52"/>
      <c r="R77" s="136"/>
      <c r="S77" s="286"/>
      <c r="T77" s="505"/>
      <c r="U77" s="506"/>
      <c r="V77" s="501"/>
      <c r="W77" s="502"/>
      <c r="AD77" s="5" t="str">
        <f t="shared" si="36"/>
        <v/>
      </c>
      <c r="AE77" s="5" t="str">
        <f t="shared" si="37"/>
        <v/>
      </c>
      <c r="AF77" s="5" t="str">
        <f t="shared" si="38"/>
        <v/>
      </c>
      <c r="AG77" s="5" t="str">
        <f t="shared" si="39"/>
        <v/>
      </c>
      <c r="AH77" s="5" t="str">
        <f t="shared" si="40"/>
        <v/>
      </c>
      <c r="AI77" s="8" t="str">
        <f>IF(I77="男",data_kyogisha!A68,"")</f>
        <v/>
      </c>
      <c r="AJ77" s="5" t="str">
        <f t="shared" si="41"/>
        <v/>
      </c>
      <c r="AK77" s="5" t="str">
        <f t="shared" si="42"/>
        <v/>
      </c>
      <c r="AL77" s="5" t="str">
        <f t="shared" si="43"/>
        <v/>
      </c>
      <c r="AM77" s="5" t="str">
        <f t="shared" si="44"/>
        <v/>
      </c>
      <c r="AN77" s="5" t="str">
        <f t="shared" si="45"/>
        <v/>
      </c>
      <c r="AO77" s="1" t="str">
        <f>IF(I77="女",data_kyogisha!A68,"")</f>
        <v/>
      </c>
      <c r="AP77" s="1">
        <f t="shared" si="48"/>
        <v>0</v>
      </c>
      <c r="AQ77" s="1" t="str">
        <f t="shared" si="49"/>
        <v/>
      </c>
      <c r="AR77" s="1">
        <f t="shared" si="50"/>
        <v>0</v>
      </c>
      <c r="AS77" s="1" t="str">
        <f t="shared" si="51"/>
        <v/>
      </c>
      <c r="AT77" s="1">
        <f t="shared" si="52"/>
        <v>0</v>
      </c>
      <c r="AU77" s="1" t="str">
        <f t="shared" si="46"/>
        <v/>
      </c>
      <c r="AV77" s="1">
        <f t="shared" si="53"/>
        <v>0</v>
      </c>
      <c r="AW77" s="1" t="str">
        <f t="shared" si="47"/>
        <v/>
      </c>
      <c r="AY77" s="276" t="s">
        <v>1337</v>
      </c>
    </row>
    <row r="78" spans="1:51">
      <c r="A78" s="28">
        <v>68</v>
      </c>
      <c r="B78" s="283"/>
      <c r="C78" s="134"/>
      <c r="D78" s="51"/>
      <c r="E78" s="51"/>
      <c r="F78" s="51"/>
      <c r="G78" s="252"/>
      <c r="H78" s="275"/>
      <c r="I78" s="263"/>
      <c r="J78" s="51"/>
      <c r="K78" s="136"/>
      <c r="L78" s="136"/>
      <c r="M78" s="114"/>
      <c r="N78" s="52"/>
      <c r="O78" s="136"/>
      <c r="P78" s="114"/>
      <c r="Q78" s="52"/>
      <c r="R78" s="136"/>
      <c r="S78" s="286"/>
      <c r="T78" s="505"/>
      <c r="U78" s="506"/>
      <c r="V78" s="501"/>
      <c r="W78" s="502"/>
      <c r="AD78" s="5" t="str">
        <f t="shared" si="36"/>
        <v/>
      </c>
      <c r="AE78" s="5" t="str">
        <f t="shared" si="37"/>
        <v/>
      </c>
      <c r="AF78" s="5" t="str">
        <f t="shared" si="38"/>
        <v/>
      </c>
      <c r="AG78" s="5" t="str">
        <f t="shared" si="39"/>
        <v/>
      </c>
      <c r="AH78" s="5" t="str">
        <f t="shared" si="40"/>
        <v/>
      </c>
      <c r="AI78" s="8" t="str">
        <f>IF(I78="男",data_kyogisha!A69,"")</f>
        <v/>
      </c>
      <c r="AJ78" s="5" t="str">
        <f t="shared" si="41"/>
        <v/>
      </c>
      <c r="AK78" s="5" t="str">
        <f t="shared" si="42"/>
        <v/>
      </c>
      <c r="AL78" s="5" t="str">
        <f t="shared" si="43"/>
        <v/>
      </c>
      <c r="AM78" s="5" t="str">
        <f t="shared" si="44"/>
        <v/>
      </c>
      <c r="AN78" s="5" t="str">
        <f t="shared" si="45"/>
        <v/>
      </c>
      <c r="AO78" s="1" t="str">
        <f>IF(I78="女",data_kyogisha!A69,"")</f>
        <v/>
      </c>
      <c r="AP78" s="1">
        <f t="shared" si="48"/>
        <v>0</v>
      </c>
      <c r="AQ78" s="1" t="str">
        <f t="shared" si="49"/>
        <v/>
      </c>
      <c r="AR78" s="1">
        <f t="shared" si="50"/>
        <v>0</v>
      </c>
      <c r="AS78" s="1" t="str">
        <f t="shared" si="51"/>
        <v/>
      </c>
      <c r="AT78" s="1">
        <f t="shared" si="52"/>
        <v>0</v>
      </c>
      <c r="AU78" s="1" t="str">
        <f t="shared" si="46"/>
        <v/>
      </c>
      <c r="AV78" s="1">
        <f t="shared" si="53"/>
        <v>0</v>
      </c>
      <c r="AW78" s="1" t="str">
        <f t="shared" si="47"/>
        <v/>
      </c>
      <c r="AY78" s="276" t="s">
        <v>1338</v>
      </c>
    </row>
    <row r="79" spans="1:51">
      <c r="A79" s="28">
        <v>69</v>
      </c>
      <c r="B79" s="283"/>
      <c r="C79" s="134"/>
      <c r="D79" s="51"/>
      <c r="E79" s="51"/>
      <c r="F79" s="51"/>
      <c r="G79" s="252"/>
      <c r="H79" s="275"/>
      <c r="I79" s="263"/>
      <c r="J79" s="51"/>
      <c r="K79" s="136"/>
      <c r="L79" s="136"/>
      <c r="M79" s="114"/>
      <c r="N79" s="52"/>
      <c r="O79" s="136"/>
      <c r="P79" s="114"/>
      <c r="Q79" s="52"/>
      <c r="R79" s="136"/>
      <c r="S79" s="286"/>
      <c r="T79" s="505"/>
      <c r="U79" s="506"/>
      <c r="V79" s="501"/>
      <c r="W79" s="502"/>
      <c r="AD79" s="5" t="str">
        <f t="shared" si="36"/>
        <v/>
      </c>
      <c r="AE79" s="5" t="str">
        <f t="shared" si="37"/>
        <v/>
      </c>
      <c r="AF79" s="5" t="str">
        <f t="shared" si="38"/>
        <v/>
      </c>
      <c r="AG79" s="5" t="str">
        <f t="shared" si="39"/>
        <v/>
      </c>
      <c r="AH79" s="5" t="str">
        <f t="shared" si="40"/>
        <v/>
      </c>
      <c r="AI79" s="8" t="str">
        <f>IF(I79="男",data_kyogisha!A70,"")</f>
        <v/>
      </c>
      <c r="AJ79" s="5" t="str">
        <f t="shared" si="41"/>
        <v/>
      </c>
      <c r="AK79" s="5" t="str">
        <f t="shared" si="42"/>
        <v/>
      </c>
      <c r="AL79" s="5" t="str">
        <f t="shared" si="43"/>
        <v/>
      </c>
      <c r="AM79" s="5" t="str">
        <f t="shared" si="44"/>
        <v/>
      </c>
      <c r="AN79" s="5" t="str">
        <f t="shared" si="45"/>
        <v/>
      </c>
      <c r="AO79" s="1" t="str">
        <f>IF(I79="女",data_kyogisha!A70,"")</f>
        <v/>
      </c>
      <c r="AP79" s="1">
        <f t="shared" si="48"/>
        <v>0</v>
      </c>
      <c r="AQ79" s="1" t="str">
        <f t="shared" si="49"/>
        <v/>
      </c>
      <c r="AR79" s="1">
        <f t="shared" si="50"/>
        <v>0</v>
      </c>
      <c r="AS79" s="1" t="str">
        <f t="shared" si="51"/>
        <v/>
      </c>
      <c r="AT79" s="1">
        <f t="shared" si="52"/>
        <v>0</v>
      </c>
      <c r="AU79" s="1" t="str">
        <f t="shared" si="46"/>
        <v/>
      </c>
      <c r="AV79" s="1">
        <f t="shared" si="53"/>
        <v>0</v>
      </c>
      <c r="AW79" s="1" t="str">
        <f t="shared" si="47"/>
        <v/>
      </c>
      <c r="AY79" s="276" t="s">
        <v>1339</v>
      </c>
    </row>
    <row r="80" spans="1:51">
      <c r="A80" s="28">
        <v>70</v>
      </c>
      <c r="B80" s="283"/>
      <c r="C80" s="134"/>
      <c r="D80" s="51"/>
      <c r="E80" s="51"/>
      <c r="F80" s="51"/>
      <c r="G80" s="252"/>
      <c r="H80" s="275"/>
      <c r="I80" s="263"/>
      <c r="J80" s="51"/>
      <c r="K80" s="136"/>
      <c r="L80" s="136"/>
      <c r="M80" s="114"/>
      <c r="N80" s="52"/>
      <c r="O80" s="136"/>
      <c r="P80" s="114"/>
      <c r="Q80" s="52"/>
      <c r="R80" s="136"/>
      <c r="S80" s="286"/>
      <c r="T80" s="505"/>
      <c r="U80" s="506"/>
      <c r="V80" s="501"/>
      <c r="W80" s="502"/>
      <c r="AD80" s="5" t="str">
        <f t="shared" si="36"/>
        <v/>
      </c>
      <c r="AE80" s="5" t="str">
        <f t="shared" si="37"/>
        <v/>
      </c>
      <c r="AF80" s="5" t="str">
        <f t="shared" si="38"/>
        <v/>
      </c>
      <c r="AG80" s="5" t="str">
        <f t="shared" si="39"/>
        <v/>
      </c>
      <c r="AH80" s="5" t="str">
        <f t="shared" si="40"/>
        <v/>
      </c>
      <c r="AI80" s="8" t="str">
        <f>IF(I80="男",data_kyogisha!A71,"")</f>
        <v/>
      </c>
      <c r="AJ80" s="5" t="str">
        <f t="shared" si="41"/>
        <v/>
      </c>
      <c r="AK80" s="5" t="str">
        <f t="shared" si="42"/>
        <v/>
      </c>
      <c r="AL80" s="5" t="str">
        <f t="shared" si="43"/>
        <v/>
      </c>
      <c r="AM80" s="5" t="str">
        <f t="shared" si="44"/>
        <v/>
      </c>
      <c r="AN80" s="5" t="str">
        <f t="shared" si="45"/>
        <v/>
      </c>
      <c r="AO80" s="1" t="str">
        <f>IF(I80="女",data_kyogisha!A71,"")</f>
        <v/>
      </c>
      <c r="AP80" s="1">
        <f t="shared" si="48"/>
        <v>0</v>
      </c>
      <c r="AQ80" s="1" t="str">
        <f t="shared" si="49"/>
        <v/>
      </c>
      <c r="AR80" s="1">
        <f t="shared" si="50"/>
        <v>0</v>
      </c>
      <c r="AS80" s="1" t="str">
        <f t="shared" si="51"/>
        <v/>
      </c>
      <c r="AT80" s="1">
        <f t="shared" si="52"/>
        <v>0</v>
      </c>
      <c r="AU80" s="1" t="str">
        <f t="shared" si="46"/>
        <v/>
      </c>
      <c r="AV80" s="1">
        <f t="shared" si="53"/>
        <v>0</v>
      </c>
      <c r="AW80" s="1" t="str">
        <f t="shared" si="47"/>
        <v/>
      </c>
      <c r="AY80" s="276" t="s">
        <v>1340</v>
      </c>
    </row>
    <row r="81" spans="1:51">
      <c r="A81" s="28">
        <v>71</v>
      </c>
      <c r="B81" s="283"/>
      <c r="C81" s="134"/>
      <c r="D81" s="51"/>
      <c r="E81" s="51"/>
      <c r="F81" s="51"/>
      <c r="G81" s="252"/>
      <c r="H81" s="275"/>
      <c r="I81" s="263"/>
      <c r="J81" s="51"/>
      <c r="K81" s="136"/>
      <c r="L81" s="136"/>
      <c r="M81" s="114"/>
      <c r="N81" s="52"/>
      <c r="O81" s="136"/>
      <c r="P81" s="114"/>
      <c r="Q81" s="52"/>
      <c r="R81" s="136"/>
      <c r="S81" s="286"/>
      <c r="T81" s="505"/>
      <c r="U81" s="506"/>
      <c r="V81" s="501"/>
      <c r="W81" s="502"/>
      <c r="AD81" s="5" t="str">
        <f t="shared" si="36"/>
        <v/>
      </c>
      <c r="AE81" s="5" t="str">
        <f t="shared" si="37"/>
        <v/>
      </c>
      <c r="AF81" s="5" t="str">
        <f t="shared" si="38"/>
        <v/>
      </c>
      <c r="AG81" s="5" t="str">
        <f t="shared" si="39"/>
        <v/>
      </c>
      <c r="AH81" s="5" t="str">
        <f t="shared" si="40"/>
        <v/>
      </c>
      <c r="AI81" s="8" t="str">
        <f>IF(I81="男",data_kyogisha!A72,"")</f>
        <v/>
      </c>
      <c r="AJ81" s="5" t="str">
        <f t="shared" si="41"/>
        <v/>
      </c>
      <c r="AK81" s="5" t="str">
        <f t="shared" si="42"/>
        <v/>
      </c>
      <c r="AL81" s="5" t="str">
        <f t="shared" si="43"/>
        <v/>
      </c>
      <c r="AM81" s="5" t="str">
        <f t="shared" si="44"/>
        <v/>
      </c>
      <c r="AN81" s="5" t="str">
        <f t="shared" si="45"/>
        <v/>
      </c>
      <c r="AO81" s="1" t="str">
        <f>IF(I81="女",data_kyogisha!A72,"")</f>
        <v/>
      </c>
      <c r="AP81" s="1">
        <f t="shared" si="48"/>
        <v>0</v>
      </c>
      <c r="AQ81" s="1" t="str">
        <f t="shared" si="49"/>
        <v/>
      </c>
      <c r="AR81" s="1">
        <f t="shared" si="50"/>
        <v>0</v>
      </c>
      <c r="AS81" s="1" t="str">
        <f t="shared" si="51"/>
        <v/>
      </c>
      <c r="AT81" s="1">
        <f t="shared" si="52"/>
        <v>0</v>
      </c>
      <c r="AU81" s="1" t="str">
        <f t="shared" si="46"/>
        <v/>
      </c>
      <c r="AV81" s="1">
        <f t="shared" si="53"/>
        <v>0</v>
      </c>
      <c r="AW81" s="1" t="str">
        <f t="shared" si="47"/>
        <v/>
      </c>
      <c r="AY81" s="276" t="s">
        <v>1341</v>
      </c>
    </row>
    <row r="82" spans="1:51">
      <c r="A82" s="28">
        <v>72</v>
      </c>
      <c r="B82" s="283"/>
      <c r="C82" s="134"/>
      <c r="D82" s="51"/>
      <c r="E82" s="51"/>
      <c r="F82" s="51"/>
      <c r="G82" s="252"/>
      <c r="H82" s="275"/>
      <c r="I82" s="263"/>
      <c r="J82" s="51"/>
      <c r="K82" s="136"/>
      <c r="L82" s="136"/>
      <c r="M82" s="114"/>
      <c r="N82" s="52"/>
      <c r="O82" s="136"/>
      <c r="P82" s="114"/>
      <c r="Q82" s="52"/>
      <c r="R82" s="136"/>
      <c r="S82" s="286"/>
      <c r="T82" s="505"/>
      <c r="U82" s="506"/>
      <c r="V82" s="501"/>
      <c r="W82" s="502"/>
      <c r="AD82" s="5" t="str">
        <f t="shared" si="36"/>
        <v/>
      </c>
      <c r="AE82" s="5" t="str">
        <f t="shared" si="37"/>
        <v/>
      </c>
      <c r="AF82" s="5" t="str">
        <f t="shared" si="38"/>
        <v/>
      </c>
      <c r="AG82" s="5" t="str">
        <f t="shared" si="39"/>
        <v/>
      </c>
      <c r="AH82" s="5" t="str">
        <f t="shared" si="40"/>
        <v/>
      </c>
      <c r="AI82" s="8" t="str">
        <f>IF(I82="男",data_kyogisha!A73,"")</f>
        <v/>
      </c>
      <c r="AJ82" s="5" t="str">
        <f t="shared" si="41"/>
        <v/>
      </c>
      <c r="AK82" s="5" t="str">
        <f t="shared" si="42"/>
        <v/>
      </c>
      <c r="AL82" s="5" t="str">
        <f t="shared" si="43"/>
        <v/>
      </c>
      <c r="AM82" s="5" t="str">
        <f t="shared" si="44"/>
        <v/>
      </c>
      <c r="AN82" s="5" t="str">
        <f t="shared" si="45"/>
        <v/>
      </c>
      <c r="AO82" s="1" t="str">
        <f>IF(I82="女",data_kyogisha!A73,"")</f>
        <v/>
      </c>
      <c r="AP82" s="1">
        <f t="shared" si="48"/>
        <v>0</v>
      </c>
      <c r="AQ82" s="1" t="str">
        <f t="shared" si="49"/>
        <v/>
      </c>
      <c r="AR82" s="1">
        <f t="shared" si="50"/>
        <v>0</v>
      </c>
      <c r="AS82" s="1" t="str">
        <f t="shared" si="51"/>
        <v/>
      </c>
      <c r="AT82" s="1">
        <f t="shared" si="52"/>
        <v>0</v>
      </c>
      <c r="AU82" s="1" t="str">
        <f t="shared" si="46"/>
        <v/>
      </c>
      <c r="AV82" s="1">
        <f t="shared" si="53"/>
        <v>0</v>
      </c>
      <c r="AW82" s="1" t="str">
        <f t="shared" si="47"/>
        <v/>
      </c>
      <c r="AY82" s="276" t="s">
        <v>1342</v>
      </c>
    </row>
    <row r="83" spans="1:51">
      <c r="A83" s="28">
        <v>73</v>
      </c>
      <c r="B83" s="283"/>
      <c r="C83" s="134"/>
      <c r="D83" s="51"/>
      <c r="E83" s="51"/>
      <c r="F83" s="51"/>
      <c r="G83" s="252"/>
      <c r="H83" s="275"/>
      <c r="I83" s="263"/>
      <c r="J83" s="51"/>
      <c r="K83" s="136"/>
      <c r="L83" s="136"/>
      <c r="M83" s="114"/>
      <c r="N83" s="52"/>
      <c r="O83" s="136"/>
      <c r="P83" s="114"/>
      <c r="Q83" s="52"/>
      <c r="R83" s="136"/>
      <c r="S83" s="286"/>
      <c r="T83" s="505"/>
      <c r="U83" s="506"/>
      <c r="V83" s="501"/>
      <c r="W83" s="502"/>
      <c r="AD83" s="5" t="str">
        <f t="shared" si="36"/>
        <v/>
      </c>
      <c r="AE83" s="5" t="str">
        <f t="shared" si="37"/>
        <v/>
      </c>
      <c r="AF83" s="5" t="str">
        <f t="shared" si="38"/>
        <v/>
      </c>
      <c r="AG83" s="5" t="str">
        <f t="shared" si="39"/>
        <v/>
      </c>
      <c r="AH83" s="5" t="str">
        <f t="shared" si="40"/>
        <v/>
      </c>
      <c r="AI83" s="8" t="str">
        <f>IF(I83="男",data_kyogisha!A74,"")</f>
        <v/>
      </c>
      <c r="AJ83" s="5" t="str">
        <f t="shared" si="41"/>
        <v/>
      </c>
      <c r="AK83" s="5" t="str">
        <f t="shared" si="42"/>
        <v/>
      </c>
      <c r="AL83" s="5" t="str">
        <f t="shared" si="43"/>
        <v/>
      </c>
      <c r="AM83" s="5" t="str">
        <f t="shared" si="44"/>
        <v/>
      </c>
      <c r="AN83" s="5" t="str">
        <f t="shared" si="45"/>
        <v/>
      </c>
      <c r="AO83" s="1" t="str">
        <f>IF(I83="女",data_kyogisha!A74,"")</f>
        <v/>
      </c>
      <c r="AP83" s="1">
        <f t="shared" si="48"/>
        <v>0</v>
      </c>
      <c r="AQ83" s="1" t="str">
        <f t="shared" si="49"/>
        <v/>
      </c>
      <c r="AR83" s="1">
        <f t="shared" si="50"/>
        <v>0</v>
      </c>
      <c r="AS83" s="1" t="str">
        <f t="shared" si="51"/>
        <v/>
      </c>
      <c r="AT83" s="1">
        <f t="shared" si="52"/>
        <v>0</v>
      </c>
      <c r="AU83" s="1" t="str">
        <f t="shared" si="46"/>
        <v/>
      </c>
      <c r="AV83" s="1">
        <f t="shared" si="53"/>
        <v>0</v>
      </c>
      <c r="AW83" s="1" t="str">
        <f t="shared" si="47"/>
        <v/>
      </c>
      <c r="AY83" s="276" t="s">
        <v>1343</v>
      </c>
    </row>
    <row r="84" spans="1:51">
      <c r="A84" s="28">
        <v>74</v>
      </c>
      <c r="B84" s="283"/>
      <c r="C84" s="134"/>
      <c r="D84" s="51"/>
      <c r="E84" s="51"/>
      <c r="F84" s="51"/>
      <c r="G84" s="252"/>
      <c r="H84" s="275"/>
      <c r="I84" s="263"/>
      <c r="J84" s="51"/>
      <c r="K84" s="136"/>
      <c r="L84" s="136"/>
      <c r="M84" s="114"/>
      <c r="N84" s="52"/>
      <c r="O84" s="136"/>
      <c r="P84" s="114"/>
      <c r="Q84" s="52"/>
      <c r="R84" s="136"/>
      <c r="S84" s="286"/>
      <c r="T84" s="505"/>
      <c r="U84" s="506"/>
      <c r="V84" s="501"/>
      <c r="W84" s="502"/>
      <c r="AD84" s="5" t="str">
        <f t="shared" si="36"/>
        <v/>
      </c>
      <c r="AE84" s="5" t="str">
        <f t="shared" si="37"/>
        <v/>
      </c>
      <c r="AF84" s="5" t="str">
        <f t="shared" si="38"/>
        <v/>
      </c>
      <c r="AG84" s="5" t="str">
        <f t="shared" si="39"/>
        <v/>
      </c>
      <c r="AH84" s="5" t="str">
        <f t="shared" si="40"/>
        <v/>
      </c>
      <c r="AI84" s="8" t="str">
        <f>IF(I84="男",data_kyogisha!A75,"")</f>
        <v/>
      </c>
      <c r="AJ84" s="5" t="str">
        <f t="shared" si="41"/>
        <v/>
      </c>
      <c r="AK84" s="5" t="str">
        <f t="shared" si="42"/>
        <v/>
      </c>
      <c r="AL84" s="5" t="str">
        <f t="shared" si="43"/>
        <v/>
      </c>
      <c r="AM84" s="5" t="str">
        <f t="shared" si="44"/>
        <v/>
      </c>
      <c r="AN84" s="5" t="str">
        <f t="shared" si="45"/>
        <v/>
      </c>
      <c r="AO84" s="1" t="str">
        <f>IF(I84="女",data_kyogisha!A75,"")</f>
        <v/>
      </c>
      <c r="AP84" s="1">
        <f t="shared" si="48"/>
        <v>0</v>
      </c>
      <c r="AQ84" s="1" t="str">
        <f t="shared" si="49"/>
        <v/>
      </c>
      <c r="AR84" s="1">
        <f t="shared" si="50"/>
        <v>0</v>
      </c>
      <c r="AS84" s="1" t="str">
        <f t="shared" si="51"/>
        <v/>
      </c>
      <c r="AT84" s="1">
        <f t="shared" si="52"/>
        <v>0</v>
      </c>
      <c r="AU84" s="1" t="str">
        <f t="shared" si="46"/>
        <v/>
      </c>
      <c r="AV84" s="1">
        <f t="shared" si="53"/>
        <v>0</v>
      </c>
      <c r="AW84" s="1" t="str">
        <f t="shared" si="47"/>
        <v/>
      </c>
      <c r="AY84" s="276" t="s">
        <v>1344</v>
      </c>
    </row>
    <row r="85" spans="1:51">
      <c r="A85" s="28">
        <v>75</v>
      </c>
      <c r="B85" s="283"/>
      <c r="C85" s="134"/>
      <c r="D85" s="51"/>
      <c r="E85" s="51"/>
      <c r="F85" s="51"/>
      <c r="G85" s="252"/>
      <c r="H85" s="275"/>
      <c r="I85" s="263"/>
      <c r="J85" s="51"/>
      <c r="K85" s="136"/>
      <c r="L85" s="136"/>
      <c r="M85" s="114"/>
      <c r="N85" s="52"/>
      <c r="O85" s="136"/>
      <c r="P85" s="114"/>
      <c r="Q85" s="52"/>
      <c r="R85" s="136"/>
      <c r="S85" s="286"/>
      <c r="T85" s="505"/>
      <c r="U85" s="506"/>
      <c r="V85" s="501"/>
      <c r="W85" s="502"/>
      <c r="AD85" s="5" t="str">
        <f t="shared" si="36"/>
        <v/>
      </c>
      <c r="AE85" s="5" t="str">
        <f t="shared" si="37"/>
        <v/>
      </c>
      <c r="AF85" s="5" t="str">
        <f t="shared" si="38"/>
        <v/>
      </c>
      <c r="AG85" s="5" t="str">
        <f t="shared" si="39"/>
        <v/>
      </c>
      <c r="AH85" s="5" t="str">
        <f t="shared" si="40"/>
        <v/>
      </c>
      <c r="AI85" s="8" t="str">
        <f>IF(I85="男",data_kyogisha!A76,"")</f>
        <v/>
      </c>
      <c r="AJ85" s="5" t="str">
        <f t="shared" si="41"/>
        <v/>
      </c>
      <c r="AK85" s="5" t="str">
        <f t="shared" si="42"/>
        <v/>
      </c>
      <c r="AL85" s="5" t="str">
        <f t="shared" si="43"/>
        <v/>
      </c>
      <c r="AM85" s="5" t="str">
        <f t="shared" si="44"/>
        <v/>
      </c>
      <c r="AN85" s="5" t="str">
        <f t="shared" si="45"/>
        <v/>
      </c>
      <c r="AO85" s="1" t="str">
        <f>IF(I85="女",data_kyogisha!A76,"")</f>
        <v/>
      </c>
      <c r="AP85" s="1">
        <f t="shared" si="48"/>
        <v>0</v>
      </c>
      <c r="AQ85" s="1" t="str">
        <f t="shared" si="49"/>
        <v/>
      </c>
      <c r="AR85" s="1">
        <f t="shared" si="50"/>
        <v>0</v>
      </c>
      <c r="AS85" s="1" t="str">
        <f t="shared" si="51"/>
        <v/>
      </c>
      <c r="AT85" s="1">
        <f t="shared" si="52"/>
        <v>0</v>
      </c>
      <c r="AU85" s="1" t="str">
        <f t="shared" si="46"/>
        <v/>
      </c>
      <c r="AV85" s="1">
        <f t="shared" si="53"/>
        <v>0</v>
      </c>
      <c r="AW85" s="1" t="str">
        <f t="shared" si="47"/>
        <v/>
      </c>
      <c r="AY85" s="276" t="s">
        <v>1345</v>
      </c>
    </row>
    <row r="86" spans="1:51">
      <c r="A86" s="28">
        <v>76</v>
      </c>
      <c r="B86" s="283"/>
      <c r="C86" s="134"/>
      <c r="D86" s="51"/>
      <c r="E86" s="51"/>
      <c r="F86" s="51"/>
      <c r="G86" s="252"/>
      <c r="H86" s="275"/>
      <c r="I86" s="263"/>
      <c r="J86" s="51"/>
      <c r="K86" s="136"/>
      <c r="L86" s="136"/>
      <c r="M86" s="114"/>
      <c r="N86" s="52"/>
      <c r="O86" s="136"/>
      <c r="P86" s="114"/>
      <c r="Q86" s="52"/>
      <c r="R86" s="136"/>
      <c r="S86" s="286"/>
      <c r="T86" s="505"/>
      <c r="U86" s="506"/>
      <c r="V86" s="501"/>
      <c r="W86" s="502"/>
      <c r="AD86" s="5" t="str">
        <f t="shared" si="36"/>
        <v/>
      </c>
      <c r="AE86" s="5" t="str">
        <f t="shared" si="37"/>
        <v/>
      </c>
      <c r="AF86" s="5" t="str">
        <f t="shared" si="38"/>
        <v/>
      </c>
      <c r="AG86" s="5" t="str">
        <f t="shared" si="39"/>
        <v/>
      </c>
      <c r="AH86" s="5" t="str">
        <f t="shared" si="40"/>
        <v/>
      </c>
      <c r="AI86" s="8" t="str">
        <f>IF(I86="男",data_kyogisha!A77,"")</f>
        <v/>
      </c>
      <c r="AJ86" s="5" t="str">
        <f t="shared" si="41"/>
        <v/>
      </c>
      <c r="AK86" s="5" t="str">
        <f t="shared" si="42"/>
        <v/>
      </c>
      <c r="AL86" s="5" t="str">
        <f t="shared" si="43"/>
        <v/>
      </c>
      <c r="AM86" s="5" t="str">
        <f t="shared" si="44"/>
        <v/>
      </c>
      <c r="AN86" s="5" t="str">
        <f t="shared" si="45"/>
        <v/>
      </c>
      <c r="AO86" s="1" t="str">
        <f>IF(I86="女",data_kyogisha!A77,"")</f>
        <v/>
      </c>
      <c r="AP86" s="1">
        <f t="shared" si="48"/>
        <v>0</v>
      </c>
      <c r="AQ86" s="1" t="str">
        <f t="shared" si="49"/>
        <v/>
      </c>
      <c r="AR86" s="1">
        <f t="shared" si="50"/>
        <v>0</v>
      </c>
      <c r="AS86" s="1" t="str">
        <f t="shared" si="51"/>
        <v/>
      </c>
      <c r="AT86" s="1">
        <f t="shared" si="52"/>
        <v>0</v>
      </c>
      <c r="AU86" s="1" t="str">
        <f t="shared" si="46"/>
        <v/>
      </c>
      <c r="AV86" s="1">
        <f t="shared" si="53"/>
        <v>0</v>
      </c>
      <c r="AW86" s="1" t="str">
        <f t="shared" si="47"/>
        <v/>
      </c>
      <c r="AY86" s="276" t="s">
        <v>1346</v>
      </c>
    </row>
    <row r="87" spans="1:51">
      <c r="A87" s="28">
        <v>77</v>
      </c>
      <c r="B87" s="283"/>
      <c r="C87" s="134"/>
      <c r="D87" s="51"/>
      <c r="E87" s="51"/>
      <c r="F87" s="51"/>
      <c r="G87" s="252"/>
      <c r="H87" s="275"/>
      <c r="I87" s="263"/>
      <c r="J87" s="51"/>
      <c r="K87" s="136"/>
      <c r="L87" s="136"/>
      <c r="M87" s="114"/>
      <c r="N87" s="52"/>
      <c r="O87" s="136"/>
      <c r="P87" s="114"/>
      <c r="Q87" s="52"/>
      <c r="R87" s="136"/>
      <c r="S87" s="286"/>
      <c r="T87" s="505"/>
      <c r="U87" s="506"/>
      <c r="V87" s="501"/>
      <c r="W87" s="502"/>
      <c r="AD87" s="5" t="str">
        <f t="shared" si="36"/>
        <v/>
      </c>
      <c r="AE87" s="5" t="str">
        <f t="shared" si="37"/>
        <v/>
      </c>
      <c r="AF87" s="5" t="str">
        <f t="shared" si="38"/>
        <v/>
      </c>
      <c r="AG87" s="5" t="str">
        <f t="shared" si="39"/>
        <v/>
      </c>
      <c r="AH87" s="5" t="str">
        <f t="shared" si="40"/>
        <v/>
      </c>
      <c r="AI87" s="8" t="str">
        <f>IF(I87="男",data_kyogisha!A78,"")</f>
        <v/>
      </c>
      <c r="AJ87" s="5" t="str">
        <f t="shared" si="41"/>
        <v/>
      </c>
      <c r="AK87" s="5" t="str">
        <f t="shared" si="42"/>
        <v/>
      </c>
      <c r="AL87" s="5" t="str">
        <f t="shared" si="43"/>
        <v/>
      </c>
      <c r="AM87" s="5" t="str">
        <f t="shared" si="44"/>
        <v/>
      </c>
      <c r="AN87" s="5" t="str">
        <f t="shared" si="45"/>
        <v/>
      </c>
      <c r="AO87" s="1" t="str">
        <f>IF(I87="女",data_kyogisha!A78,"")</f>
        <v/>
      </c>
      <c r="AP87" s="1">
        <f t="shared" si="48"/>
        <v>0</v>
      </c>
      <c r="AQ87" s="1" t="str">
        <f t="shared" si="49"/>
        <v/>
      </c>
      <c r="AR87" s="1">
        <f t="shared" si="50"/>
        <v>0</v>
      </c>
      <c r="AS87" s="1" t="str">
        <f t="shared" si="51"/>
        <v/>
      </c>
      <c r="AT87" s="1">
        <f t="shared" si="52"/>
        <v>0</v>
      </c>
      <c r="AU87" s="1" t="str">
        <f t="shared" si="46"/>
        <v/>
      </c>
      <c r="AV87" s="1">
        <f t="shared" si="53"/>
        <v>0</v>
      </c>
      <c r="AW87" s="1" t="str">
        <f t="shared" si="47"/>
        <v/>
      </c>
      <c r="AY87" s="276" t="s">
        <v>1347</v>
      </c>
    </row>
    <row r="88" spans="1:51">
      <c r="A88" s="28">
        <v>78</v>
      </c>
      <c r="B88" s="283"/>
      <c r="C88" s="134"/>
      <c r="D88" s="51"/>
      <c r="E88" s="51"/>
      <c r="F88" s="51"/>
      <c r="G88" s="252"/>
      <c r="H88" s="275"/>
      <c r="I88" s="263"/>
      <c r="J88" s="51"/>
      <c r="K88" s="136"/>
      <c r="L88" s="136"/>
      <c r="M88" s="114"/>
      <c r="N88" s="52"/>
      <c r="O88" s="136"/>
      <c r="P88" s="114"/>
      <c r="Q88" s="52"/>
      <c r="R88" s="136"/>
      <c r="S88" s="286"/>
      <c r="T88" s="505"/>
      <c r="U88" s="506"/>
      <c r="V88" s="501"/>
      <c r="W88" s="502"/>
      <c r="AD88" s="5" t="str">
        <f t="shared" si="36"/>
        <v/>
      </c>
      <c r="AE88" s="5" t="str">
        <f t="shared" si="37"/>
        <v/>
      </c>
      <c r="AF88" s="5" t="str">
        <f t="shared" si="38"/>
        <v/>
      </c>
      <c r="AG88" s="5" t="str">
        <f t="shared" si="39"/>
        <v/>
      </c>
      <c r="AH88" s="5" t="str">
        <f t="shared" si="40"/>
        <v/>
      </c>
      <c r="AI88" s="8" t="str">
        <f>IF(I88="男",data_kyogisha!A79,"")</f>
        <v/>
      </c>
      <c r="AJ88" s="5" t="str">
        <f t="shared" si="41"/>
        <v/>
      </c>
      <c r="AK88" s="5" t="str">
        <f t="shared" si="42"/>
        <v/>
      </c>
      <c r="AL88" s="5" t="str">
        <f t="shared" si="43"/>
        <v/>
      </c>
      <c r="AM88" s="5" t="str">
        <f t="shared" si="44"/>
        <v/>
      </c>
      <c r="AN88" s="5" t="str">
        <f t="shared" si="45"/>
        <v/>
      </c>
      <c r="AO88" s="1" t="str">
        <f>IF(I88="女",data_kyogisha!A79,"")</f>
        <v/>
      </c>
      <c r="AP88" s="1">
        <f t="shared" si="48"/>
        <v>0</v>
      </c>
      <c r="AQ88" s="1" t="str">
        <f t="shared" si="49"/>
        <v/>
      </c>
      <c r="AR88" s="1">
        <f t="shared" si="50"/>
        <v>0</v>
      </c>
      <c r="AS88" s="1" t="str">
        <f t="shared" si="51"/>
        <v/>
      </c>
      <c r="AT88" s="1">
        <f t="shared" si="52"/>
        <v>0</v>
      </c>
      <c r="AU88" s="1" t="str">
        <f t="shared" si="46"/>
        <v/>
      </c>
      <c r="AV88" s="1">
        <f t="shared" si="53"/>
        <v>0</v>
      </c>
      <c r="AW88" s="1" t="str">
        <f t="shared" si="47"/>
        <v/>
      </c>
      <c r="AY88" s="276" t="s">
        <v>1348</v>
      </c>
    </row>
    <row r="89" spans="1:51">
      <c r="A89" s="28">
        <v>79</v>
      </c>
      <c r="B89" s="283"/>
      <c r="C89" s="134"/>
      <c r="D89" s="51"/>
      <c r="E89" s="51"/>
      <c r="F89" s="51"/>
      <c r="G89" s="252"/>
      <c r="H89" s="275"/>
      <c r="I89" s="263"/>
      <c r="J89" s="51"/>
      <c r="K89" s="136"/>
      <c r="L89" s="136"/>
      <c r="M89" s="114"/>
      <c r="N89" s="52"/>
      <c r="O89" s="136"/>
      <c r="P89" s="114"/>
      <c r="Q89" s="52"/>
      <c r="R89" s="136"/>
      <c r="S89" s="286"/>
      <c r="T89" s="505"/>
      <c r="U89" s="506"/>
      <c r="V89" s="501"/>
      <c r="W89" s="502"/>
      <c r="AD89" s="5" t="str">
        <f t="shared" si="36"/>
        <v/>
      </c>
      <c r="AE89" s="5" t="str">
        <f t="shared" si="37"/>
        <v/>
      </c>
      <c r="AF89" s="5" t="str">
        <f t="shared" si="38"/>
        <v/>
      </c>
      <c r="AG89" s="5" t="str">
        <f t="shared" si="39"/>
        <v/>
      </c>
      <c r="AH89" s="5" t="str">
        <f t="shared" si="40"/>
        <v/>
      </c>
      <c r="AI89" s="8" t="str">
        <f>IF(I89="男",data_kyogisha!A80,"")</f>
        <v/>
      </c>
      <c r="AJ89" s="5" t="str">
        <f t="shared" si="41"/>
        <v/>
      </c>
      <c r="AK89" s="5" t="str">
        <f t="shared" si="42"/>
        <v/>
      </c>
      <c r="AL89" s="5" t="str">
        <f t="shared" si="43"/>
        <v/>
      </c>
      <c r="AM89" s="5" t="str">
        <f t="shared" si="44"/>
        <v/>
      </c>
      <c r="AN89" s="5" t="str">
        <f t="shared" si="45"/>
        <v/>
      </c>
      <c r="AO89" s="1" t="str">
        <f>IF(I89="女",data_kyogisha!A80,"")</f>
        <v/>
      </c>
      <c r="AP89" s="1">
        <f t="shared" si="48"/>
        <v>0</v>
      </c>
      <c r="AQ89" s="1" t="str">
        <f t="shared" si="49"/>
        <v/>
      </c>
      <c r="AR89" s="1">
        <f t="shared" si="50"/>
        <v>0</v>
      </c>
      <c r="AS89" s="1" t="str">
        <f t="shared" si="51"/>
        <v/>
      </c>
      <c r="AT89" s="1">
        <f t="shared" si="52"/>
        <v>0</v>
      </c>
      <c r="AU89" s="1" t="str">
        <f t="shared" si="46"/>
        <v/>
      </c>
      <c r="AV89" s="1">
        <f t="shared" si="53"/>
        <v>0</v>
      </c>
      <c r="AW89" s="1" t="str">
        <f t="shared" si="47"/>
        <v/>
      </c>
      <c r="AY89" s="276" t="s">
        <v>1349</v>
      </c>
    </row>
    <row r="90" spans="1:51">
      <c r="A90" s="28">
        <v>80</v>
      </c>
      <c r="B90" s="283"/>
      <c r="C90" s="134"/>
      <c r="D90" s="51"/>
      <c r="E90" s="51"/>
      <c r="F90" s="51"/>
      <c r="G90" s="252"/>
      <c r="H90" s="275"/>
      <c r="I90" s="263"/>
      <c r="J90" s="51"/>
      <c r="K90" s="136"/>
      <c r="L90" s="136"/>
      <c r="M90" s="114"/>
      <c r="N90" s="52"/>
      <c r="O90" s="136"/>
      <c r="P90" s="114"/>
      <c r="Q90" s="52"/>
      <c r="R90" s="136"/>
      <c r="S90" s="286"/>
      <c r="T90" s="505"/>
      <c r="U90" s="506"/>
      <c r="V90" s="501"/>
      <c r="W90" s="502"/>
      <c r="AD90" s="5" t="str">
        <f t="shared" si="36"/>
        <v/>
      </c>
      <c r="AE90" s="5" t="str">
        <f t="shared" si="37"/>
        <v/>
      </c>
      <c r="AF90" s="5" t="str">
        <f t="shared" si="38"/>
        <v/>
      </c>
      <c r="AG90" s="5" t="str">
        <f t="shared" si="39"/>
        <v/>
      </c>
      <c r="AH90" s="5" t="str">
        <f t="shared" si="40"/>
        <v/>
      </c>
      <c r="AI90" s="8" t="str">
        <f>IF(I90="男",data_kyogisha!A81,"")</f>
        <v/>
      </c>
      <c r="AJ90" s="5" t="str">
        <f t="shared" si="41"/>
        <v/>
      </c>
      <c r="AK90" s="5" t="str">
        <f t="shared" si="42"/>
        <v/>
      </c>
      <c r="AL90" s="5" t="str">
        <f t="shared" si="43"/>
        <v/>
      </c>
      <c r="AM90" s="5" t="str">
        <f t="shared" si="44"/>
        <v/>
      </c>
      <c r="AN90" s="5" t="str">
        <f t="shared" si="45"/>
        <v/>
      </c>
      <c r="AO90" s="1" t="str">
        <f>IF(I90="女",data_kyogisha!A81,"")</f>
        <v/>
      </c>
      <c r="AP90" s="1">
        <f t="shared" si="48"/>
        <v>0</v>
      </c>
      <c r="AQ90" s="1" t="str">
        <f t="shared" si="49"/>
        <v/>
      </c>
      <c r="AR90" s="1">
        <f t="shared" si="50"/>
        <v>0</v>
      </c>
      <c r="AS90" s="1" t="str">
        <f t="shared" si="51"/>
        <v/>
      </c>
      <c r="AT90" s="1">
        <f t="shared" si="52"/>
        <v>0</v>
      </c>
      <c r="AU90" s="1" t="str">
        <f t="shared" si="46"/>
        <v/>
      </c>
      <c r="AV90" s="1">
        <f t="shared" si="53"/>
        <v>0</v>
      </c>
      <c r="AW90" s="1" t="str">
        <f t="shared" si="47"/>
        <v/>
      </c>
      <c r="AY90" s="276" t="s">
        <v>1350</v>
      </c>
    </row>
    <row r="91" spans="1:51">
      <c r="A91" s="28">
        <v>81</v>
      </c>
      <c r="B91" s="283"/>
      <c r="C91" s="134"/>
      <c r="D91" s="51"/>
      <c r="E91" s="51"/>
      <c r="F91" s="51"/>
      <c r="G91" s="252"/>
      <c r="H91" s="275"/>
      <c r="I91" s="263"/>
      <c r="J91" s="51"/>
      <c r="K91" s="136"/>
      <c r="L91" s="136"/>
      <c r="M91" s="114"/>
      <c r="N91" s="52"/>
      <c r="O91" s="136"/>
      <c r="P91" s="114"/>
      <c r="Q91" s="52"/>
      <c r="R91" s="136"/>
      <c r="S91" s="286"/>
      <c r="T91" s="505"/>
      <c r="U91" s="506"/>
      <c r="V91" s="501"/>
      <c r="W91" s="502"/>
      <c r="AD91" s="5" t="str">
        <f t="shared" si="36"/>
        <v/>
      </c>
      <c r="AE91" s="5" t="str">
        <f t="shared" si="37"/>
        <v/>
      </c>
      <c r="AF91" s="5" t="str">
        <f t="shared" si="38"/>
        <v/>
      </c>
      <c r="AG91" s="5" t="str">
        <f t="shared" si="39"/>
        <v/>
      </c>
      <c r="AH91" s="5" t="str">
        <f t="shared" si="40"/>
        <v/>
      </c>
      <c r="AI91" s="8" t="str">
        <f>IF(I91="男",data_kyogisha!A82,"")</f>
        <v/>
      </c>
      <c r="AJ91" s="5" t="str">
        <f t="shared" si="41"/>
        <v/>
      </c>
      <c r="AK91" s="5" t="str">
        <f t="shared" si="42"/>
        <v/>
      </c>
      <c r="AL91" s="5" t="str">
        <f t="shared" si="43"/>
        <v/>
      </c>
      <c r="AM91" s="5" t="str">
        <f t="shared" si="44"/>
        <v/>
      </c>
      <c r="AN91" s="5" t="str">
        <f t="shared" si="45"/>
        <v/>
      </c>
      <c r="AO91" s="1" t="str">
        <f>IF(I91="女",data_kyogisha!A82,"")</f>
        <v/>
      </c>
      <c r="AP91" s="1">
        <f t="shared" si="48"/>
        <v>0</v>
      </c>
      <c r="AQ91" s="1" t="str">
        <f t="shared" si="49"/>
        <v/>
      </c>
      <c r="AR91" s="1">
        <f t="shared" si="50"/>
        <v>0</v>
      </c>
      <c r="AS91" s="1" t="str">
        <f t="shared" si="51"/>
        <v/>
      </c>
      <c r="AT91" s="1">
        <f t="shared" si="52"/>
        <v>0</v>
      </c>
      <c r="AU91" s="1" t="str">
        <f t="shared" si="46"/>
        <v/>
      </c>
      <c r="AV91" s="1">
        <f t="shared" si="53"/>
        <v>0</v>
      </c>
      <c r="AW91" s="1" t="str">
        <f t="shared" si="47"/>
        <v/>
      </c>
      <c r="AY91" s="276" t="s">
        <v>1351</v>
      </c>
    </row>
    <row r="92" spans="1:51">
      <c r="A92" s="28">
        <v>82</v>
      </c>
      <c r="B92" s="283"/>
      <c r="C92" s="134"/>
      <c r="D92" s="51"/>
      <c r="E92" s="51"/>
      <c r="F92" s="51"/>
      <c r="G92" s="252"/>
      <c r="H92" s="275"/>
      <c r="I92" s="263"/>
      <c r="J92" s="51"/>
      <c r="K92" s="136"/>
      <c r="L92" s="136"/>
      <c r="M92" s="114"/>
      <c r="N92" s="52"/>
      <c r="O92" s="136"/>
      <c r="P92" s="114"/>
      <c r="Q92" s="52"/>
      <c r="R92" s="136"/>
      <c r="S92" s="286"/>
      <c r="T92" s="505"/>
      <c r="U92" s="506"/>
      <c r="V92" s="501"/>
      <c r="W92" s="502"/>
      <c r="AD92" s="5" t="str">
        <f t="shared" si="36"/>
        <v/>
      </c>
      <c r="AE92" s="5" t="str">
        <f t="shared" si="37"/>
        <v/>
      </c>
      <c r="AF92" s="5" t="str">
        <f t="shared" si="38"/>
        <v/>
      </c>
      <c r="AG92" s="5" t="str">
        <f t="shared" si="39"/>
        <v/>
      </c>
      <c r="AH92" s="5" t="str">
        <f t="shared" si="40"/>
        <v/>
      </c>
      <c r="AI92" s="8" t="str">
        <f>IF(I92="男",data_kyogisha!A83,"")</f>
        <v/>
      </c>
      <c r="AJ92" s="5" t="str">
        <f t="shared" si="41"/>
        <v/>
      </c>
      <c r="AK92" s="5" t="str">
        <f t="shared" si="42"/>
        <v/>
      </c>
      <c r="AL92" s="5" t="str">
        <f t="shared" si="43"/>
        <v/>
      </c>
      <c r="AM92" s="5" t="str">
        <f t="shared" si="44"/>
        <v/>
      </c>
      <c r="AN92" s="5" t="str">
        <f t="shared" si="45"/>
        <v/>
      </c>
      <c r="AO92" s="1" t="str">
        <f>IF(I92="女",data_kyogisha!A83,"")</f>
        <v/>
      </c>
      <c r="AP92" s="1">
        <f t="shared" si="48"/>
        <v>0</v>
      </c>
      <c r="AQ92" s="1" t="str">
        <f t="shared" si="49"/>
        <v/>
      </c>
      <c r="AR92" s="1">
        <f t="shared" si="50"/>
        <v>0</v>
      </c>
      <c r="AS92" s="1" t="str">
        <f t="shared" si="51"/>
        <v/>
      </c>
      <c r="AT92" s="1">
        <f t="shared" si="52"/>
        <v>0</v>
      </c>
      <c r="AU92" s="1" t="str">
        <f t="shared" si="46"/>
        <v/>
      </c>
      <c r="AV92" s="1">
        <f t="shared" si="53"/>
        <v>0</v>
      </c>
      <c r="AW92" s="1" t="str">
        <f t="shared" si="47"/>
        <v/>
      </c>
      <c r="AY92" s="276" t="s">
        <v>1352</v>
      </c>
    </row>
    <row r="93" spans="1:51">
      <c r="A93" s="28">
        <v>83</v>
      </c>
      <c r="B93" s="283"/>
      <c r="C93" s="134"/>
      <c r="D93" s="51"/>
      <c r="E93" s="51"/>
      <c r="F93" s="51"/>
      <c r="G93" s="252"/>
      <c r="H93" s="275"/>
      <c r="I93" s="263"/>
      <c r="J93" s="51"/>
      <c r="K93" s="136"/>
      <c r="L93" s="136"/>
      <c r="M93" s="114"/>
      <c r="N93" s="52"/>
      <c r="O93" s="136"/>
      <c r="P93" s="114"/>
      <c r="Q93" s="52"/>
      <c r="R93" s="136"/>
      <c r="S93" s="286"/>
      <c r="T93" s="505"/>
      <c r="U93" s="506"/>
      <c r="V93" s="501"/>
      <c r="W93" s="502"/>
      <c r="AD93" s="5" t="str">
        <f t="shared" si="36"/>
        <v/>
      </c>
      <c r="AE93" s="5" t="str">
        <f t="shared" si="37"/>
        <v/>
      </c>
      <c r="AF93" s="5" t="str">
        <f t="shared" si="38"/>
        <v/>
      </c>
      <c r="AG93" s="5" t="str">
        <f t="shared" si="39"/>
        <v/>
      </c>
      <c r="AH93" s="5" t="str">
        <f t="shared" si="40"/>
        <v/>
      </c>
      <c r="AI93" s="8" t="str">
        <f>IF(I93="男",data_kyogisha!A84,"")</f>
        <v/>
      </c>
      <c r="AJ93" s="5" t="str">
        <f t="shared" si="41"/>
        <v/>
      </c>
      <c r="AK93" s="5" t="str">
        <f t="shared" si="42"/>
        <v/>
      </c>
      <c r="AL93" s="5" t="str">
        <f t="shared" si="43"/>
        <v/>
      </c>
      <c r="AM93" s="5" t="str">
        <f t="shared" si="44"/>
        <v/>
      </c>
      <c r="AN93" s="5" t="str">
        <f t="shared" si="45"/>
        <v/>
      </c>
      <c r="AO93" s="1" t="str">
        <f>IF(I93="女",data_kyogisha!A84,"")</f>
        <v/>
      </c>
      <c r="AP93" s="1">
        <f t="shared" si="48"/>
        <v>0</v>
      </c>
      <c r="AQ93" s="1" t="str">
        <f t="shared" si="49"/>
        <v/>
      </c>
      <c r="AR93" s="1">
        <f t="shared" si="50"/>
        <v>0</v>
      </c>
      <c r="AS93" s="1" t="str">
        <f t="shared" si="51"/>
        <v/>
      </c>
      <c r="AT93" s="1">
        <f t="shared" si="52"/>
        <v>0</v>
      </c>
      <c r="AU93" s="1" t="str">
        <f t="shared" si="46"/>
        <v/>
      </c>
      <c r="AV93" s="1">
        <f t="shared" si="53"/>
        <v>0</v>
      </c>
      <c r="AW93" s="1" t="str">
        <f t="shared" si="47"/>
        <v/>
      </c>
      <c r="AY93" s="276" t="s">
        <v>1353</v>
      </c>
    </row>
    <row r="94" spans="1:51">
      <c r="A94" s="28">
        <v>84</v>
      </c>
      <c r="B94" s="283"/>
      <c r="C94" s="134"/>
      <c r="D94" s="51"/>
      <c r="E94" s="51"/>
      <c r="F94" s="51"/>
      <c r="G94" s="252"/>
      <c r="H94" s="275"/>
      <c r="I94" s="263"/>
      <c r="J94" s="51"/>
      <c r="K94" s="136"/>
      <c r="L94" s="136"/>
      <c r="M94" s="114"/>
      <c r="N94" s="52"/>
      <c r="O94" s="136"/>
      <c r="P94" s="114"/>
      <c r="Q94" s="52"/>
      <c r="R94" s="136"/>
      <c r="S94" s="286"/>
      <c r="T94" s="505"/>
      <c r="U94" s="506"/>
      <c r="V94" s="501"/>
      <c r="W94" s="502"/>
      <c r="AD94" s="5" t="str">
        <f t="shared" si="36"/>
        <v/>
      </c>
      <c r="AE94" s="5" t="str">
        <f t="shared" si="37"/>
        <v/>
      </c>
      <c r="AF94" s="5" t="str">
        <f t="shared" si="38"/>
        <v/>
      </c>
      <c r="AG94" s="5" t="str">
        <f t="shared" si="39"/>
        <v/>
      </c>
      <c r="AH94" s="5" t="str">
        <f t="shared" si="40"/>
        <v/>
      </c>
      <c r="AI94" s="8" t="str">
        <f>IF(I94="男",data_kyogisha!A85,"")</f>
        <v/>
      </c>
      <c r="AJ94" s="5" t="str">
        <f t="shared" si="41"/>
        <v/>
      </c>
      <c r="AK94" s="5" t="str">
        <f t="shared" si="42"/>
        <v/>
      </c>
      <c r="AL94" s="5" t="str">
        <f t="shared" si="43"/>
        <v/>
      </c>
      <c r="AM94" s="5" t="str">
        <f t="shared" si="44"/>
        <v/>
      </c>
      <c r="AN94" s="5" t="str">
        <f t="shared" si="45"/>
        <v/>
      </c>
      <c r="AO94" s="1" t="str">
        <f>IF(I94="女",data_kyogisha!A85,"")</f>
        <v/>
      </c>
      <c r="AP94" s="1">
        <f t="shared" si="48"/>
        <v>0</v>
      </c>
      <c r="AQ94" s="1" t="str">
        <f t="shared" si="49"/>
        <v/>
      </c>
      <c r="AR94" s="1">
        <f t="shared" si="50"/>
        <v>0</v>
      </c>
      <c r="AS94" s="1" t="str">
        <f t="shared" si="51"/>
        <v/>
      </c>
      <c r="AT94" s="1">
        <f t="shared" si="52"/>
        <v>0</v>
      </c>
      <c r="AU94" s="1" t="str">
        <f t="shared" si="46"/>
        <v/>
      </c>
      <c r="AV94" s="1">
        <f t="shared" si="53"/>
        <v>0</v>
      </c>
      <c r="AW94" s="1" t="str">
        <f t="shared" si="47"/>
        <v/>
      </c>
      <c r="AY94" s="276" t="s">
        <v>1354</v>
      </c>
    </row>
    <row r="95" spans="1:51">
      <c r="A95" s="28">
        <v>85</v>
      </c>
      <c r="B95" s="283"/>
      <c r="C95" s="134"/>
      <c r="D95" s="51"/>
      <c r="E95" s="51"/>
      <c r="F95" s="51"/>
      <c r="G95" s="252"/>
      <c r="H95" s="275"/>
      <c r="I95" s="263"/>
      <c r="J95" s="51"/>
      <c r="K95" s="136"/>
      <c r="L95" s="136"/>
      <c r="M95" s="114"/>
      <c r="N95" s="52"/>
      <c r="O95" s="136"/>
      <c r="P95" s="114"/>
      <c r="Q95" s="52"/>
      <c r="R95" s="136"/>
      <c r="S95" s="286"/>
      <c r="T95" s="505"/>
      <c r="U95" s="506"/>
      <c r="V95" s="501"/>
      <c r="W95" s="502"/>
      <c r="AD95" s="5" t="str">
        <f t="shared" si="36"/>
        <v/>
      </c>
      <c r="AE95" s="5" t="str">
        <f t="shared" si="37"/>
        <v/>
      </c>
      <c r="AF95" s="5" t="str">
        <f t="shared" si="38"/>
        <v/>
      </c>
      <c r="AG95" s="5" t="str">
        <f t="shared" si="39"/>
        <v/>
      </c>
      <c r="AH95" s="5" t="str">
        <f t="shared" si="40"/>
        <v/>
      </c>
      <c r="AI95" s="8" t="str">
        <f>IF(I95="男",data_kyogisha!A86,"")</f>
        <v/>
      </c>
      <c r="AJ95" s="5" t="str">
        <f t="shared" si="41"/>
        <v/>
      </c>
      <c r="AK95" s="5" t="str">
        <f t="shared" si="42"/>
        <v/>
      </c>
      <c r="AL95" s="5" t="str">
        <f t="shared" si="43"/>
        <v/>
      </c>
      <c r="AM95" s="5" t="str">
        <f t="shared" si="44"/>
        <v/>
      </c>
      <c r="AN95" s="5" t="str">
        <f t="shared" si="45"/>
        <v/>
      </c>
      <c r="AO95" s="1" t="str">
        <f>IF(I95="女",data_kyogisha!A86,"")</f>
        <v/>
      </c>
      <c r="AP95" s="1">
        <f t="shared" si="48"/>
        <v>0</v>
      </c>
      <c r="AQ95" s="1" t="str">
        <f t="shared" si="49"/>
        <v/>
      </c>
      <c r="AR95" s="1">
        <f t="shared" si="50"/>
        <v>0</v>
      </c>
      <c r="AS95" s="1" t="str">
        <f t="shared" si="51"/>
        <v/>
      </c>
      <c r="AT95" s="1">
        <f t="shared" si="52"/>
        <v>0</v>
      </c>
      <c r="AU95" s="1" t="str">
        <f t="shared" si="46"/>
        <v/>
      </c>
      <c r="AV95" s="1">
        <f t="shared" si="53"/>
        <v>0</v>
      </c>
      <c r="AW95" s="1" t="str">
        <f t="shared" si="47"/>
        <v/>
      </c>
      <c r="AY95" s="276" t="s">
        <v>1355</v>
      </c>
    </row>
    <row r="96" spans="1:51">
      <c r="A96" s="28">
        <v>86</v>
      </c>
      <c r="B96" s="283"/>
      <c r="C96" s="134"/>
      <c r="D96" s="51"/>
      <c r="E96" s="51"/>
      <c r="F96" s="51"/>
      <c r="G96" s="252"/>
      <c r="H96" s="275"/>
      <c r="I96" s="263"/>
      <c r="J96" s="51"/>
      <c r="K96" s="136"/>
      <c r="L96" s="136"/>
      <c r="M96" s="114"/>
      <c r="N96" s="52"/>
      <c r="O96" s="136"/>
      <c r="P96" s="114"/>
      <c r="Q96" s="52"/>
      <c r="R96" s="136"/>
      <c r="S96" s="286"/>
      <c r="T96" s="505"/>
      <c r="U96" s="506"/>
      <c r="V96" s="501"/>
      <c r="W96" s="502"/>
      <c r="AD96" s="5" t="str">
        <f t="shared" si="36"/>
        <v/>
      </c>
      <c r="AE96" s="5" t="str">
        <f t="shared" si="37"/>
        <v/>
      </c>
      <c r="AF96" s="5" t="str">
        <f t="shared" si="38"/>
        <v/>
      </c>
      <c r="AG96" s="5" t="str">
        <f t="shared" si="39"/>
        <v/>
      </c>
      <c r="AH96" s="5" t="str">
        <f t="shared" si="40"/>
        <v/>
      </c>
      <c r="AI96" s="8" t="str">
        <f>IF(I96="男",data_kyogisha!A87,"")</f>
        <v/>
      </c>
      <c r="AJ96" s="5" t="str">
        <f t="shared" si="41"/>
        <v/>
      </c>
      <c r="AK96" s="5" t="str">
        <f t="shared" si="42"/>
        <v/>
      </c>
      <c r="AL96" s="5" t="str">
        <f t="shared" si="43"/>
        <v/>
      </c>
      <c r="AM96" s="5" t="str">
        <f t="shared" si="44"/>
        <v/>
      </c>
      <c r="AN96" s="5" t="str">
        <f t="shared" si="45"/>
        <v/>
      </c>
      <c r="AO96" s="1" t="str">
        <f>IF(I96="女",data_kyogisha!A87,"")</f>
        <v/>
      </c>
      <c r="AP96" s="1">
        <f t="shared" si="48"/>
        <v>0</v>
      </c>
      <c r="AQ96" s="1" t="str">
        <f t="shared" si="49"/>
        <v/>
      </c>
      <c r="AR96" s="1">
        <f t="shared" si="50"/>
        <v>0</v>
      </c>
      <c r="AS96" s="1" t="str">
        <f t="shared" si="51"/>
        <v/>
      </c>
      <c r="AT96" s="1">
        <f t="shared" si="52"/>
        <v>0</v>
      </c>
      <c r="AU96" s="1" t="str">
        <f t="shared" si="46"/>
        <v/>
      </c>
      <c r="AV96" s="1">
        <f t="shared" si="53"/>
        <v>0</v>
      </c>
      <c r="AW96" s="1" t="str">
        <f t="shared" si="47"/>
        <v/>
      </c>
      <c r="AY96" s="276" t="s">
        <v>1356</v>
      </c>
    </row>
    <row r="97" spans="1:51">
      <c r="A97" s="28">
        <v>87</v>
      </c>
      <c r="B97" s="283"/>
      <c r="C97" s="134"/>
      <c r="D97" s="51"/>
      <c r="E97" s="51"/>
      <c r="F97" s="51"/>
      <c r="G97" s="252"/>
      <c r="H97" s="275"/>
      <c r="I97" s="263"/>
      <c r="J97" s="51"/>
      <c r="K97" s="136"/>
      <c r="L97" s="136"/>
      <c r="M97" s="114"/>
      <c r="N97" s="52"/>
      <c r="O97" s="136"/>
      <c r="P97" s="114"/>
      <c r="Q97" s="52"/>
      <c r="R97" s="136"/>
      <c r="S97" s="286"/>
      <c r="T97" s="505"/>
      <c r="U97" s="506"/>
      <c r="V97" s="501"/>
      <c r="W97" s="502"/>
      <c r="AD97" s="5" t="str">
        <f t="shared" si="36"/>
        <v/>
      </c>
      <c r="AE97" s="5" t="str">
        <f t="shared" si="37"/>
        <v/>
      </c>
      <c r="AF97" s="5" t="str">
        <f t="shared" si="38"/>
        <v/>
      </c>
      <c r="AG97" s="5" t="str">
        <f t="shared" si="39"/>
        <v/>
      </c>
      <c r="AH97" s="5" t="str">
        <f t="shared" si="40"/>
        <v/>
      </c>
      <c r="AI97" s="8" t="str">
        <f>IF(I97="男",data_kyogisha!A88,"")</f>
        <v/>
      </c>
      <c r="AJ97" s="5" t="str">
        <f t="shared" si="41"/>
        <v/>
      </c>
      <c r="AK97" s="5" t="str">
        <f t="shared" si="42"/>
        <v/>
      </c>
      <c r="AL97" s="5" t="str">
        <f t="shared" si="43"/>
        <v/>
      </c>
      <c r="AM97" s="5" t="str">
        <f t="shared" si="44"/>
        <v/>
      </c>
      <c r="AN97" s="5" t="str">
        <f t="shared" si="45"/>
        <v/>
      </c>
      <c r="AO97" s="1" t="str">
        <f>IF(I97="女",data_kyogisha!A88,"")</f>
        <v/>
      </c>
      <c r="AP97" s="1">
        <f t="shared" si="48"/>
        <v>0</v>
      </c>
      <c r="AQ97" s="1" t="str">
        <f t="shared" si="49"/>
        <v/>
      </c>
      <c r="AR97" s="1">
        <f t="shared" si="50"/>
        <v>0</v>
      </c>
      <c r="AS97" s="1" t="str">
        <f t="shared" si="51"/>
        <v/>
      </c>
      <c r="AT97" s="1">
        <f t="shared" si="52"/>
        <v>0</v>
      </c>
      <c r="AU97" s="1" t="str">
        <f t="shared" si="46"/>
        <v/>
      </c>
      <c r="AV97" s="1">
        <f t="shared" si="53"/>
        <v>0</v>
      </c>
      <c r="AW97" s="1" t="str">
        <f t="shared" si="47"/>
        <v/>
      </c>
      <c r="AY97" s="276" t="s">
        <v>1357</v>
      </c>
    </row>
    <row r="98" spans="1:51">
      <c r="A98" s="28">
        <v>88</v>
      </c>
      <c r="B98" s="283"/>
      <c r="C98" s="134"/>
      <c r="D98" s="51"/>
      <c r="E98" s="51"/>
      <c r="F98" s="51"/>
      <c r="G98" s="252"/>
      <c r="H98" s="275"/>
      <c r="I98" s="263"/>
      <c r="J98" s="51"/>
      <c r="K98" s="136"/>
      <c r="L98" s="136"/>
      <c r="M98" s="114"/>
      <c r="N98" s="52"/>
      <c r="O98" s="136"/>
      <c r="P98" s="114"/>
      <c r="Q98" s="52"/>
      <c r="R98" s="136"/>
      <c r="S98" s="286"/>
      <c r="T98" s="505"/>
      <c r="U98" s="506"/>
      <c r="V98" s="501"/>
      <c r="W98" s="502"/>
      <c r="AD98" s="5" t="str">
        <f t="shared" si="36"/>
        <v/>
      </c>
      <c r="AE98" s="5" t="str">
        <f t="shared" si="37"/>
        <v/>
      </c>
      <c r="AF98" s="5" t="str">
        <f t="shared" si="38"/>
        <v/>
      </c>
      <c r="AG98" s="5" t="str">
        <f t="shared" si="39"/>
        <v/>
      </c>
      <c r="AH98" s="5" t="str">
        <f t="shared" si="40"/>
        <v/>
      </c>
      <c r="AI98" s="8" t="str">
        <f>IF(I98="男",data_kyogisha!A89,"")</f>
        <v/>
      </c>
      <c r="AJ98" s="5" t="str">
        <f t="shared" si="41"/>
        <v/>
      </c>
      <c r="AK98" s="5" t="str">
        <f t="shared" si="42"/>
        <v/>
      </c>
      <c r="AL98" s="5" t="str">
        <f t="shared" si="43"/>
        <v/>
      </c>
      <c r="AM98" s="5" t="str">
        <f t="shared" si="44"/>
        <v/>
      </c>
      <c r="AN98" s="5" t="str">
        <f t="shared" si="45"/>
        <v/>
      </c>
      <c r="AO98" s="1" t="str">
        <f>IF(I98="女",data_kyogisha!A89,"")</f>
        <v/>
      </c>
      <c r="AP98" s="1">
        <f t="shared" si="48"/>
        <v>0</v>
      </c>
      <c r="AQ98" s="1" t="str">
        <f t="shared" si="49"/>
        <v/>
      </c>
      <c r="AR98" s="1">
        <f t="shared" si="50"/>
        <v>0</v>
      </c>
      <c r="AS98" s="1" t="str">
        <f t="shared" si="51"/>
        <v/>
      </c>
      <c r="AT98" s="1">
        <f t="shared" si="52"/>
        <v>0</v>
      </c>
      <c r="AU98" s="1" t="str">
        <f t="shared" si="46"/>
        <v/>
      </c>
      <c r="AV98" s="1">
        <f t="shared" si="53"/>
        <v>0</v>
      </c>
      <c r="AW98" s="1" t="str">
        <f t="shared" si="47"/>
        <v/>
      </c>
      <c r="AY98" s="276" t="s">
        <v>1358</v>
      </c>
    </row>
    <row r="99" spans="1:51">
      <c r="A99" s="28">
        <v>89</v>
      </c>
      <c r="B99" s="283"/>
      <c r="C99" s="134"/>
      <c r="D99" s="51"/>
      <c r="E99" s="51"/>
      <c r="F99" s="51"/>
      <c r="G99" s="252"/>
      <c r="H99" s="275"/>
      <c r="I99" s="263"/>
      <c r="J99" s="51"/>
      <c r="K99" s="136"/>
      <c r="L99" s="136"/>
      <c r="M99" s="114"/>
      <c r="N99" s="52"/>
      <c r="O99" s="136"/>
      <c r="P99" s="114"/>
      <c r="Q99" s="52"/>
      <c r="R99" s="136"/>
      <c r="S99" s="286"/>
      <c r="T99" s="505"/>
      <c r="U99" s="506"/>
      <c r="V99" s="501"/>
      <c r="W99" s="502"/>
      <c r="AD99" s="5" t="str">
        <f t="shared" si="36"/>
        <v/>
      </c>
      <c r="AE99" s="5" t="str">
        <f t="shared" si="37"/>
        <v/>
      </c>
      <c r="AF99" s="5" t="str">
        <f t="shared" si="38"/>
        <v/>
      </c>
      <c r="AG99" s="5" t="str">
        <f t="shared" si="39"/>
        <v/>
      </c>
      <c r="AH99" s="5" t="str">
        <f t="shared" si="40"/>
        <v/>
      </c>
      <c r="AI99" s="8" t="str">
        <f>IF(I99="男",data_kyogisha!A90,"")</f>
        <v/>
      </c>
      <c r="AJ99" s="5" t="str">
        <f t="shared" si="41"/>
        <v/>
      </c>
      <c r="AK99" s="5" t="str">
        <f t="shared" si="42"/>
        <v/>
      </c>
      <c r="AL99" s="5" t="str">
        <f t="shared" si="43"/>
        <v/>
      </c>
      <c r="AM99" s="5" t="str">
        <f t="shared" si="44"/>
        <v/>
      </c>
      <c r="AN99" s="5" t="str">
        <f t="shared" si="45"/>
        <v/>
      </c>
      <c r="AO99" s="1" t="str">
        <f>IF(I99="女",data_kyogisha!A90,"")</f>
        <v/>
      </c>
      <c r="AP99" s="1">
        <f t="shared" si="48"/>
        <v>0</v>
      </c>
      <c r="AQ99" s="1" t="str">
        <f t="shared" si="49"/>
        <v/>
      </c>
      <c r="AR99" s="1">
        <f t="shared" si="50"/>
        <v>0</v>
      </c>
      <c r="AS99" s="1" t="str">
        <f t="shared" si="51"/>
        <v/>
      </c>
      <c r="AT99" s="1">
        <f t="shared" si="52"/>
        <v>0</v>
      </c>
      <c r="AU99" s="1" t="str">
        <f t="shared" si="46"/>
        <v/>
      </c>
      <c r="AV99" s="1">
        <f t="shared" si="53"/>
        <v>0</v>
      </c>
      <c r="AW99" s="1" t="str">
        <f t="shared" si="47"/>
        <v/>
      </c>
      <c r="AY99" s="276" t="s">
        <v>1359</v>
      </c>
    </row>
    <row r="100" spans="1:51" ht="14.25" thickBot="1">
      <c r="A100" s="147">
        <v>90</v>
      </c>
      <c r="B100" s="284"/>
      <c r="C100" s="148"/>
      <c r="D100" s="149"/>
      <c r="E100" s="149"/>
      <c r="F100" s="149"/>
      <c r="G100" s="253"/>
      <c r="H100" s="275"/>
      <c r="I100" s="264"/>
      <c r="J100" s="265"/>
      <c r="K100" s="151"/>
      <c r="L100" s="151"/>
      <c r="M100" s="152"/>
      <c r="N100" s="150"/>
      <c r="O100" s="151"/>
      <c r="P100" s="152"/>
      <c r="Q100" s="150"/>
      <c r="R100" s="151"/>
      <c r="S100" s="287"/>
      <c r="T100" s="507"/>
      <c r="U100" s="508"/>
      <c r="V100" s="503"/>
      <c r="W100" s="504"/>
      <c r="X100" s="5"/>
      <c r="Y100" s="5"/>
      <c r="Z100" s="5"/>
      <c r="AA100" s="153"/>
      <c r="AB100" s="5"/>
      <c r="AC100" s="5"/>
      <c r="AD100" s="5" t="str">
        <f t="shared" si="36"/>
        <v/>
      </c>
      <c r="AE100" s="5" t="str">
        <f t="shared" si="37"/>
        <v/>
      </c>
      <c r="AF100" s="5" t="str">
        <f t="shared" si="38"/>
        <v/>
      </c>
      <c r="AG100" s="5" t="str">
        <f t="shared" si="39"/>
        <v/>
      </c>
      <c r="AH100" s="5" t="str">
        <f t="shared" si="40"/>
        <v/>
      </c>
      <c r="AI100" s="8" t="str">
        <f>IF(I100="男",data_kyogisha!A91,"")</f>
        <v/>
      </c>
      <c r="AJ100" s="5" t="str">
        <f t="shared" si="41"/>
        <v/>
      </c>
      <c r="AK100" s="5" t="str">
        <f t="shared" si="42"/>
        <v/>
      </c>
      <c r="AL100" s="5" t="str">
        <f t="shared" si="43"/>
        <v/>
      </c>
      <c r="AM100" s="5" t="str">
        <f t="shared" si="44"/>
        <v/>
      </c>
      <c r="AN100" s="5" t="str">
        <f t="shared" si="45"/>
        <v/>
      </c>
      <c r="AO100" s="1" t="str">
        <f>IF(I100="女",data_kyogisha!A91,"")</f>
        <v/>
      </c>
      <c r="AP100" s="5">
        <f t="shared" si="48"/>
        <v>0</v>
      </c>
      <c r="AQ100" s="1" t="str">
        <f t="shared" si="49"/>
        <v/>
      </c>
      <c r="AR100" s="5">
        <f t="shared" si="50"/>
        <v>0</v>
      </c>
      <c r="AS100" s="1" t="str">
        <f t="shared" si="51"/>
        <v/>
      </c>
      <c r="AT100" s="5">
        <f t="shared" si="52"/>
        <v>0</v>
      </c>
      <c r="AU100" s="1" t="str">
        <f t="shared" si="46"/>
        <v/>
      </c>
      <c r="AV100" s="5">
        <f t="shared" si="53"/>
        <v>0</v>
      </c>
      <c r="AW100" s="1" t="str">
        <f t="shared" si="47"/>
        <v/>
      </c>
      <c r="AY100" s="276" t="s">
        <v>1360</v>
      </c>
    </row>
    <row r="101" spans="1:51">
      <c r="A101" s="146"/>
      <c r="B101" s="146"/>
      <c r="C101" s="146"/>
      <c r="D101" s="146"/>
      <c r="E101" s="146"/>
      <c r="F101" s="146"/>
      <c r="G101" s="154" t="s">
        <v>120</v>
      </c>
      <c r="H101" s="154"/>
      <c r="I101" s="155">
        <f>SUM(L101:R101)</f>
        <v>0</v>
      </c>
      <c r="J101" s="146"/>
      <c r="K101" s="146"/>
      <c r="L101" s="146">
        <f>COUNTA(L11:L100)</f>
        <v>0</v>
      </c>
      <c r="M101" s="146"/>
      <c r="N101" s="146"/>
      <c r="O101" s="146">
        <f>COUNTA(O11:O100)</f>
        <v>0</v>
      </c>
      <c r="P101" s="146"/>
      <c r="Q101" s="146"/>
      <c r="R101" s="146">
        <f>COUNTA(R11:R100)</f>
        <v>0</v>
      </c>
      <c r="S101" s="146"/>
      <c r="T101" s="146"/>
      <c r="U101" s="146"/>
      <c r="V101" s="146"/>
      <c r="W101" s="146"/>
      <c r="X101" s="146"/>
      <c r="Y101" s="146"/>
      <c r="Z101" s="146"/>
      <c r="AA101" s="156"/>
      <c r="AB101" s="146"/>
      <c r="AC101" s="146"/>
      <c r="AD101" s="146"/>
      <c r="AE101" s="146"/>
      <c r="AF101" s="146"/>
      <c r="AG101" s="146"/>
      <c r="AH101" s="146"/>
      <c r="AI101" s="146"/>
      <c r="AJ101" s="146"/>
      <c r="AK101" s="146"/>
      <c r="AL101" s="146"/>
      <c r="AM101" s="146"/>
      <c r="AN101" s="146"/>
      <c r="AO101" s="146"/>
      <c r="AP101" s="146"/>
      <c r="AQ101" s="146"/>
      <c r="AR101" s="146"/>
      <c r="AS101" s="146"/>
      <c r="AT101" s="146"/>
      <c r="AU101" s="146"/>
      <c r="AV101" s="146"/>
      <c r="AW101" s="146"/>
      <c r="AY101" s="276" t="s">
        <v>1361</v>
      </c>
    </row>
    <row r="102" spans="1:51">
      <c r="G102" s="13" t="s">
        <v>124</v>
      </c>
      <c r="H102" s="13"/>
      <c r="I102" s="59">
        <f>③リレー情報確認!F14+③リレー情報確認!L14+③リレー情報確認!R14+③リレー情報確認!X14</f>
        <v>0</v>
      </c>
      <c r="AY102" s="276" t="s">
        <v>1362</v>
      </c>
    </row>
    <row r="103" spans="1:51">
      <c r="G103" s="13" t="s">
        <v>2</v>
      </c>
      <c r="H103" s="13"/>
      <c r="I103" s="59">
        <f>COUNTIF(I11:I100,"男")</f>
        <v>0</v>
      </c>
      <c r="AY103" s="276" t="s">
        <v>1363</v>
      </c>
    </row>
    <row r="104" spans="1:51">
      <c r="G104" s="1" t="s">
        <v>51</v>
      </c>
      <c r="I104" s="1">
        <f>COUNTIF(I11:I100,"女")</f>
        <v>0</v>
      </c>
      <c r="AY104" s="276" t="s">
        <v>1364</v>
      </c>
    </row>
    <row r="105" spans="1:51">
      <c r="G105" s="1" t="s">
        <v>137</v>
      </c>
      <c r="I105" s="1">
        <f>SUM(I103:I104)</f>
        <v>0</v>
      </c>
      <c r="AY105" s="276" t="s">
        <v>1365</v>
      </c>
    </row>
    <row r="106" spans="1:51">
      <c r="AY106" s="276" t="s">
        <v>1366</v>
      </c>
    </row>
    <row r="107" spans="1:51">
      <c r="AY107" s="276" t="s">
        <v>1367</v>
      </c>
    </row>
    <row r="108" spans="1:51">
      <c r="AY108" s="276" t="s">
        <v>1368</v>
      </c>
    </row>
    <row r="109" spans="1:51">
      <c r="AY109" s="276" t="s">
        <v>1369</v>
      </c>
    </row>
    <row r="110" spans="1:51">
      <c r="AY110" s="276" t="s">
        <v>1370</v>
      </c>
    </row>
    <row r="111" spans="1:51">
      <c r="AY111" s="276" t="s">
        <v>1371</v>
      </c>
    </row>
    <row r="112" spans="1:51">
      <c r="AY112" s="276" t="s">
        <v>1372</v>
      </c>
    </row>
    <row r="113" spans="51:51">
      <c r="AY113" s="276" t="s">
        <v>1373</v>
      </c>
    </row>
    <row r="114" spans="51:51">
      <c r="AY114" s="276" t="s">
        <v>1374</v>
      </c>
    </row>
    <row r="115" spans="51:51">
      <c r="AY115" s="276" t="s">
        <v>1375</v>
      </c>
    </row>
    <row r="116" spans="51:51">
      <c r="AY116" s="276" t="s">
        <v>1376</v>
      </c>
    </row>
    <row r="117" spans="51:51">
      <c r="AY117" s="276" t="s">
        <v>1377</v>
      </c>
    </row>
    <row r="118" spans="51:51">
      <c r="AY118" s="276" t="s">
        <v>1378</v>
      </c>
    </row>
    <row r="119" spans="51:51">
      <c r="AY119" s="276" t="s">
        <v>1379</v>
      </c>
    </row>
    <row r="120" spans="51:51">
      <c r="AY120" s="276" t="s">
        <v>1380</v>
      </c>
    </row>
    <row r="121" spans="51:51">
      <c r="AY121" s="276" t="s">
        <v>1381</v>
      </c>
    </row>
    <row r="122" spans="51:51">
      <c r="AY122" s="276" t="s">
        <v>1382</v>
      </c>
    </row>
    <row r="123" spans="51:51">
      <c r="AY123" s="276" t="s">
        <v>1383</v>
      </c>
    </row>
    <row r="124" spans="51:51">
      <c r="AY124" s="276" t="s">
        <v>1384</v>
      </c>
    </row>
    <row r="125" spans="51:51">
      <c r="AY125" s="276" t="s">
        <v>1385</v>
      </c>
    </row>
    <row r="126" spans="51:51">
      <c r="AY126" s="276" t="s">
        <v>1386</v>
      </c>
    </row>
    <row r="127" spans="51:51">
      <c r="AY127" s="276" t="s">
        <v>1387</v>
      </c>
    </row>
    <row r="128" spans="51:51">
      <c r="AY128" s="276" t="s">
        <v>1388</v>
      </c>
    </row>
    <row r="129" spans="51:51">
      <c r="AY129" s="276" t="s">
        <v>1389</v>
      </c>
    </row>
    <row r="130" spans="51:51">
      <c r="AY130" s="276" t="s">
        <v>1390</v>
      </c>
    </row>
    <row r="131" spans="51:51">
      <c r="AY131" s="276" t="s">
        <v>1391</v>
      </c>
    </row>
    <row r="132" spans="51:51">
      <c r="AY132" s="276" t="s">
        <v>1392</v>
      </c>
    </row>
    <row r="133" spans="51:51">
      <c r="AY133" s="276" t="s">
        <v>1393</v>
      </c>
    </row>
    <row r="134" spans="51:51">
      <c r="AY134" s="276" t="s">
        <v>1394</v>
      </c>
    </row>
    <row r="135" spans="51:51">
      <c r="AY135" s="276" t="s">
        <v>1395</v>
      </c>
    </row>
    <row r="136" spans="51:51">
      <c r="AY136" s="276" t="s">
        <v>1396</v>
      </c>
    </row>
    <row r="137" spans="51:51">
      <c r="AY137" s="276" t="s">
        <v>1397</v>
      </c>
    </row>
    <row r="138" spans="51:51">
      <c r="AY138" s="276" t="s">
        <v>1398</v>
      </c>
    </row>
    <row r="139" spans="51:51">
      <c r="AY139" s="276" t="s">
        <v>1399</v>
      </c>
    </row>
    <row r="140" spans="51:51">
      <c r="AY140" s="276" t="s">
        <v>1400</v>
      </c>
    </row>
    <row r="141" spans="51:51">
      <c r="AY141" s="276" t="s">
        <v>1401</v>
      </c>
    </row>
    <row r="142" spans="51:51">
      <c r="AY142" s="276" t="s">
        <v>1402</v>
      </c>
    </row>
    <row r="143" spans="51:51">
      <c r="AY143" s="276" t="s">
        <v>1403</v>
      </c>
    </row>
    <row r="144" spans="51:51">
      <c r="AY144" s="276" t="s">
        <v>1404</v>
      </c>
    </row>
    <row r="145" spans="51:51">
      <c r="AY145" s="276" t="s">
        <v>1405</v>
      </c>
    </row>
    <row r="146" spans="51:51">
      <c r="AY146" s="276" t="s">
        <v>1406</v>
      </c>
    </row>
    <row r="147" spans="51:51">
      <c r="AY147" s="276" t="s">
        <v>1407</v>
      </c>
    </row>
    <row r="148" spans="51:51">
      <c r="AY148" s="276" t="s">
        <v>1408</v>
      </c>
    </row>
    <row r="149" spans="51:51">
      <c r="AY149" s="276" t="s">
        <v>1409</v>
      </c>
    </row>
    <row r="150" spans="51:51">
      <c r="AY150" s="276" t="s">
        <v>1410</v>
      </c>
    </row>
    <row r="151" spans="51:51">
      <c r="AY151" s="276" t="s">
        <v>1411</v>
      </c>
    </row>
    <row r="152" spans="51:51">
      <c r="AY152" s="276" t="s">
        <v>1412</v>
      </c>
    </row>
    <row r="153" spans="51:51">
      <c r="AY153" s="276" t="s">
        <v>1413</v>
      </c>
    </row>
    <row r="154" spans="51:51">
      <c r="AY154" s="276" t="s">
        <v>1414</v>
      </c>
    </row>
    <row r="155" spans="51:51">
      <c r="AY155" s="276" t="s">
        <v>1415</v>
      </c>
    </row>
    <row r="156" spans="51:51">
      <c r="AY156" s="276" t="s">
        <v>1416</v>
      </c>
    </row>
    <row r="157" spans="51:51">
      <c r="AY157" s="276" t="s">
        <v>1417</v>
      </c>
    </row>
    <row r="158" spans="51:51">
      <c r="AY158" s="276" t="s">
        <v>1418</v>
      </c>
    </row>
    <row r="159" spans="51:51">
      <c r="AY159" s="276" t="s">
        <v>1419</v>
      </c>
    </row>
    <row r="160" spans="51:51">
      <c r="AY160" s="276" t="s">
        <v>1420</v>
      </c>
    </row>
    <row r="161" spans="51:51">
      <c r="AY161" s="276" t="s">
        <v>1421</v>
      </c>
    </row>
    <row r="162" spans="51:51">
      <c r="AY162" s="276" t="s">
        <v>1422</v>
      </c>
    </row>
    <row r="163" spans="51:51">
      <c r="AY163" s="276" t="s">
        <v>1423</v>
      </c>
    </row>
    <row r="164" spans="51:51">
      <c r="AY164" s="276" t="s">
        <v>1424</v>
      </c>
    </row>
    <row r="165" spans="51:51">
      <c r="AY165" s="276" t="s">
        <v>1425</v>
      </c>
    </row>
    <row r="166" spans="51:51">
      <c r="AY166" s="276" t="s">
        <v>1426</v>
      </c>
    </row>
    <row r="167" spans="51:51">
      <c r="AY167" s="276" t="s">
        <v>1427</v>
      </c>
    </row>
    <row r="168" spans="51:51">
      <c r="AY168" s="276" t="s">
        <v>1428</v>
      </c>
    </row>
    <row r="169" spans="51:51">
      <c r="AY169" s="276" t="s">
        <v>1429</v>
      </c>
    </row>
    <row r="170" spans="51:51">
      <c r="AY170" s="276" t="s">
        <v>1430</v>
      </c>
    </row>
    <row r="171" spans="51:51">
      <c r="AY171" s="276" t="s">
        <v>1431</v>
      </c>
    </row>
    <row r="172" spans="51:51">
      <c r="AY172" s="276" t="s">
        <v>1432</v>
      </c>
    </row>
    <row r="173" spans="51:51">
      <c r="AY173" s="276" t="s">
        <v>1433</v>
      </c>
    </row>
    <row r="174" spans="51:51">
      <c r="AY174" s="276" t="s">
        <v>1434</v>
      </c>
    </row>
    <row r="175" spans="51:51">
      <c r="AY175" s="276" t="s">
        <v>1435</v>
      </c>
    </row>
    <row r="176" spans="51:51">
      <c r="AY176" s="276" t="s">
        <v>1436</v>
      </c>
    </row>
    <row r="177" spans="51:51">
      <c r="AY177" s="276" t="s">
        <v>1437</v>
      </c>
    </row>
    <row r="178" spans="51:51">
      <c r="AY178" s="276" t="s">
        <v>1438</v>
      </c>
    </row>
    <row r="179" spans="51:51">
      <c r="AY179" s="276" t="s">
        <v>1439</v>
      </c>
    </row>
    <row r="180" spans="51:51">
      <c r="AY180" s="276" t="s">
        <v>1440</v>
      </c>
    </row>
    <row r="181" spans="51:51">
      <c r="AY181" s="276" t="s">
        <v>1441</v>
      </c>
    </row>
    <row r="182" spans="51:51">
      <c r="AY182" s="276" t="s">
        <v>1442</v>
      </c>
    </row>
    <row r="183" spans="51:51">
      <c r="AY183" s="276" t="s">
        <v>1443</v>
      </c>
    </row>
    <row r="184" spans="51:51">
      <c r="AY184" s="276" t="s">
        <v>1444</v>
      </c>
    </row>
    <row r="185" spans="51:51">
      <c r="AY185" s="276" t="s">
        <v>1445</v>
      </c>
    </row>
    <row r="186" spans="51:51">
      <c r="AY186" s="276" t="s">
        <v>1446</v>
      </c>
    </row>
    <row r="187" spans="51:51">
      <c r="AY187" s="276" t="s">
        <v>1447</v>
      </c>
    </row>
    <row r="188" spans="51:51">
      <c r="AY188" s="276" t="s">
        <v>1448</v>
      </c>
    </row>
    <row r="189" spans="51:51">
      <c r="AY189" s="276" t="s">
        <v>1449</v>
      </c>
    </row>
    <row r="190" spans="51:51">
      <c r="AY190" s="276" t="s">
        <v>1450</v>
      </c>
    </row>
    <row r="191" spans="51:51">
      <c r="AY191" s="276" t="s">
        <v>1451</v>
      </c>
    </row>
    <row r="192" spans="51:51">
      <c r="AY192" s="276" t="s">
        <v>1452</v>
      </c>
    </row>
    <row r="193" spans="51:51">
      <c r="AY193" s="276" t="s">
        <v>1453</v>
      </c>
    </row>
    <row r="194" spans="51:51">
      <c r="AY194" s="276" t="s">
        <v>1454</v>
      </c>
    </row>
    <row r="195" spans="51:51">
      <c r="AY195" s="276" t="s">
        <v>1455</v>
      </c>
    </row>
    <row r="196" spans="51:51">
      <c r="AY196" s="276" t="s">
        <v>1456</v>
      </c>
    </row>
    <row r="197" spans="51:51">
      <c r="AY197" s="276" t="s">
        <v>1457</v>
      </c>
    </row>
    <row r="198" spans="51:51">
      <c r="AY198" s="276" t="s">
        <v>1458</v>
      </c>
    </row>
    <row r="199" spans="51:51">
      <c r="AY199" s="276" t="s">
        <v>1459</v>
      </c>
    </row>
    <row r="200" spans="51:51">
      <c r="AY200" s="276" t="s">
        <v>1460</v>
      </c>
    </row>
    <row r="201" spans="51:51">
      <c r="AY201" s="276" t="s">
        <v>1461</v>
      </c>
    </row>
    <row r="202" spans="51:51">
      <c r="AY202" s="276" t="s">
        <v>1462</v>
      </c>
    </row>
    <row r="203" spans="51:51">
      <c r="AY203" s="276" t="s">
        <v>1463</v>
      </c>
    </row>
    <row r="204" spans="51:51">
      <c r="AY204" s="276" t="s">
        <v>1464</v>
      </c>
    </row>
    <row r="205" spans="51:51">
      <c r="AY205" s="276" t="s">
        <v>1465</v>
      </c>
    </row>
    <row r="206" spans="51:51">
      <c r="AY206" s="276" t="s">
        <v>1466</v>
      </c>
    </row>
    <row r="207" spans="51:51">
      <c r="AY207" s="276" t="s">
        <v>1467</v>
      </c>
    </row>
    <row r="208" spans="51:51">
      <c r="AY208" s="276" t="s">
        <v>1468</v>
      </c>
    </row>
    <row r="209" spans="51:51">
      <c r="AY209" s="276" t="s">
        <v>1469</v>
      </c>
    </row>
    <row r="210" spans="51:51">
      <c r="AY210" s="276" t="s">
        <v>1470</v>
      </c>
    </row>
    <row r="211" spans="51:51">
      <c r="AY211" s="276" t="s">
        <v>1471</v>
      </c>
    </row>
    <row r="212" spans="51:51">
      <c r="AY212" s="276" t="s">
        <v>1472</v>
      </c>
    </row>
    <row r="213" spans="51:51">
      <c r="AY213" s="276" t="s">
        <v>1473</v>
      </c>
    </row>
    <row r="214" spans="51:51">
      <c r="AY214" s="276" t="s">
        <v>1474</v>
      </c>
    </row>
    <row r="215" spans="51:51">
      <c r="AY215" s="276" t="s">
        <v>1475</v>
      </c>
    </row>
    <row r="216" spans="51:51">
      <c r="AY216" s="276" t="s">
        <v>1476</v>
      </c>
    </row>
    <row r="217" spans="51:51">
      <c r="AY217" s="276" t="s">
        <v>1477</v>
      </c>
    </row>
    <row r="218" spans="51:51">
      <c r="AY218" s="276" t="s">
        <v>1478</v>
      </c>
    </row>
    <row r="219" spans="51:51">
      <c r="AY219" s="276" t="s">
        <v>1479</v>
      </c>
    </row>
    <row r="220" spans="51:51">
      <c r="AY220" s="276" t="s">
        <v>1480</v>
      </c>
    </row>
    <row r="221" spans="51:51">
      <c r="AY221" s="276" t="s">
        <v>1481</v>
      </c>
    </row>
    <row r="222" spans="51:51">
      <c r="AY222" s="276" t="s">
        <v>1482</v>
      </c>
    </row>
    <row r="223" spans="51:51">
      <c r="AY223" s="276" t="s">
        <v>1483</v>
      </c>
    </row>
    <row r="224" spans="51:51">
      <c r="AY224" s="276" t="s">
        <v>1484</v>
      </c>
    </row>
    <row r="225" spans="51:51">
      <c r="AY225" s="276" t="s">
        <v>1485</v>
      </c>
    </row>
    <row r="226" spans="51:51">
      <c r="AY226" s="276" t="s">
        <v>1486</v>
      </c>
    </row>
    <row r="227" spans="51:51">
      <c r="AY227" s="276" t="s">
        <v>1487</v>
      </c>
    </row>
    <row r="228" spans="51:51">
      <c r="AY228" s="276" t="s">
        <v>1488</v>
      </c>
    </row>
    <row r="229" spans="51:51">
      <c r="AY229" s="276" t="s">
        <v>1489</v>
      </c>
    </row>
    <row r="230" spans="51:51">
      <c r="AY230" s="276" t="s">
        <v>1490</v>
      </c>
    </row>
    <row r="231" spans="51:51">
      <c r="AY231" s="276" t="s">
        <v>1491</v>
      </c>
    </row>
    <row r="232" spans="51:51">
      <c r="AY232" s="276" t="s">
        <v>1492</v>
      </c>
    </row>
    <row r="233" spans="51:51">
      <c r="AY233" s="276" t="s">
        <v>1493</v>
      </c>
    </row>
    <row r="234" spans="51:51">
      <c r="AY234" s="276" t="s">
        <v>1494</v>
      </c>
    </row>
    <row r="235" spans="51:51">
      <c r="AY235" s="276" t="s">
        <v>1495</v>
      </c>
    </row>
    <row r="236" spans="51:51">
      <c r="AY236" s="276" t="s">
        <v>1496</v>
      </c>
    </row>
    <row r="237" spans="51:51">
      <c r="AY237" s="276" t="s">
        <v>1497</v>
      </c>
    </row>
    <row r="238" spans="51:51">
      <c r="AY238" s="276" t="s">
        <v>1498</v>
      </c>
    </row>
  </sheetData>
  <sheetProtection formatCells="0" formatColumns="0" formatRows="0" insertColumns="0" insertRows="0" deleteColumns="0" deleteRows="0" selectLockedCells="1"/>
  <mergeCells count="189">
    <mergeCell ref="V4:W4"/>
    <mergeCell ref="S4:S5"/>
    <mergeCell ref="F9:G9"/>
    <mergeCell ref="M4:M5"/>
    <mergeCell ref="T13:U13"/>
    <mergeCell ref="T14:U14"/>
    <mergeCell ref="T15:U15"/>
    <mergeCell ref="T16:U16"/>
    <mergeCell ref="T17:U17"/>
    <mergeCell ref="T9:U9"/>
    <mergeCell ref="T10:U10"/>
    <mergeCell ref="T11:U11"/>
    <mergeCell ref="T12:U12"/>
    <mergeCell ref="T23:U23"/>
    <mergeCell ref="T24:U24"/>
    <mergeCell ref="T25:U25"/>
    <mergeCell ref="T26:U26"/>
    <mergeCell ref="T27:U27"/>
    <mergeCell ref="T18:U18"/>
    <mergeCell ref="T19:U19"/>
    <mergeCell ref="T20:U20"/>
    <mergeCell ref="T21:U21"/>
    <mergeCell ref="T22:U22"/>
    <mergeCell ref="T33:U33"/>
    <mergeCell ref="T34:U34"/>
    <mergeCell ref="T35:U35"/>
    <mergeCell ref="T36:U36"/>
    <mergeCell ref="T37:U37"/>
    <mergeCell ref="T28:U28"/>
    <mergeCell ref="T29:U29"/>
    <mergeCell ref="T30:U30"/>
    <mergeCell ref="T31:U31"/>
    <mergeCell ref="T32:U32"/>
    <mergeCell ref="T43:U43"/>
    <mergeCell ref="T44:U44"/>
    <mergeCell ref="T45:U45"/>
    <mergeCell ref="T46:U46"/>
    <mergeCell ref="T47:U47"/>
    <mergeCell ref="T38:U38"/>
    <mergeCell ref="T39:U39"/>
    <mergeCell ref="T40:U40"/>
    <mergeCell ref="T41:U41"/>
    <mergeCell ref="T42:U42"/>
    <mergeCell ref="T53:U53"/>
    <mergeCell ref="T54:U54"/>
    <mergeCell ref="T55:U55"/>
    <mergeCell ref="T56:U56"/>
    <mergeCell ref="T57:U57"/>
    <mergeCell ref="T48:U48"/>
    <mergeCell ref="T49:U49"/>
    <mergeCell ref="T50:U50"/>
    <mergeCell ref="T51:U51"/>
    <mergeCell ref="T52:U52"/>
    <mergeCell ref="T63:U63"/>
    <mergeCell ref="T64:U64"/>
    <mergeCell ref="T65:U65"/>
    <mergeCell ref="T66:U66"/>
    <mergeCell ref="T67:U67"/>
    <mergeCell ref="T58:U58"/>
    <mergeCell ref="T59:U59"/>
    <mergeCell ref="T60:U60"/>
    <mergeCell ref="T61:U61"/>
    <mergeCell ref="T62:U62"/>
    <mergeCell ref="T73:U73"/>
    <mergeCell ref="T74:U74"/>
    <mergeCell ref="T75:U75"/>
    <mergeCell ref="T76:U76"/>
    <mergeCell ref="T77:U77"/>
    <mergeCell ref="T68:U68"/>
    <mergeCell ref="T69:U69"/>
    <mergeCell ref="T70:U70"/>
    <mergeCell ref="T71:U71"/>
    <mergeCell ref="T72:U72"/>
    <mergeCell ref="T91:U91"/>
    <mergeCell ref="T92:U92"/>
    <mergeCell ref="T83:U83"/>
    <mergeCell ref="T84:U84"/>
    <mergeCell ref="T85:U85"/>
    <mergeCell ref="T86:U86"/>
    <mergeCell ref="T87:U87"/>
    <mergeCell ref="T78:U78"/>
    <mergeCell ref="T79:U79"/>
    <mergeCell ref="T80:U80"/>
    <mergeCell ref="T81:U81"/>
    <mergeCell ref="T82:U82"/>
    <mergeCell ref="T98:U98"/>
    <mergeCell ref="T99:U99"/>
    <mergeCell ref="T100:U100"/>
    <mergeCell ref="T4:U4"/>
    <mergeCell ref="V9:W9"/>
    <mergeCell ref="V10:W10"/>
    <mergeCell ref="V11:W11"/>
    <mergeCell ref="V12:W12"/>
    <mergeCell ref="V13:W13"/>
    <mergeCell ref="V14:W14"/>
    <mergeCell ref="V15:W15"/>
    <mergeCell ref="V16:W16"/>
    <mergeCell ref="V17:W17"/>
    <mergeCell ref="V18:W18"/>
    <mergeCell ref="V19:W19"/>
    <mergeCell ref="V20:W20"/>
    <mergeCell ref="T93:U93"/>
    <mergeCell ref="T94:U94"/>
    <mergeCell ref="T95:U95"/>
    <mergeCell ref="T96:U96"/>
    <mergeCell ref="T97:U97"/>
    <mergeCell ref="T88:U88"/>
    <mergeCell ref="T89:U89"/>
    <mergeCell ref="T90:U90"/>
    <mergeCell ref="V26:W26"/>
    <mergeCell ref="V27:W27"/>
    <mergeCell ref="V28:W28"/>
    <mergeCell ref="V29:W29"/>
    <mergeCell ref="V30:W30"/>
    <mergeCell ref="V21:W21"/>
    <mergeCell ref="V22:W22"/>
    <mergeCell ref="V23:W23"/>
    <mergeCell ref="V24:W24"/>
    <mergeCell ref="V25:W25"/>
    <mergeCell ref="V36:W36"/>
    <mergeCell ref="V37:W37"/>
    <mergeCell ref="V38:W38"/>
    <mergeCell ref="V39:W39"/>
    <mergeCell ref="V40:W40"/>
    <mergeCell ref="V31:W31"/>
    <mergeCell ref="V32:W32"/>
    <mergeCell ref="V33:W33"/>
    <mergeCell ref="V34:W34"/>
    <mergeCell ref="V35:W35"/>
    <mergeCell ref="V46:W46"/>
    <mergeCell ref="V47:W47"/>
    <mergeCell ref="V48:W48"/>
    <mergeCell ref="V49:W49"/>
    <mergeCell ref="V50:W50"/>
    <mergeCell ref="V41:W41"/>
    <mergeCell ref="V42:W42"/>
    <mergeCell ref="V43:W43"/>
    <mergeCell ref="V44:W44"/>
    <mergeCell ref="V45:W45"/>
    <mergeCell ref="V56:W56"/>
    <mergeCell ref="V57:W57"/>
    <mergeCell ref="V58:W58"/>
    <mergeCell ref="V59:W59"/>
    <mergeCell ref="V60:W60"/>
    <mergeCell ref="V51:W51"/>
    <mergeCell ref="V52:W52"/>
    <mergeCell ref="V53:W53"/>
    <mergeCell ref="V54:W54"/>
    <mergeCell ref="V55:W55"/>
    <mergeCell ref="V66:W66"/>
    <mergeCell ref="V67:W67"/>
    <mergeCell ref="V68:W68"/>
    <mergeCell ref="V69:W69"/>
    <mergeCell ref="V70:W70"/>
    <mergeCell ref="V61:W61"/>
    <mergeCell ref="V62:W62"/>
    <mergeCell ref="V63:W63"/>
    <mergeCell ref="V64:W64"/>
    <mergeCell ref="V65:W65"/>
    <mergeCell ref="V76:W76"/>
    <mergeCell ref="V77:W77"/>
    <mergeCell ref="V78:W78"/>
    <mergeCell ref="V79:W79"/>
    <mergeCell ref="V80:W80"/>
    <mergeCell ref="V71:W71"/>
    <mergeCell ref="V72:W72"/>
    <mergeCell ref="V73:W73"/>
    <mergeCell ref="V74:W74"/>
    <mergeCell ref="V75:W75"/>
    <mergeCell ref="V86:W86"/>
    <mergeCell ref="V87:W87"/>
    <mergeCell ref="V88:W88"/>
    <mergeCell ref="V89:W89"/>
    <mergeCell ref="V90:W90"/>
    <mergeCell ref="V81:W81"/>
    <mergeCell ref="V82:W82"/>
    <mergeCell ref="V83:W83"/>
    <mergeCell ref="V84:W84"/>
    <mergeCell ref="V85:W85"/>
    <mergeCell ref="V96:W96"/>
    <mergeCell ref="V97:W97"/>
    <mergeCell ref="V98:W98"/>
    <mergeCell ref="V99:W99"/>
    <mergeCell ref="V100:W100"/>
    <mergeCell ref="V91:W91"/>
    <mergeCell ref="V92:W92"/>
    <mergeCell ref="V93:W93"/>
    <mergeCell ref="V94:W94"/>
    <mergeCell ref="V95:W95"/>
  </mergeCells>
  <phoneticPr fontId="7"/>
  <dataValidations count="15">
    <dataValidation type="list" allowBlank="1" showInputMessage="1" showErrorMessage="1" sqref="R11:R100">
      <formula1>IF(I11="","",IF(I11="男",$AA$11:$AA$43,$AB$11:$AB$39))</formula1>
    </dataValidation>
    <dataValidation imeMode="off" allowBlank="1" showInputMessage="1" showErrorMessage="1" sqref="P11:P100 U6:U7 M11:M100 S11:S100 W6:W7 G11:G100"/>
    <dataValidation type="list" allowBlank="1" showInputMessage="1" showErrorMessage="1" sqref="V21:V100">
      <formula1>$AC$12</formula1>
    </dataValidation>
    <dataValidation imeMode="hiragana" allowBlank="1" showInputMessage="1" showErrorMessage="1" sqref="D11:D100"/>
    <dataValidation imeMode="halfKatakana" allowBlank="1" showInputMessage="1" showErrorMessage="1" sqref="E11:F100 E10:H10"/>
    <dataValidation type="whole" imeMode="off" allowBlank="1" showInputMessage="1" showErrorMessage="1" sqref="C11:C100">
      <formula1>0</formula1>
      <formula2>9999</formula2>
    </dataValidation>
    <dataValidation type="list" imeMode="off" allowBlank="1" showInputMessage="1" showErrorMessage="1" sqref="T11:U100 V11:W20">
      <formula1>"○"</formula1>
    </dataValidation>
    <dataValidation type="list" allowBlank="1" showInputMessage="1" showErrorMessage="1" sqref="T6:T7 V6:V7">
      <formula1>"OP"</formula1>
    </dataValidation>
    <dataValidation type="list" allowBlank="1" showInputMessage="1" showErrorMessage="1" sqref="O11:O100">
      <formula1>IF(I11="","",IF(I11="男",$AA$11:$AA$43,$AB$11:$AB$40))</formula1>
    </dataValidation>
    <dataValidation type="list" allowBlank="1" showInputMessage="1" showErrorMessage="1" sqref="I11:I100">
      <formula1>$Z$12:$Z$13</formula1>
    </dataValidation>
    <dataValidation type="custom" imeMode="off" allowBlank="1" showInputMessage="1" showErrorMessage="1" sqref="B11:B100">
      <formula1>EXACT(B11,UPPER(ASC(B11)))</formula1>
    </dataValidation>
    <dataValidation type="whole" allowBlank="1" showInputMessage="1" showErrorMessage="1" sqref="K11:K100">
      <formula1>10000000</formula1>
      <formula2>99999999</formula2>
    </dataValidation>
    <dataValidation type="list" imeMode="off" allowBlank="1" showInputMessage="1" showErrorMessage="1" sqref="J11:J100">
      <formula1>$Z$17:$Z$35</formula1>
    </dataValidation>
    <dataValidation type="list" imeMode="off" allowBlank="1" showInputMessage="1" showErrorMessage="1" sqref="H11:H100">
      <formula1>$AY$1:$AY$238</formula1>
    </dataValidation>
    <dataValidation type="list" allowBlank="1" showInputMessage="1" showErrorMessage="1" sqref="L11:L100">
      <formula1>IF(I11="","",IF(I11="男",$AA$11:$AA$44,$AB$11:$AB$40))</formula1>
    </dataValidation>
  </dataValidations>
  <pageMargins left="0.7" right="0.7" top="0.75" bottom="0.75" header="0.3" footer="0.3"/>
  <pageSetup paperSize="9" orientation="portrait" verticalDpi="0" r:id="rId1"/>
  <ignoredErrors>
    <ignoredError sqref="AR11" formula="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A1:X14"/>
  <sheetViews>
    <sheetView workbookViewId="0">
      <selection activeCell="J1" sqref="J1:R1"/>
    </sheetView>
  </sheetViews>
  <sheetFormatPr defaultColWidth="9" defaultRowHeight="13.5"/>
  <cols>
    <col min="1" max="1" width="1.875" style="32" customWidth="1"/>
    <col min="2" max="2" width="4.5" style="32" customWidth="1"/>
    <col min="3" max="3" width="9.625" style="32" customWidth="1"/>
    <col min="4" max="4" width="12.25" style="32" bestFit="1" customWidth="1"/>
    <col min="5" max="5" width="9.5" style="32" customWidth="1"/>
    <col min="6" max="6" width="8.5" style="32" bestFit="1" customWidth="1"/>
    <col min="7" max="7" width="5" style="33" customWidth="1"/>
    <col min="8" max="8" width="4.5" style="32" customWidth="1"/>
    <col min="9" max="9" width="6.5" style="32" customWidth="1"/>
    <col min="10" max="10" width="12.25" style="32" customWidth="1"/>
    <col min="11" max="11" width="9.5" style="32" customWidth="1"/>
    <col min="12" max="12" width="8.5" style="32" bestFit="1" customWidth="1"/>
    <col min="13" max="13" width="5" style="35" customWidth="1"/>
    <col min="14" max="14" width="4.5" style="32" customWidth="1"/>
    <col min="15" max="15" width="6.5" style="32" bestFit="1" customWidth="1"/>
    <col min="16" max="16" width="12.25" style="32" customWidth="1"/>
    <col min="17" max="17" width="9.5" style="32" customWidth="1"/>
    <col min="18" max="18" width="8.5" style="32" bestFit="1" customWidth="1"/>
    <col min="19" max="19" width="5" style="35" customWidth="1"/>
    <col min="20" max="20" width="4.5" style="32" customWidth="1"/>
    <col min="21" max="21" width="6.5" style="32" bestFit="1" customWidth="1"/>
    <col min="22" max="22" width="12.25" style="32" customWidth="1"/>
    <col min="23" max="23" width="9.5" style="32" customWidth="1"/>
    <col min="24" max="24" width="8.5" style="32" bestFit="1" customWidth="1"/>
    <col min="25" max="26" width="9" style="32"/>
    <col min="27" max="27" width="9" style="32" customWidth="1"/>
    <col min="28" max="16384" width="9" style="32"/>
  </cols>
  <sheetData>
    <row r="1" spans="1:24" ht="18" thickBot="1">
      <c r="A1" s="31" t="s">
        <v>139</v>
      </c>
      <c r="H1" s="34"/>
      <c r="I1" s="53" t="s">
        <v>66</v>
      </c>
      <c r="J1" s="518" t="str">
        <f>IF(①団体情報入力!C6="","",①団体情報入力!C6)</f>
        <v/>
      </c>
      <c r="K1" s="519"/>
      <c r="L1" s="520"/>
      <c r="M1" s="30"/>
      <c r="O1" s="53" t="s">
        <v>99</v>
      </c>
      <c r="P1" s="518" t="str">
        <f>IF(①団体情報入力!C7="","",①団体情報入力!C7)</f>
        <v/>
      </c>
      <c r="Q1" s="519"/>
      <c r="R1" s="520"/>
      <c r="T1" s="34"/>
      <c r="W1" s="73"/>
    </row>
    <row r="2" spans="1:24">
      <c r="H2" s="34"/>
      <c r="N2" s="34"/>
      <c r="T2" s="34"/>
    </row>
    <row r="3" spans="1:24" s="78" customFormat="1">
      <c r="A3" s="79"/>
      <c r="B3" s="75"/>
      <c r="C3" s="76" t="s">
        <v>116</v>
      </c>
      <c r="D3" s="77"/>
      <c r="E3" s="77"/>
      <c r="F3" s="77"/>
      <c r="G3" s="77"/>
      <c r="H3" s="77"/>
      <c r="I3" s="77"/>
      <c r="J3" s="77"/>
      <c r="K3" s="77"/>
      <c r="L3" s="77"/>
      <c r="M3" s="77"/>
      <c r="N3" s="77"/>
      <c r="O3" s="77"/>
      <c r="P3" s="93"/>
      <c r="Q3" s="93"/>
      <c r="R3" s="93"/>
      <c r="S3" s="93"/>
      <c r="T3" s="93"/>
      <c r="U3" s="93"/>
      <c r="V3" s="93"/>
      <c r="W3" s="93"/>
    </row>
    <row r="4" spans="1:24" s="78" customFormat="1">
      <c r="A4" s="79"/>
      <c r="B4" s="75"/>
      <c r="C4" s="76" t="s">
        <v>117</v>
      </c>
      <c r="D4" s="77"/>
      <c r="E4" s="77"/>
      <c r="F4" s="77"/>
      <c r="G4" s="77"/>
      <c r="H4" s="77"/>
      <c r="I4" s="77"/>
      <c r="J4" s="77"/>
      <c r="K4" s="77"/>
      <c r="L4" s="77"/>
      <c r="M4" s="77"/>
      <c r="N4" s="77"/>
      <c r="O4" s="77"/>
      <c r="P4" s="93"/>
      <c r="Q4" s="93"/>
      <c r="R4" s="93"/>
      <c r="S4" s="93"/>
      <c r="T4" s="93"/>
      <c r="U4" s="93"/>
      <c r="V4" s="93"/>
      <c r="W4" s="93"/>
    </row>
    <row r="5" spans="1:24">
      <c r="C5" s="76" t="s">
        <v>144</v>
      </c>
      <c r="D5" s="77"/>
      <c r="E5" s="77"/>
      <c r="F5" s="77"/>
      <c r="G5" s="77"/>
      <c r="H5" s="77"/>
      <c r="I5" s="77"/>
      <c r="J5" s="77"/>
      <c r="K5" s="77"/>
      <c r="L5" s="77"/>
      <c r="M5" s="77"/>
      <c r="N5" s="77"/>
      <c r="O5" s="77"/>
      <c r="P5" s="158"/>
      <c r="Q5" s="158"/>
      <c r="R5" s="158"/>
      <c r="S5" s="159"/>
      <c r="T5" s="160"/>
      <c r="U5" s="158"/>
      <c r="V5" s="158"/>
    </row>
    <row r="6" spans="1:24" s="80" customFormat="1">
      <c r="A6" s="90"/>
      <c r="B6" s="522" t="s">
        <v>91</v>
      </c>
      <c r="C6" s="522"/>
      <c r="D6" s="522"/>
      <c r="E6" s="522"/>
      <c r="F6" s="522"/>
      <c r="G6" s="91"/>
      <c r="H6" s="524" t="s">
        <v>92</v>
      </c>
      <c r="I6" s="525"/>
      <c r="J6" s="525"/>
      <c r="K6" s="525"/>
      <c r="L6" s="526"/>
      <c r="M6" s="92"/>
      <c r="N6" s="523" t="s">
        <v>93</v>
      </c>
      <c r="O6" s="523"/>
      <c r="P6" s="523"/>
      <c r="Q6" s="523"/>
      <c r="R6" s="523"/>
      <c r="S6" s="92"/>
      <c r="T6" s="523" t="s">
        <v>94</v>
      </c>
      <c r="U6" s="523"/>
      <c r="V6" s="523"/>
      <c r="W6" s="523"/>
      <c r="X6" s="523"/>
    </row>
    <row r="7" spans="1:24">
      <c r="B7" s="81" t="s">
        <v>81</v>
      </c>
      <c r="C7" s="81" t="s">
        <v>0</v>
      </c>
      <c r="D7" s="81" t="s">
        <v>48</v>
      </c>
      <c r="E7" s="81" t="s">
        <v>104</v>
      </c>
      <c r="F7" s="81" t="s">
        <v>39</v>
      </c>
      <c r="H7" s="82" t="s">
        <v>81</v>
      </c>
      <c r="I7" s="82" t="s">
        <v>0</v>
      </c>
      <c r="J7" s="81" t="s">
        <v>48</v>
      </c>
      <c r="K7" s="81" t="s">
        <v>104</v>
      </c>
      <c r="L7" s="81" t="s">
        <v>39</v>
      </c>
      <c r="N7" s="82" t="s">
        <v>81</v>
      </c>
      <c r="O7" s="82" t="s">
        <v>0</v>
      </c>
      <c r="P7" s="81" t="s">
        <v>48</v>
      </c>
      <c r="Q7" s="81" t="s">
        <v>104</v>
      </c>
      <c r="R7" s="81" t="s">
        <v>39</v>
      </c>
      <c r="T7" s="82" t="s">
        <v>81</v>
      </c>
      <c r="U7" s="82" t="s">
        <v>0</v>
      </c>
      <c r="V7" s="81" t="s">
        <v>48</v>
      </c>
      <c r="W7" s="81" t="s">
        <v>104</v>
      </c>
      <c r="X7" s="81" t="s">
        <v>39</v>
      </c>
    </row>
    <row r="8" spans="1:24">
      <c r="B8" s="83">
        <v>1</v>
      </c>
      <c r="C8" s="83" t="str">
        <f>IF(②選手情報入力!$AQ$10&lt;1,"",VLOOKUP(B8,②選手情報入力!$AP$11:$AQ$100,2,FALSE))</f>
        <v/>
      </c>
      <c r="D8" s="64" t="str">
        <f>IF(C8="","",VLOOKUP(C8,②選手情報入力!$AD$11:$AE$100,2,FALSE))</f>
        <v/>
      </c>
      <c r="E8" s="64" t="str">
        <f>IF(C8="","",VLOOKUP(C8,②選手情報入力!$AD$11:$AJ$100,6,FALSE))</f>
        <v/>
      </c>
      <c r="F8" s="521" t="str">
        <f>IF(②選手情報入力!U6="","",②選手情報入力!U6)</f>
        <v/>
      </c>
      <c r="H8" s="83">
        <v>1</v>
      </c>
      <c r="I8" s="83" t="str">
        <f>IF(②選手情報入力!$AS$10&lt;1,"",VLOOKUP(H8,②選手情報入力!$AR$11:$AS$100,2,FALSE))</f>
        <v/>
      </c>
      <c r="J8" s="64" t="str">
        <f>IF(I8="","",VLOOKUP(I8,②選手情報入力!$AD$11:$AE$100,2,FALSE))</f>
        <v/>
      </c>
      <c r="K8" s="64" t="str">
        <f>IF(I8="","",VLOOKUP(I8,②選手情報入力!$AD$11:$AJ$100,6,FALSE))</f>
        <v/>
      </c>
      <c r="L8" s="527" t="str">
        <f>IF(②選手情報入力!W6="","",②選手情報入力!W6)</f>
        <v/>
      </c>
      <c r="N8" s="83">
        <v>1</v>
      </c>
      <c r="O8" s="83" t="str">
        <f>IF(②選手情報入力!$AU$10&lt;1,"",VLOOKUP(N8,②選手情報入力!$AT$11:$AU$100,2,FALSE))</f>
        <v/>
      </c>
      <c r="P8" s="64" t="str">
        <f>IF(O8="","",VLOOKUP(O8,②選手情報入力!$AJ$11:$AK$100,2,FALSE))</f>
        <v/>
      </c>
      <c r="Q8" s="64" t="str">
        <f>IF(O8="","",VLOOKUP(O8,②選手情報入力!$AJ$11:$AQ$100,6,FALSE))</f>
        <v/>
      </c>
      <c r="R8" s="521" t="str">
        <f>IF(②選手情報入力!U7="","",②選手情報入力!U7)</f>
        <v/>
      </c>
      <c r="T8" s="83">
        <v>1</v>
      </c>
      <c r="U8" s="83" t="str">
        <f>IF(②選手情報入力!$AW$10&lt;1,"",VLOOKUP(T8,②選手情報入力!$AV$11:$AW$100,2,FALSE))</f>
        <v/>
      </c>
      <c r="V8" s="64" t="str">
        <f>IF(U8="","",VLOOKUP(U8,②選手情報入力!$AJ$11:$AK$100,2,FALSE))</f>
        <v/>
      </c>
      <c r="W8" s="64" t="str">
        <f>IF(U8="","",VLOOKUP(U8,②選手情報入力!$AJ$11:$AQ$100,6,FALSE))</f>
        <v/>
      </c>
      <c r="X8" s="521" t="str">
        <f>IF(②選手情報入力!W7="","",②選手情報入力!W7)</f>
        <v/>
      </c>
    </row>
    <row r="9" spans="1:24">
      <c r="B9" s="84">
        <v>2</v>
      </c>
      <c r="C9" s="83" t="str">
        <f>IF(②選手情報入力!$AQ$10&lt;2,"",VLOOKUP(B9,②選手情報入力!$AP$11:$AQ$100,2,FALSE))</f>
        <v/>
      </c>
      <c r="D9" s="64" t="str">
        <f>IF(C9="","",VLOOKUP(C9,②選手情報入力!$AD$11:$AE$100,2,FALSE))</f>
        <v/>
      </c>
      <c r="E9" s="65" t="str">
        <f>IF(C9="","",VLOOKUP(C9,②選手情報入力!$AD$11:$AJ$100,6,FALSE))</f>
        <v/>
      </c>
      <c r="F9" s="521"/>
      <c r="H9" s="84">
        <v>2</v>
      </c>
      <c r="I9" s="84" t="str">
        <f>IF(②選手情報入力!$AS$10&lt;2,"",VLOOKUP(H9,②選手情報入力!$AR$11:$AS$100,2,FALSE))</f>
        <v/>
      </c>
      <c r="J9" s="65" t="str">
        <f>IF(I9="","",VLOOKUP(I9,②選手情報入力!$AD$11:$AE$100,2,FALSE))</f>
        <v/>
      </c>
      <c r="K9" s="65" t="str">
        <f>IF(I9="","",VLOOKUP(I9,②選手情報入力!$AD$11:$AJ$100,6,FALSE))</f>
        <v/>
      </c>
      <c r="L9" s="528"/>
      <c r="N9" s="84">
        <v>2</v>
      </c>
      <c r="O9" s="84" t="str">
        <f>IF(②選手情報入力!$AU$10&lt;2,"",VLOOKUP(N9,②選手情報入力!$AT$11:$AU$100,2,FALSE))</f>
        <v/>
      </c>
      <c r="P9" s="65" t="str">
        <f>IF(O9="","",VLOOKUP(O9,②選手情報入力!$AJ$11:$AK$100,2,FALSE))</f>
        <v/>
      </c>
      <c r="Q9" s="65" t="str">
        <f>IF(O9="","",VLOOKUP(O9,②選手情報入力!$AJ$11:$AQ$100,6,FALSE))</f>
        <v/>
      </c>
      <c r="R9" s="521"/>
      <c r="T9" s="84">
        <v>2</v>
      </c>
      <c r="U9" s="84" t="str">
        <f>IF(②選手情報入力!$AW$10&lt;2,"",VLOOKUP(T9,②選手情報入力!$AV$11:$AW$100,2,FALSE))</f>
        <v/>
      </c>
      <c r="V9" s="65" t="str">
        <f>IF(U9="","",VLOOKUP(U9,②選手情報入力!$AJ$11:$AK$100,2,FALSE))</f>
        <v/>
      </c>
      <c r="W9" s="65" t="str">
        <f>IF(U9="","",VLOOKUP(U9,②選手情報入力!$AJ$11:$AQ$100,6,FALSE))</f>
        <v/>
      </c>
      <c r="X9" s="521"/>
    </row>
    <row r="10" spans="1:24">
      <c r="B10" s="84">
        <v>3</v>
      </c>
      <c r="C10" s="83" t="str">
        <f>IF(②選手情報入力!$AQ$10&lt;3,"",VLOOKUP(B10,②選手情報入力!$AP$11:$AQ$100,2,FALSE))</f>
        <v/>
      </c>
      <c r="D10" s="64" t="str">
        <f>IF(C10="","",VLOOKUP(C10,②選手情報入力!$AD$11:$AE$100,2,FALSE))</f>
        <v/>
      </c>
      <c r="E10" s="65" t="str">
        <f>IF(C10="","",VLOOKUP(C10,②選手情報入力!$AD$11:$AJ$100,6,FALSE))</f>
        <v/>
      </c>
      <c r="F10" s="521"/>
      <c r="H10" s="84">
        <v>3</v>
      </c>
      <c r="I10" s="84" t="str">
        <f>IF(②選手情報入力!$AS$10&lt;3,"",VLOOKUP(H10,②選手情報入力!$AR$11:$AS$100,2,FALSE))</f>
        <v/>
      </c>
      <c r="J10" s="65" t="str">
        <f>IF(I10="","",VLOOKUP(I10,②選手情報入力!$AD$11:$AE$100,2,FALSE))</f>
        <v/>
      </c>
      <c r="K10" s="65" t="str">
        <f>IF(I10="","",VLOOKUP(I10,②選手情報入力!$AD$11:$AJ$100,6,FALSE))</f>
        <v/>
      </c>
      <c r="L10" s="528"/>
      <c r="N10" s="84">
        <v>3</v>
      </c>
      <c r="O10" s="84" t="str">
        <f>IF(②選手情報入力!$AU$10&lt;3,"",VLOOKUP(N10,②選手情報入力!$AT$11:$AU$100,2,FALSE))</f>
        <v/>
      </c>
      <c r="P10" s="65" t="str">
        <f>IF(O10="","",VLOOKUP(O10,②選手情報入力!$AJ$11:$AK$100,2,FALSE))</f>
        <v/>
      </c>
      <c r="Q10" s="65" t="str">
        <f>IF(O10="","",VLOOKUP(O10,②選手情報入力!$AJ$11:$AQ$100,6,FALSE))</f>
        <v/>
      </c>
      <c r="R10" s="521"/>
      <c r="T10" s="84">
        <v>3</v>
      </c>
      <c r="U10" s="84" t="str">
        <f>IF(②選手情報入力!$AW$10&lt;3,"",VLOOKUP(T10,②選手情報入力!$AV$11:$AW$100,2,FALSE))</f>
        <v/>
      </c>
      <c r="V10" s="65" t="str">
        <f>IF(U10="","",VLOOKUP(U10,②選手情報入力!$AJ$11:$AK$100,2,FALSE))</f>
        <v/>
      </c>
      <c r="W10" s="65" t="str">
        <f>IF(U10="","",VLOOKUP(U10,②選手情報入力!$AJ$11:$AQ$100,6,FALSE))</f>
        <v/>
      </c>
      <c r="X10" s="521"/>
    </row>
    <row r="11" spans="1:24">
      <c r="B11" s="84">
        <v>4</v>
      </c>
      <c r="C11" s="83" t="str">
        <f>IF(②選手情報入力!$AQ$10&lt;4,"",VLOOKUP(B11,②選手情報入力!$AP$11:$AQ$100,2,FALSE))</f>
        <v/>
      </c>
      <c r="D11" s="64" t="str">
        <f>IF(C11="","",VLOOKUP(C11,②選手情報入力!$AD$11:$AE$100,2,FALSE))</f>
        <v/>
      </c>
      <c r="E11" s="65" t="str">
        <f>IF(C11="","",VLOOKUP(C11,②選手情報入力!$AD$11:$AJ$100,6,FALSE))</f>
        <v/>
      </c>
      <c r="F11" s="521"/>
      <c r="H11" s="84">
        <v>4</v>
      </c>
      <c r="I11" s="84" t="str">
        <f>IF(②選手情報入力!$AS$10&lt;4,"",VLOOKUP(H11,②選手情報入力!$AR$11:$AS$100,2,FALSE))</f>
        <v/>
      </c>
      <c r="J11" s="65" t="str">
        <f>IF(I11="","",VLOOKUP(I11,②選手情報入力!$AD$11:$AE$100,2,FALSE))</f>
        <v/>
      </c>
      <c r="K11" s="65" t="str">
        <f>IF(I11="","",VLOOKUP(I11,②選手情報入力!$AD$11:$AJ$100,6,FALSE))</f>
        <v/>
      </c>
      <c r="L11" s="528"/>
      <c r="N11" s="84">
        <v>4</v>
      </c>
      <c r="O11" s="84" t="str">
        <f>IF(②選手情報入力!$AU$10&lt;4,"",VLOOKUP(N11,②選手情報入力!$AT$11:$AU$100,2,FALSE))</f>
        <v/>
      </c>
      <c r="P11" s="65" t="str">
        <f>IF(O11="","",VLOOKUP(O11,②選手情報入力!$AJ$11:$AK$100,2,FALSE))</f>
        <v/>
      </c>
      <c r="Q11" s="65" t="str">
        <f>IF(O11="","",VLOOKUP(O11,②選手情報入力!$AJ$11:$AQ$100,6,FALSE))</f>
        <v/>
      </c>
      <c r="R11" s="521"/>
      <c r="T11" s="84">
        <v>4</v>
      </c>
      <c r="U11" s="84" t="str">
        <f>IF(②選手情報入力!$AW$10&lt;4,"",VLOOKUP(T11,②選手情報入力!$AV$11:$AW$100,2,FALSE))</f>
        <v/>
      </c>
      <c r="V11" s="65" t="str">
        <f>IF(U11="","",VLOOKUP(U11,②選手情報入力!$AJ$11:$AK$100,2,FALSE))</f>
        <v/>
      </c>
      <c r="W11" s="65" t="str">
        <f>IF(U11="","",VLOOKUP(U11,②選手情報入力!$AJ$11:$AQ$100,6,FALSE))</f>
        <v/>
      </c>
      <c r="X11" s="521"/>
    </row>
    <row r="12" spans="1:24">
      <c r="B12" s="84">
        <v>5</v>
      </c>
      <c r="C12" s="83" t="str">
        <f>IF(②選手情報入力!$AQ$10&lt;5,"",VLOOKUP(B12,②選手情報入力!$AP$11:$AQ$100,2,FALSE))</f>
        <v/>
      </c>
      <c r="D12" s="64" t="str">
        <f>IF(C12="","",VLOOKUP(C12,②選手情報入力!$AD$11:$AE$100,2,FALSE))</f>
        <v/>
      </c>
      <c r="E12" s="65" t="str">
        <f>IF(C12="","",VLOOKUP(C12,②選手情報入力!$AD$11:$AJ$100,6,FALSE))</f>
        <v/>
      </c>
      <c r="F12" s="521"/>
      <c r="H12" s="84">
        <v>5</v>
      </c>
      <c r="I12" s="84" t="str">
        <f>IF(②選手情報入力!$AS$10&lt;5,"",VLOOKUP(H12,②選手情報入力!$AR$11:$AS$100,2,FALSE))</f>
        <v/>
      </c>
      <c r="J12" s="65" t="str">
        <f>IF(I12="","",VLOOKUP(I12,②選手情報入力!$AD$11:$AE$100,2,FALSE))</f>
        <v/>
      </c>
      <c r="K12" s="65" t="str">
        <f>IF(I12="","",VLOOKUP(I12,②選手情報入力!$AD$11:$AJ$100,6,FALSE))</f>
        <v/>
      </c>
      <c r="L12" s="528"/>
      <c r="N12" s="84">
        <v>5</v>
      </c>
      <c r="O12" s="84" t="str">
        <f>IF(②選手情報入力!$AU$10&lt;5,"",VLOOKUP(N12,②選手情報入力!$AT$11:$AU$100,2,FALSE))</f>
        <v/>
      </c>
      <c r="P12" s="65" t="str">
        <f>IF(O12="","",VLOOKUP(O12,②選手情報入力!$AJ$11:$AK$100,2,FALSE))</f>
        <v/>
      </c>
      <c r="Q12" s="65" t="str">
        <f>IF(O12="","",VLOOKUP(O12,②選手情報入力!$AJ$11:$AQ$100,6,FALSE))</f>
        <v/>
      </c>
      <c r="R12" s="521"/>
      <c r="T12" s="84">
        <v>5</v>
      </c>
      <c r="U12" s="84" t="str">
        <f>IF(②選手情報入力!$AW$10&lt;5,"",VLOOKUP(T12,②選手情報入力!$AV$11:$AW$100,2,FALSE))</f>
        <v/>
      </c>
      <c r="V12" s="65" t="str">
        <f>IF(U12="","",VLOOKUP(U12,②選手情報入力!$AJ$11:$AK$100,2,FALSE))</f>
        <v/>
      </c>
      <c r="W12" s="65" t="str">
        <f>IF(U12="","",VLOOKUP(U12,②選手情報入力!$AJ$11:$AQ$100,6,FALSE))</f>
        <v/>
      </c>
      <c r="X12" s="521"/>
    </row>
    <row r="13" spans="1:24">
      <c r="B13" s="85">
        <v>6</v>
      </c>
      <c r="C13" s="83" t="str">
        <f>IF(②選手情報入力!$AQ$10&lt;6,"",VLOOKUP(B13,②選手情報入力!$AP$11:$AQ$100,2,FALSE))</f>
        <v/>
      </c>
      <c r="D13" s="64" t="str">
        <f>IF(C13="","",VLOOKUP(C13,②選手情報入力!$AD$11:$AE$100,2,FALSE))</f>
        <v/>
      </c>
      <c r="E13" s="66" t="str">
        <f>IF(C13="","",VLOOKUP(C13,②選手情報入力!$AD$11:$AJ$100,6,FALSE))</f>
        <v/>
      </c>
      <c r="F13" s="521"/>
      <c r="H13" s="85">
        <v>6</v>
      </c>
      <c r="I13" s="85" t="str">
        <f>IF(②選手情報入力!$AS$10&lt;6,"",VLOOKUP(H13,②選手情報入力!$AR$11:$AS$100,2,FALSE))</f>
        <v/>
      </c>
      <c r="J13" s="66" t="str">
        <f>IF(I13="","",VLOOKUP(I13,②選手情報入力!$AD$11:$AE$100,2,FALSE))</f>
        <v/>
      </c>
      <c r="K13" s="66" t="str">
        <f>IF(I13="","",VLOOKUP(I13,②選手情報入力!$AD$11:$AJ$100,6,FALSE))</f>
        <v/>
      </c>
      <c r="L13" s="529"/>
      <c r="N13" s="85">
        <v>6</v>
      </c>
      <c r="O13" s="85" t="str">
        <f>IF(②選手情報入力!$AU$10&lt;6,"",VLOOKUP(N13,②選手情報入力!$AT$11:$AU$100,2,FALSE))</f>
        <v/>
      </c>
      <c r="P13" s="66" t="str">
        <f>IF(O13="","",VLOOKUP(O13,②選手情報入力!$AJ$11:$AK$100,2,FALSE))</f>
        <v/>
      </c>
      <c r="Q13" s="66" t="str">
        <f>IF(O13="","",VLOOKUP(O13,②選手情報入力!$AJ$11:$AQ$100,6,FALSE))</f>
        <v/>
      </c>
      <c r="R13" s="521"/>
      <c r="T13" s="85">
        <v>6</v>
      </c>
      <c r="U13" s="85" t="str">
        <f>IF(②選手情報入力!$AW$10&lt;6,"",VLOOKUP(T13,②選手情報入力!$AV$11:$AW$100,2,FALSE))</f>
        <v/>
      </c>
      <c r="V13" s="66" t="str">
        <f>IF(U13="","",VLOOKUP(U13,②選手情報入力!$AJ$11:$AK$100,2,FALSE))</f>
        <v/>
      </c>
      <c r="W13" s="66" t="str">
        <f>IF(U13="","",VLOOKUP(U13,②選手情報入力!$AJ$11:$AQ$100,6,FALSE))</f>
        <v/>
      </c>
      <c r="X13" s="521"/>
    </row>
    <row r="14" spans="1:24">
      <c r="C14" s="86"/>
      <c r="D14" s="87" t="s">
        <v>65</v>
      </c>
      <c r="E14" s="88"/>
      <c r="F14" s="89">
        <f>IF(②選手情報入力!AQ10&gt;=4,1,0)</f>
        <v>0</v>
      </c>
      <c r="H14" s="86"/>
      <c r="I14" s="86"/>
      <c r="J14" s="87" t="s">
        <v>65</v>
      </c>
      <c r="K14" s="88"/>
      <c r="L14" s="89">
        <f>IF(②選手情報入力!AS10&gt;=4,1,0)</f>
        <v>0</v>
      </c>
      <c r="N14" s="86"/>
      <c r="O14" s="86"/>
      <c r="P14" s="87" t="s">
        <v>65</v>
      </c>
      <c r="Q14" s="88"/>
      <c r="R14" s="89">
        <f>IF(②選手情報入力!AU10&gt;=4,1,0)</f>
        <v>0</v>
      </c>
      <c r="T14" s="86"/>
      <c r="U14" s="86"/>
      <c r="V14" s="87" t="s">
        <v>65</v>
      </c>
      <c r="W14" s="88"/>
      <c r="X14" s="89">
        <f>IF(②選手情報入力!AW10&gt;=4,1,0)</f>
        <v>0</v>
      </c>
    </row>
  </sheetData>
  <sheetProtection selectLockedCells="1" selectUnlockedCells="1"/>
  <mergeCells count="10">
    <mergeCell ref="J1:L1"/>
    <mergeCell ref="R8:R13"/>
    <mergeCell ref="F8:F13"/>
    <mergeCell ref="B6:F6"/>
    <mergeCell ref="X8:X13"/>
    <mergeCell ref="N6:R6"/>
    <mergeCell ref="T6:X6"/>
    <mergeCell ref="H6:L6"/>
    <mergeCell ref="L8:L13"/>
    <mergeCell ref="P1:R1"/>
  </mergeCells>
  <phoneticPr fontId="7"/>
  <dataValidations count="1">
    <dataValidation imeMode="off" allowBlank="1" showInputMessage="1" showErrorMessage="1" sqref="U8:X13 O8:R13 I8:L13 C8:F13"/>
  </dataValidations>
  <pageMargins left="0.70866141732283472" right="0.70866141732283472" top="0.74803149606299213" bottom="0.74803149606299213" header="0.31496062992125984" footer="0.31496062992125984"/>
  <pageSetup paperSize="9" orientation="portrait"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1:R35"/>
  <sheetViews>
    <sheetView workbookViewId="0">
      <selection activeCell="C1" sqref="C1:F1"/>
    </sheetView>
  </sheetViews>
  <sheetFormatPr defaultColWidth="9" defaultRowHeight="13.5"/>
  <cols>
    <col min="1" max="1" width="3.625" style="98" customWidth="1"/>
    <col min="2" max="2" width="26.125" style="98" customWidth="1"/>
    <col min="3" max="3" width="10" style="98" customWidth="1"/>
    <col min="4" max="4" width="4.875" style="98" customWidth="1"/>
    <col min="5" max="5" width="9" style="98" customWidth="1"/>
    <col min="6" max="6" width="26.125" style="98" customWidth="1"/>
    <col min="7" max="7" width="15.5" style="98" customWidth="1"/>
    <col min="8" max="8" width="2.375" style="98" customWidth="1"/>
    <col min="9" max="9" width="3.375" style="98" bestFit="1" customWidth="1"/>
    <col min="10" max="10" width="9" style="98"/>
    <col min="11" max="11" width="11.625" style="98" customWidth="1"/>
    <col min="12" max="12" width="8.125" style="98" customWidth="1"/>
    <col min="13" max="13" width="11.5" style="98" customWidth="1"/>
    <col min="14" max="14" width="8.125" style="98" customWidth="1"/>
    <col min="15" max="16384" width="9" style="98"/>
  </cols>
  <sheetData>
    <row r="1" spans="1:18" ht="17.25">
      <c r="A1" s="31" t="s">
        <v>140</v>
      </c>
      <c r="B1" s="94"/>
      <c r="C1" s="530" t="s">
        <v>1690</v>
      </c>
      <c r="D1" s="530"/>
      <c r="E1" s="530"/>
      <c r="F1" s="530"/>
      <c r="G1" s="96"/>
      <c r="H1" s="97"/>
    </row>
    <row r="2" spans="1:18" ht="24.75" customHeight="1">
      <c r="A2" s="544" t="s">
        <v>478</v>
      </c>
      <c r="B2" s="544"/>
      <c r="C2" s="544"/>
      <c r="D2" s="544"/>
      <c r="E2" s="544"/>
      <c r="F2" s="544"/>
      <c r="G2" s="544"/>
      <c r="H2" s="544"/>
    </row>
    <row r="3" spans="1:18" ht="30" customHeight="1">
      <c r="A3" s="552" t="str">
        <f>注意事項!C3</f>
        <v>第48回名古屋地区陸上競技選手権大会　兼　記録会</v>
      </c>
      <c r="B3" s="552"/>
      <c r="C3" s="552"/>
      <c r="D3" s="552"/>
      <c r="E3" s="552"/>
      <c r="F3" s="552"/>
      <c r="G3" s="552"/>
      <c r="H3" s="99"/>
    </row>
    <row r="4" spans="1:18" ht="19.5" thickBot="1">
      <c r="A4" s="545" t="s">
        <v>50</v>
      </c>
      <c r="B4" s="545"/>
      <c r="C4" s="545"/>
      <c r="D4" s="545"/>
      <c r="E4" s="545"/>
      <c r="F4" s="545"/>
      <c r="G4" s="545"/>
      <c r="H4" s="545"/>
    </row>
    <row r="5" spans="1:18" ht="19.5" customHeight="1" thickBot="1">
      <c r="A5" s="100"/>
      <c r="B5" s="131" t="s">
        <v>128</v>
      </c>
      <c r="C5" s="549" t="str">
        <f>IF(①団体情報入力!C8="","",①団体情報入力!C8)</f>
        <v/>
      </c>
      <c r="D5" s="550"/>
      <c r="E5" s="550"/>
      <c r="F5" s="551"/>
      <c r="G5" s="101" t="s">
        <v>49</v>
      </c>
      <c r="H5" s="95"/>
    </row>
    <row r="6" spans="1:18" ht="22.5" customHeight="1" thickBot="1">
      <c r="A6" s="95"/>
      <c r="B6" s="130" t="str">
        <f>IF(①団体情報入力!C9="","",①団体情報入力!C9)</f>
        <v/>
      </c>
      <c r="C6" s="266" t="s">
        <v>837</v>
      </c>
      <c r="D6" s="546" t="str">
        <f>IF(①団体情報入力!C6="","",①団体情報入力!C6)</f>
        <v/>
      </c>
      <c r="E6" s="547"/>
      <c r="F6" s="547"/>
      <c r="G6" s="548"/>
      <c r="H6" s="102"/>
    </row>
    <row r="7" spans="1:18" ht="21" customHeight="1" thickBot="1">
      <c r="A7" s="95"/>
      <c r="B7" s="533" t="s">
        <v>119</v>
      </c>
      <c r="C7" s="534"/>
      <c r="D7" s="118"/>
      <c r="E7" s="104"/>
      <c r="F7" s="285" t="str">
        <f>①団体情報入力!C2</f>
        <v>一般大学高校</v>
      </c>
      <c r="G7" s="268" t="s">
        <v>1507</v>
      </c>
      <c r="H7" s="95"/>
      <c r="I7" s="206" t="s">
        <v>707</v>
      </c>
      <c r="J7" s="531" t="s">
        <v>1506</v>
      </c>
      <c r="K7" s="531"/>
      <c r="L7" s="531"/>
      <c r="M7" s="531"/>
      <c r="N7" s="531"/>
      <c r="O7" s="531"/>
    </row>
    <row r="8" spans="1:18" ht="21" customHeight="1" thickBot="1">
      <c r="B8" s="105" t="s">
        <v>121</v>
      </c>
      <c r="C8" s="538">
        <f>②選手情報入力!I101</f>
        <v>0</v>
      </c>
      <c r="D8" s="539"/>
      <c r="E8" s="104"/>
      <c r="F8" s="106" t="str">
        <f>IF(①団体情報入力!C2="一般大学高校","参加数✕800円","参加数✕500円")</f>
        <v>参加数✕800円</v>
      </c>
      <c r="G8" s="107">
        <f>IF(①団体情報入力!C2="一般大学高校",C8*800,C8*500)</f>
        <v>0</v>
      </c>
      <c r="H8" s="121"/>
      <c r="I8" s="206" t="s">
        <v>707</v>
      </c>
      <c r="J8" s="531"/>
      <c r="K8" s="531"/>
      <c r="L8" s="531"/>
      <c r="M8" s="531"/>
      <c r="N8" s="531"/>
      <c r="O8" s="531"/>
      <c r="R8" s="98" t="s">
        <v>1503</v>
      </c>
    </row>
    <row r="9" spans="1:18" ht="21" customHeight="1" thickBot="1">
      <c r="A9" s="95"/>
      <c r="B9" s="108" t="s">
        <v>122</v>
      </c>
      <c r="C9" s="542">
        <f>②選手情報入力!I102</f>
        <v>0</v>
      </c>
      <c r="D9" s="543"/>
      <c r="E9" s="104"/>
      <c r="F9" s="106" t="s">
        <v>691</v>
      </c>
      <c r="G9" s="107">
        <f>C9*1200</f>
        <v>0</v>
      </c>
      <c r="H9" s="95"/>
      <c r="J9" s="531"/>
      <c r="K9" s="531"/>
      <c r="L9" s="531"/>
      <c r="M9" s="531"/>
      <c r="N9" s="531"/>
      <c r="O9" s="531"/>
    </row>
    <row r="10" spans="1:18" ht="21" customHeight="1" thickTop="1" thickBot="1">
      <c r="A10" s="95"/>
      <c r="B10" s="120" t="s">
        <v>125</v>
      </c>
      <c r="C10" s="126">
        <f>IF(①団体情報入力!C11="",0,①団体情報入力!C11)</f>
        <v>0</v>
      </c>
      <c r="D10" s="119" t="s">
        <v>126</v>
      </c>
      <c r="F10" s="199" t="s">
        <v>692</v>
      </c>
      <c r="G10" s="196">
        <f>C10*1000</f>
        <v>0</v>
      </c>
      <c r="H10" s="95"/>
    </row>
    <row r="11" spans="1:18" ht="21" customHeight="1" thickBot="1">
      <c r="A11" s="95"/>
      <c r="F11" s="203" t="s">
        <v>706</v>
      </c>
      <c r="G11" s="196">
        <f>SUM(G8:G10)</f>
        <v>0</v>
      </c>
      <c r="H11" s="95"/>
      <c r="I11" s="197" t="s">
        <v>707</v>
      </c>
      <c r="J11" s="98" t="s">
        <v>708</v>
      </c>
    </row>
    <row r="12" spans="1:18" ht="18.75" customHeight="1" thickBot="1">
      <c r="A12" s="95"/>
      <c r="B12" s="488" t="s">
        <v>132</v>
      </c>
      <c r="C12" s="489"/>
      <c r="D12" s="489"/>
      <c r="E12" s="490"/>
      <c r="F12" s="258" t="s">
        <v>693</v>
      </c>
      <c r="G12" s="259"/>
      <c r="H12" s="95"/>
      <c r="I12" s="197"/>
      <c r="J12" s="98" t="s">
        <v>709</v>
      </c>
    </row>
    <row r="13" spans="1:18" ht="18.75" customHeight="1">
      <c r="A13" s="110"/>
      <c r="B13" s="127" t="str">
        <f>IF(①団体情報入力!B12="","",①団体情報入力!B12)</f>
        <v/>
      </c>
      <c r="C13" s="540" t="str">
        <f>IF(①団体情報入力!F12="","",①団体情報入力!F12)</f>
        <v/>
      </c>
      <c r="D13" s="540"/>
      <c r="E13" s="541"/>
      <c r="F13" s="277" t="s">
        <v>814</v>
      </c>
      <c r="G13" s="349">
        <v>0</v>
      </c>
      <c r="H13" s="95"/>
      <c r="I13" s="261" t="s">
        <v>816</v>
      </c>
      <c r="J13" s="98" t="s">
        <v>817</v>
      </c>
    </row>
    <row r="14" spans="1:18" ht="18.75" customHeight="1" thickBot="1">
      <c r="A14" s="95"/>
      <c r="B14" s="128" t="str">
        <f>IF(①団体情報入力!B13="","",①団体情報入力!B13)</f>
        <v/>
      </c>
      <c r="C14" s="535" t="str">
        <f>IF(①団体情報入力!F13="","",①団体情報入力!F13)</f>
        <v/>
      </c>
      <c r="D14" s="536"/>
      <c r="E14" s="537"/>
      <c r="F14" s="278" t="s">
        <v>815</v>
      </c>
      <c r="G14" s="260">
        <v>0</v>
      </c>
      <c r="H14" s="95"/>
      <c r="I14" s="261" t="s">
        <v>816</v>
      </c>
      <c r="J14" s="98" t="s">
        <v>1500</v>
      </c>
    </row>
    <row r="15" spans="1:18" ht="18.75" customHeight="1" thickTop="1" thickBot="1">
      <c r="A15" s="95"/>
      <c r="B15" s="121"/>
      <c r="C15" s="121"/>
      <c r="D15" s="121"/>
      <c r="E15" s="121"/>
      <c r="F15" s="204" t="str">
        <f>IF(G15&lt;0,"返金金額","入金金額")</f>
        <v>入金金額</v>
      </c>
      <c r="G15" s="205">
        <f>SUM(G8:G10)-SUM(G13:G14)</f>
        <v>0</v>
      </c>
      <c r="H15" s="95"/>
      <c r="I15" s="206" t="s">
        <v>710</v>
      </c>
      <c r="J15" s="207" t="s">
        <v>711</v>
      </c>
    </row>
    <row r="16" spans="1:18" ht="15" thickBot="1">
      <c r="A16" s="95"/>
      <c r="B16" s="129" t="s">
        <v>629</v>
      </c>
      <c r="C16" s="67"/>
      <c r="D16" s="67"/>
      <c r="E16" s="109"/>
      <c r="F16" s="117" t="s">
        <v>136</v>
      </c>
      <c r="G16" s="145" t="str">
        <f>IF(②選手情報入力!I105=0,"",②選手情報入力!I105)</f>
        <v/>
      </c>
      <c r="H16" s="95"/>
    </row>
    <row r="17" spans="1:8" ht="14.25">
      <c r="A17" s="95"/>
      <c r="C17" s="103"/>
      <c r="D17" s="103"/>
      <c r="E17" s="109"/>
      <c r="H17" s="95"/>
    </row>
    <row r="18" spans="1:8" ht="14.25">
      <c r="A18" s="95"/>
      <c r="E18" s="109"/>
      <c r="F18" s="532">
        <f ca="1">TODAY()</f>
        <v>44083</v>
      </c>
      <c r="G18" s="532"/>
      <c r="H18" s="95"/>
    </row>
    <row r="19" spans="1:8" ht="17.25">
      <c r="A19" s="95"/>
      <c r="B19" s="109"/>
      <c r="C19" s="109"/>
      <c r="D19" s="109"/>
      <c r="E19" s="109"/>
      <c r="F19" s="121"/>
      <c r="G19" s="121"/>
      <c r="H19" s="95"/>
    </row>
    <row r="20" spans="1:8" ht="14.25">
      <c r="A20" s="95"/>
      <c r="B20" s="110"/>
      <c r="C20" s="110"/>
      <c r="D20" s="110"/>
      <c r="E20" s="110"/>
      <c r="H20" s="95"/>
    </row>
    <row r="21" spans="1:8" ht="14.25">
      <c r="A21" s="95"/>
      <c r="B21" s="109"/>
      <c r="C21" s="109"/>
      <c r="D21" s="109"/>
      <c r="E21" s="109"/>
      <c r="H21" s="95"/>
    </row>
    <row r="22" spans="1:8" ht="18.75">
      <c r="A22" s="95"/>
      <c r="B22" s="111"/>
      <c r="C22" s="111"/>
      <c r="D22" s="111"/>
      <c r="E22" s="111"/>
      <c r="H22" s="95"/>
    </row>
    <row r="23" spans="1:8" ht="18.75">
      <c r="A23" s="95"/>
      <c r="B23" s="111"/>
      <c r="C23" s="111"/>
      <c r="D23" s="111"/>
      <c r="E23" s="111"/>
      <c r="H23" s="95"/>
    </row>
    <row r="24" spans="1:8" ht="14.25">
      <c r="A24" s="95"/>
      <c r="B24" s="112"/>
      <c r="C24" s="109"/>
      <c r="D24" s="109"/>
      <c r="E24" s="109"/>
      <c r="F24" s="110"/>
      <c r="G24" s="110"/>
      <c r="H24" s="95"/>
    </row>
    <row r="25" spans="1:8" ht="14.25">
      <c r="B25" s="112"/>
      <c r="C25" s="109"/>
      <c r="D25" s="109"/>
      <c r="E25" s="109"/>
    </row>
    <row r="26" spans="1:8" ht="14.25">
      <c r="B26" s="112"/>
      <c r="C26" s="109"/>
      <c r="D26" s="109"/>
      <c r="E26" s="109"/>
    </row>
    <row r="27" spans="1:8" ht="18.75">
      <c r="B27" s="112"/>
      <c r="C27" s="109"/>
      <c r="D27" s="109"/>
      <c r="E27" s="109"/>
      <c r="F27" s="111"/>
      <c r="G27" s="111"/>
    </row>
    <row r="28" spans="1:8" ht="14.25">
      <c r="B28" s="112"/>
      <c r="C28" s="109"/>
      <c r="D28" s="109"/>
      <c r="E28" s="109"/>
      <c r="F28" s="113"/>
      <c r="G28" s="109"/>
    </row>
    <row r="29" spans="1:8" ht="14.25">
      <c r="B29" s="112"/>
      <c r="C29" s="109"/>
      <c r="D29" s="109"/>
      <c r="E29" s="109"/>
      <c r="F29" s="113"/>
      <c r="G29" s="109"/>
    </row>
    <row r="30" spans="1:8" ht="14.25">
      <c r="B30" s="112"/>
      <c r="C30" s="109"/>
      <c r="D30" s="109"/>
      <c r="E30" s="109"/>
      <c r="F30" s="113"/>
      <c r="G30" s="109"/>
    </row>
    <row r="31" spans="1:8" ht="14.25">
      <c r="B31" s="112"/>
      <c r="C31" s="109"/>
      <c r="D31" s="109"/>
      <c r="E31" s="109"/>
      <c r="F31" s="113"/>
      <c r="G31" s="109"/>
    </row>
    <row r="32" spans="1:8" ht="14.25">
      <c r="F32" s="113"/>
      <c r="G32" s="109"/>
    </row>
    <row r="33" spans="6:7" ht="14.25">
      <c r="F33" s="113"/>
      <c r="G33" s="109"/>
    </row>
    <row r="34" spans="6:7" ht="14.25">
      <c r="F34" s="113"/>
      <c r="G34" s="109"/>
    </row>
    <row r="35" spans="6:7" ht="14.25">
      <c r="F35" s="113"/>
      <c r="G35" s="109"/>
    </row>
  </sheetData>
  <sheetProtection selectLockedCells="1"/>
  <mergeCells count="14">
    <mergeCell ref="C1:F1"/>
    <mergeCell ref="J7:O9"/>
    <mergeCell ref="F18:G18"/>
    <mergeCell ref="B7:C7"/>
    <mergeCell ref="C14:E14"/>
    <mergeCell ref="C8:D8"/>
    <mergeCell ref="C13:E13"/>
    <mergeCell ref="B12:E12"/>
    <mergeCell ref="C9:D9"/>
    <mergeCell ref="A2:H2"/>
    <mergeCell ref="A4:H4"/>
    <mergeCell ref="D6:G6"/>
    <mergeCell ref="C5:F5"/>
    <mergeCell ref="A3:G3"/>
  </mergeCells>
  <phoneticPr fontId="7"/>
  <conditionalFormatting sqref="G15">
    <cfRule type="cellIs" dxfId="0" priority="1" operator="lessThan">
      <formula>0</formula>
    </cfRule>
  </conditionalFormatting>
  <dataValidations count="2">
    <dataValidation imeMode="off" allowBlank="1" showInputMessage="1" showErrorMessage="1" sqref="G1"/>
    <dataValidation type="whole" allowBlank="1" showInputMessage="1" showErrorMessage="1" sqref="G13:G14">
      <formula1>0</formula1>
      <formula2>1000000</formula2>
    </dataValidation>
  </dataValidations>
  <printOptions horizontalCentered="1"/>
  <pageMargins left="0.39370078740157483" right="0.39370078740157483" top="0.59055118110236227" bottom="0.59055118110236227" header="0.31496062992125984" footer="0.31496062992125984"/>
  <pageSetup paperSize="9" scale="99" orientation="portrait" horizontalDpi="4294967293" verticalDpi="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B0F0"/>
    <pageSetUpPr fitToPage="1"/>
  </sheetPr>
  <dimension ref="A1:K27"/>
  <sheetViews>
    <sheetView workbookViewId="0">
      <selection activeCell="K14" sqref="K14"/>
    </sheetView>
  </sheetViews>
  <sheetFormatPr defaultRowHeight="13.5"/>
  <cols>
    <col min="1" max="1" width="2.25" style="208" customWidth="1"/>
    <col min="2" max="2" width="6.75" style="208" customWidth="1"/>
    <col min="3" max="3" width="52" style="208" customWidth="1"/>
    <col min="4" max="11" width="9" style="208" customWidth="1"/>
    <col min="12" max="16384" width="9" style="208"/>
  </cols>
  <sheetData>
    <row r="1" spans="1:11" s="11" customFormat="1" ht="17.25">
      <c r="A1" s="15"/>
      <c r="B1" s="202" t="s">
        <v>778</v>
      </c>
      <c r="C1" s="201"/>
      <c r="D1" s="201"/>
      <c r="E1" s="201"/>
      <c r="F1" s="201"/>
      <c r="G1" s="201"/>
      <c r="H1" s="201"/>
      <c r="I1" s="201"/>
      <c r="J1" s="201"/>
      <c r="K1" s="201"/>
    </row>
    <row r="2" spans="1:11" ht="14.1" customHeight="1"/>
    <row r="3" spans="1:11" ht="21.75" customHeight="1">
      <c r="B3" s="209" t="s">
        <v>712</v>
      </c>
      <c r="C3" s="210"/>
    </row>
    <row r="4" spans="1:11" ht="18.2" customHeight="1">
      <c r="B4" s="211" t="s">
        <v>713</v>
      </c>
    </row>
    <row r="5" spans="1:11" ht="13.35" customHeight="1"/>
    <row r="6" spans="1:11" ht="24" customHeight="1">
      <c r="A6" s="555" t="s">
        <v>714</v>
      </c>
      <c r="B6" s="555"/>
      <c r="C6" s="555"/>
      <c r="D6" s="555"/>
      <c r="E6" s="555"/>
      <c r="F6" s="555"/>
      <c r="G6" s="555"/>
      <c r="H6" s="555"/>
      <c r="I6" s="555"/>
      <c r="J6" s="555"/>
      <c r="K6" s="555"/>
    </row>
    <row r="7" spans="1:11" ht="12" customHeight="1">
      <c r="A7" s="555"/>
      <c r="B7" s="555"/>
      <c r="C7" s="555"/>
      <c r="D7" s="555"/>
      <c r="E7" s="555"/>
      <c r="F7" s="555"/>
      <c r="G7" s="555"/>
      <c r="H7" s="555"/>
      <c r="I7" s="555"/>
      <c r="J7" s="555"/>
      <c r="K7" s="555"/>
    </row>
    <row r="8" spans="1:11" ht="12" customHeight="1">
      <c r="A8" s="555"/>
      <c r="B8" s="555"/>
      <c r="C8" s="555"/>
      <c r="D8" s="555"/>
      <c r="E8" s="555"/>
      <c r="F8" s="555"/>
      <c r="G8" s="555"/>
      <c r="H8" s="555"/>
      <c r="I8" s="555"/>
      <c r="J8" s="555"/>
      <c r="K8" s="555"/>
    </row>
    <row r="9" spans="1:11" ht="13.35" customHeight="1">
      <c r="A9" s="555"/>
      <c r="B9" s="555"/>
      <c r="C9" s="555"/>
      <c r="D9" s="555"/>
      <c r="E9" s="555"/>
      <c r="F9" s="555"/>
      <c r="G9" s="555"/>
      <c r="H9" s="555"/>
      <c r="I9" s="555"/>
      <c r="J9" s="555"/>
      <c r="K9" s="555"/>
    </row>
    <row r="10" spans="1:11" ht="18.95" customHeight="1">
      <c r="A10" s="555"/>
      <c r="B10" s="555"/>
      <c r="C10" s="555"/>
      <c r="D10" s="555"/>
      <c r="E10" s="555"/>
      <c r="F10" s="555"/>
      <c r="G10" s="555"/>
      <c r="H10" s="555"/>
      <c r="I10" s="555"/>
      <c r="J10" s="555"/>
      <c r="K10" s="555"/>
    </row>
    <row r="11" spans="1:11" ht="12" customHeight="1">
      <c r="A11" s="212" t="s">
        <v>715</v>
      </c>
    </row>
    <row r="12" spans="1:11" ht="20.45" customHeight="1" thickBot="1">
      <c r="A12" s="213" t="s">
        <v>716</v>
      </c>
    </row>
    <row r="13" spans="1:11" ht="34.5" customHeight="1">
      <c r="A13" s="556" t="s">
        <v>717</v>
      </c>
      <c r="B13" s="557"/>
      <c r="C13" s="214" t="s">
        <v>718</v>
      </c>
      <c r="D13" s="215">
        <f t="shared" ref="D13:I13" si="0">E13-1</f>
        <v>44113</v>
      </c>
      <c r="E13" s="215">
        <f t="shared" si="0"/>
        <v>44114</v>
      </c>
      <c r="F13" s="215">
        <f t="shared" si="0"/>
        <v>44115</v>
      </c>
      <c r="G13" s="215">
        <f t="shared" si="0"/>
        <v>44116</v>
      </c>
      <c r="H13" s="215">
        <f t="shared" si="0"/>
        <v>44117</v>
      </c>
      <c r="I13" s="215">
        <f t="shared" si="0"/>
        <v>44118</v>
      </c>
      <c r="J13" s="215">
        <f>K13-1</f>
        <v>44119</v>
      </c>
      <c r="K13" s="216">
        <f>注意事項!C4-1</f>
        <v>44120</v>
      </c>
    </row>
    <row r="14" spans="1:11" ht="23.1" customHeight="1">
      <c r="A14" s="558" t="s">
        <v>719</v>
      </c>
      <c r="B14" s="554"/>
      <c r="C14" s="217" t="s">
        <v>720</v>
      </c>
      <c r="D14" s="218"/>
      <c r="E14" s="218"/>
      <c r="F14" s="218"/>
      <c r="G14" s="218"/>
      <c r="H14" s="218"/>
      <c r="I14" s="218"/>
      <c r="J14" s="218"/>
      <c r="K14" s="219"/>
    </row>
    <row r="15" spans="1:11" ht="23.25" customHeight="1">
      <c r="A15" s="553" t="s">
        <v>721</v>
      </c>
      <c r="B15" s="554"/>
      <c r="C15" s="217" t="s">
        <v>722</v>
      </c>
      <c r="D15" s="218"/>
      <c r="E15" s="218"/>
      <c r="F15" s="218"/>
      <c r="G15" s="218"/>
      <c r="H15" s="218"/>
      <c r="I15" s="218"/>
      <c r="J15" s="218"/>
      <c r="K15" s="219"/>
    </row>
    <row r="16" spans="1:11" ht="23.25" customHeight="1">
      <c r="A16" s="553" t="s">
        <v>723</v>
      </c>
      <c r="B16" s="554"/>
      <c r="C16" s="217" t="s">
        <v>724</v>
      </c>
      <c r="D16" s="218"/>
      <c r="E16" s="218"/>
      <c r="F16" s="218"/>
      <c r="G16" s="218"/>
      <c r="H16" s="218"/>
      <c r="I16" s="218"/>
      <c r="J16" s="218"/>
      <c r="K16" s="219"/>
    </row>
    <row r="17" spans="1:11" ht="23.1" customHeight="1">
      <c r="A17" s="553" t="s">
        <v>725</v>
      </c>
      <c r="B17" s="554"/>
      <c r="C17" s="220" t="s">
        <v>726</v>
      </c>
      <c r="D17" s="218"/>
      <c r="E17" s="218"/>
      <c r="F17" s="218"/>
      <c r="G17" s="218"/>
      <c r="H17" s="218"/>
      <c r="I17" s="218"/>
      <c r="J17" s="218"/>
      <c r="K17" s="219"/>
    </row>
    <row r="18" spans="1:11" ht="23.25" customHeight="1">
      <c r="A18" s="553" t="s">
        <v>727</v>
      </c>
      <c r="B18" s="554"/>
      <c r="C18" s="217" t="s">
        <v>728</v>
      </c>
      <c r="D18" s="218"/>
      <c r="E18" s="218"/>
      <c r="F18" s="218"/>
      <c r="G18" s="218"/>
      <c r="H18" s="218"/>
      <c r="I18" s="218"/>
      <c r="J18" s="218"/>
      <c r="K18" s="219"/>
    </row>
    <row r="19" spans="1:11" ht="23.25" customHeight="1">
      <c r="A19" s="553" t="s">
        <v>729</v>
      </c>
      <c r="B19" s="554"/>
      <c r="C19" s="217" t="s">
        <v>730</v>
      </c>
      <c r="D19" s="218"/>
      <c r="E19" s="218"/>
      <c r="F19" s="218"/>
      <c r="G19" s="218"/>
      <c r="H19" s="218"/>
      <c r="I19" s="218"/>
      <c r="J19" s="218"/>
      <c r="K19" s="219"/>
    </row>
    <row r="20" spans="1:11" ht="23.1" customHeight="1">
      <c r="A20" s="553" t="s">
        <v>731</v>
      </c>
      <c r="B20" s="554"/>
      <c r="C20" s="217" t="s">
        <v>732</v>
      </c>
      <c r="D20" s="218"/>
      <c r="E20" s="218"/>
      <c r="F20" s="218"/>
      <c r="G20" s="218"/>
      <c r="H20" s="218"/>
      <c r="I20" s="218"/>
      <c r="J20" s="218"/>
      <c r="K20" s="219"/>
    </row>
    <row r="21" spans="1:11" ht="23.25" customHeight="1">
      <c r="A21" s="553" t="s">
        <v>733</v>
      </c>
      <c r="B21" s="554"/>
      <c r="C21" s="217" t="s">
        <v>734</v>
      </c>
      <c r="D21" s="218"/>
      <c r="E21" s="218"/>
      <c r="F21" s="218"/>
      <c r="G21" s="218"/>
      <c r="H21" s="218"/>
      <c r="I21" s="218"/>
      <c r="J21" s="218"/>
      <c r="K21" s="219"/>
    </row>
    <row r="22" spans="1:11" ht="23.25" customHeight="1">
      <c r="A22" s="553" t="s">
        <v>735</v>
      </c>
      <c r="B22" s="554"/>
      <c r="C22" s="217" t="s">
        <v>736</v>
      </c>
      <c r="D22" s="218"/>
      <c r="E22" s="218"/>
      <c r="F22" s="218"/>
      <c r="G22" s="218"/>
      <c r="H22" s="218"/>
      <c r="I22" s="218"/>
      <c r="J22" s="218"/>
      <c r="K22" s="219"/>
    </row>
    <row r="23" spans="1:11" ht="23.25" customHeight="1">
      <c r="A23" s="553">
        <v>10</v>
      </c>
      <c r="B23" s="554"/>
      <c r="C23" s="217" t="s">
        <v>737</v>
      </c>
      <c r="D23" s="218"/>
      <c r="E23" s="218"/>
      <c r="F23" s="218"/>
      <c r="G23" s="218"/>
      <c r="H23" s="218"/>
      <c r="I23" s="218"/>
      <c r="J23" s="218"/>
      <c r="K23" s="219"/>
    </row>
    <row r="24" spans="1:11" ht="23.1" customHeight="1" thickBot="1">
      <c r="A24" s="559">
        <v>11</v>
      </c>
      <c r="B24" s="560"/>
      <c r="C24" s="221" t="s">
        <v>738</v>
      </c>
      <c r="D24" s="222" t="s">
        <v>740</v>
      </c>
      <c r="E24" s="222" t="s">
        <v>741</v>
      </c>
      <c r="F24" s="222" t="s">
        <v>740</v>
      </c>
      <c r="G24" s="222" t="s">
        <v>740</v>
      </c>
      <c r="H24" s="222" t="s">
        <v>740</v>
      </c>
      <c r="I24" s="222" t="s">
        <v>739</v>
      </c>
      <c r="J24" s="222" t="s">
        <v>739</v>
      </c>
      <c r="K24" s="223" t="s">
        <v>739</v>
      </c>
    </row>
    <row r="25" spans="1:11" ht="35.450000000000003" customHeight="1" thickBot="1">
      <c r="A25" s="561" t="s">
        <v>742</v>
      </c>
      <c r="B25" s="562"/>
      <c r="C25" s="224"/>
      <c r="D25" s="563" t="s">
        <v>743</v>
      </c>
      <c r="E25" s="564"/>
      <c r="F25" s="565" t="str">
        <f>IF(①団体情報入力!C4="","",①団体情報入力!C4)</f>
        <v/>
      </c>
      <c r="G25" s="566"/>
      <c r="H25" s="566"/>
      <c r="I25" s="566"/>
      <c r="J25" s="566"/>
      <c r="K25" s="567"/>
    </row>
    <row r="26" spans="1:11" ht="18.75" customHeight="1">
      <c r="A26" s="568" t="s">
        <v>744</v>
      </c>
      <c r="B26" s="569"/>
      <c r="C26" s="572" t="str">
        <f>IF(①団体情報入力!C9="","",①団体情報入力!C9)</f>
        <v/>
      </c>
      <c r="D26" s="574" t="s">
        <v>745</v>
      </c>
      <c r="E26" s="575"/>
      <c r="F26" s="575"/>
      <c r="G26" s="575"/>
      <c r="H26" s="575"/>
      <c r="I26" s="575"/>
      <c r="J26" s="575"/>
      <c r="K26" s="576"/>
    </row>
    <row r="27" spans="1:11" ht="26.25" customHeight="1" thickBot="1">
      <c r="A27" s="570"/>
      <c r="B27" s="571"/>
      <c r="C27" s="573"/>
      <c r="D27" s="577"/>
      <c r="E27" s="578"/>
      <c r="F27" s="578"/>
      <c r="G27" s="578"/>
      <c r="H27" s="578"/>
      <c r="I27" s="578"/>
      <c r="J27" s="578"/>
      <c r="K27" s="579"/>
    </row>
  </sheetData>
  <mergeCells count="19">
    <mergeCell ref="A24:B24"/>
    <mergeCell ref="A25:B25"/>
    <mergeCell ref="D25:E25"/>
    <mergeCell ref="F25:K25"/>
    <mergeCell ref="A26:B27"/>
    <mergeCell ref="C26:C27"/>
    <mergeCell ref="D26:K27"/>
    <mergeCell ref="A23:B23"/>
    <mergeCell ref="A6:K10"/>
    <mergeCell ref="A13:B13"/>
    <mergeCell ref="A14:B14"/>
    <mergeCell ref="A15:B15"/>
    <mergeCell ref="A16:B16"/>
    <mergeCell ref="A17:B17"/>
    <mergeCell ref="A18:B18"/>
    <mergeCell ref="A19:B19"/>
    <mergeCell ref="A20:B20"/>
    <mergeCell ref="A21:B21"/>
    <mergeCell ref="A22:B22"/>
  </mergeCells>
  <phoneticPr fontId="42"/>
  <printOptions horizontalCentered="1"/>
  <pageMargins left="0.70866141732283472" right="0.70866141732283472" top="0.74803149606299213" bottom="0.74803149606299213" header="0.31496062992125984" footer="0.31496062992125984"/>
  <pageSetup paperSize="9" scale="9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8" tint="0.59999389629810485"/>
  </sheetPr>
  <dimension ref="A1:Q22"/>
  <sheetViews>
    <sheetView workbookViewId="0">
      <selection activeCell="C9" sqref="C9"/>
    </sheetView>
  </sheetViews>
  <sheetFormatPr defaultRowHeight="13.5"/>
  <cols>
    <col min="1" max="1" width="4.875" style="208" customWidth="1"/>
    <col min="2" max="2" width="30" style="208" customWidth="1"/>
    <col min="3" max="5" width="6.75" style="208" customWidth="1"/>
    <col min="6" max="6" width="3" style="208" customWidth="1"/>
    <col min="7" max="7" width="3.625" style="208" customWidth="1"/>
    <col min="8" max="17" width="6.75" style="208" customWidth="1"/>
    <col min="18" max="16384" width="9" style="208"/>
  </cols>
  <sheetData>
    <row r="1" spans="1:17" s="11" customFormat="1" ht="17.25">
      <c r="A1" s="15"/>
      <c r="B1" s="202" t="s">
        <v>778</v>
      </c>
      <c r="C1" s="201"/>
      <c r="D1" s="201"/>
      <c r="E1" s="201"/>
      <c r="F1" s="201"/>
      <c r="G1" s="201"/>
      <c r="H1" s="201"/>
      <c r="I1" s="201"/>
      <c r="J1" s="201"/>
      <c r="K1" s="201"/>
    </row>
    <row r="2" spans="1:17" ht="25.7" customHeight="1"/>
    <row r="3" spans="1:17" ht="42" customHeight="1">
      <c r="G3" s="225" t="s">
        <v>746</v>
      </c>
    </row>
    <row r="4" spans="1:17" ht="18.95" customHeight="1">
      <c r="A4" s="226" t="s">
        <v>747</v>
      </c>
    </row>
    <row r="5" spans="1:17" customFormat="1" ht="17.25">
      <c r="A5" s="227" t="s">
        <v>748</v>
      </c>
    </row>
    <row r="6" spans="1:17" ht="17.25">
      <c r="A6" s="226" t="s">
        <v>749</v>
      </c>
    </row>
    <row r="7" spans="1:17" ht="9.75" customHeight="1"/>
    <row r="8" spans="1:17" ht="29.85" customHeight="1">
      <c r="A8" s="228" t="s">
        <v>750</v>
      </c>
      <c r="B8" s="229" t="s">
        <v>751</v>
      </c>
      <c r="C8" s="230">
        <f>注意事項!C4+1</f>
        <v>44122</v>
      </c>
      <c r="D8" s="230">
        <f>C8+1</f>
        <v>44123</v>
      </c>
      <c r="E8" s="230">
        <f>D8+1</f>
        <v>44124</v>
      </c>
      <c r="F8" s="581">
        <f>E8+1</f>
        <v>44125</v>
      </c>
      <c r="G8" s="554"/>
      <c r="H8" s="230">
        <f>F8+1</f>
        <v>44126</v>
      </c>
      <c r="I8" s="230">
        <f>H8+1</f>
        <v>44127</v>
      </c>
      <c r="J8" s="230">
        <f t="shared" ref="J8:Q8" si="0">I8+1</f>
        <v>44128</v>
      </c>
      <c r="K8" s="230">
        <f t="shared" si="0"/>
        <v>44129</v>
      </c>
      <c r="L8" s="230">
        <f t="shared" si="0"/>
        <v>44130</v>
      </c>
      <c r="M8" s="230">
        <f t="shared" si="0"/>
        <v>44131</v>
      </c>
      <c r="N8" s="230">
        <f t="shared" si="0"/>
        <v>44132</v>
      </c>
      <c r="O8" s="230">
        <f t="shared" si="0"/>
        <v>44133</v>
      </c>
      <c r="P8" s="230">
        <f t="shared" si="0"/>
        <v>44134</v>
      </c>
      <c r="Q8" s="230">
        <f t="shared" si="0"/>
        <v>44135</v>
      </c>
    </row>
    <row r="9" spans="1:17" ht="25.15" customHeight="1">
      <c r="A9" s="231" t="s">
        <v>752</v>
      </c>
      <c r="B9" s="232" t="s">
        <v>753</v>
      </c>
      <c r="C9" s="218"/>
      <c r="D9" s="218"/>
      <c r="E9" s="218"/>
      <c r="F9" s="580"/>
      <c r="G9" s="554"/>
      <c r="H9" s="218"/>
      <c r="I9" s="218"/>
      <c r="J9" s="218"/>
      <c r="K9" s="218"/>
      <c r="L9" s="218"/>
      <c r="M9" s="218"/>
      <c r="N9" s="218"/>
      <c r="O9" s="218"/>
      <c r="P9" s="218"/>
      <c r="Q9" s="218"/>
    </row>
    <row r="10" spans="1:17" ht="25.15" customHeight="1">
      <c r="A10" s="229" t="s">
        <v>754</v>
      </c>
      <c r="B10" s="232" t="s">
        <v>755</v>
      </c>
      <c r="C10" s="218"/>
      <c r="D10" s="218"/>
      <c r="E10" s="218"/>
      <c r="F10" s="580"/>
      <c r="G10" s="554"/>
      <c r="H10" s="218"/>
      <c r="I10" s="218"/>
      <c r="J10" s="218"/>
      <c r="K10" s="218"/>
      <c r="L10" s="218"/>
      <c r="M10" s="218"/>
      <c r="N10" s="218"/>
      <c r="O10" s="218"/>
      <c r="P10" s="218"/>
      <c r="Q10" s="218"/>
    </row>
    <row r="11" spans="1:17" ht="25.15" customHeight="1">
      <c r="A11" s="229" t="s">
        <v>756</v>
      </c>
      <c r="B11" s="232" t="s">
        <v>757</v>
      </c>
      <c r="C11" s="218"/>
      <c r="D11" s="218"/>
      <c r="E11" s="218"/>
      <c r="F11" s="580"/>
      <c r="G11" s="554"/>
      <c r="H11" s="218"/>
      <c r="I11" s="218"/>
      <c r="J11" s="218"/>
      <c r="K11" s="218"/>
      <c r="L11" s="218"/>
      <c r="M11" s="218"/>
      <c r="N11" s="218"/>
      <c r="O11" s="218"/>
      <c r="P11" s="218"/>
      <c r="Q11" s="218"/>
    </row>
    <row r="12" spans="1:17" ht="25.15" customHeight="1">
      <c r="A12" s="229" t="s">
        <v>725</v>
      </c>
      <c r="B12" s="233" t="s">
        <v>758</v>
      </c>
      <c r="C12" s="218"/>
      <c r="D12" s="218"/>
      <c r="E12" s="218"/>
      <c r="F12" s="580"/>
      <c r="G12" s="554"/>
      <c r="H12" s="218"/>
      <c r="I12" s="218"/>
      <c r="J12" s="218"/>
      <c r="K12" s="218"/>
      <c r="L12" s="218"/>
      <c r="M12" s="218"/>
      <c r="N12" s="218"/>
      <c r="O12" s="218"/>
      <c r="P12" s="218"/>
      <c r="Q12" s="218"/>
    </row>
    <row r="13" spans="1:17" ht="25.15" customHeight="1">
      <c r="A13" s="229" t="s">
        <v>759</v>
      </c>
      <c r="B13" s="232" t="s">
        <v>760</v>
      </c>
      <c r="C13" s="218"/>
      <c r="D13" s="218"/>
      <c r="E13" s="218"/>
      <c r="F13" s="580"/>
      <c r="G13" s="554"/>
      <c r="H13" s="218"/>
      <c r="I13" s="218"/>
      <c r="J13" s="218"/>
      <c r="K13" s="218"/>
      <c r="L13" s="218"/>
      <c r="M13" s="218"/>
      <c r="N13" s="218"/>
      <c r="O13" s="218"/>
      <c r="P13" s="218"/>
      <c r="Q13" s="218"/>
    </row>
    <row r="14" spans="1:17" ht="25.15" customHeight="1">
      <c r="A14" s="229" t="s">
        <v>761</v>
      </c>
      <c r="B14" s="232" t="s">
        <v>762</v>
      </c>
      <c r="C14" s="218"/>
      <c r="D14" s="218"/>
      <c r="E14" s="218"/>
      <c r="F14" s="580"/>
      <c r="G14" s="554"/>
      <c r="H14" s="218"/>
      <c r="I14" s="218"/>
      <c r="J14" s="218"/>
      <c r="K14" s="218"/>
      <c r="L14" s="218"/>
      <c r="M14" s="218"/>
      <c r="N14" s="218"/>
      <c r="O14" s="218"/>
      <c r="P14" s="218"/>
      <c r="Q14" s="218"/>
    </row>
    <row r="15" spans="1:17" ht="25.15" customHeight="1">
      <c r="A15" s="229" t="s">
        <v>763</v>
      </c>
      <c r="B15" s="232" t="s">
        <v>764</v>
      </c>
      <c r="C15" s="218"/>
      <c r="D15" s="218"/>
      <c r="E15" s="218"/>
      <c r="F15" s="580"/>
      <c r="G15" s="554"/>
      <c r="H15" s="218"/>
      <c r="I15" s="218"/>
      <c r="J15" s="218"/>
      <c r="K15" s="218"/>
      <c r="L15" s="218"/>
      <c r="M15" s="218"/>
      <c r="N15" s="218"/>
      <c r="O15" s="218"/>
      <c r="P15" s="218"/>
      <c r="Q15" s="218"/>
    </row>
    <row r="16" spans="1:17" ht="25.15" customHeight="1">
      <c r="A16" s="229" t="s">
        <v>765</v>
      </c>
      <c r="B16" s="232" t="s">
        <v>766</v>
      </c>
      <c r="C16" s="218"/>
      <c r="D16" s="218"/>
      <c r="E16" s="218"/>
      <c r="F16" s="580"/>
      <c r="G16" s="554"/>
      <c r="H16" s="218"/>
      <c r="I16" s="218"/>
      <c r="J16" s="218"/>
      <c r="K16" s="218"/>
      <c r="L16" s="218"/>
      <c r="M16" s="218"/>
      <c r="N16" s="218"/>
      <c r="O16" s="218"/>
      <c r="P16" s="218"/>
      <c r="Q16" s="218"/>
    </row>
    <row r="17" spans="1:17" ht="25.15" customHeight="1">
      <c r="A17" s="229" t="s">
        <v>767</v>
      </c>
      <c r="B17" s="232" t="s">
        <v>768</v>
      </c>
      <c r="C17" s="218"/>
      <c r="D17" s="218"/>
      <c r="E17" s="218"/>
      <c r="F17" s="580"/>
      <c r="G17" s="554"/>
      <c r="H17" s="218"/>
      <c r="I17" s="218"/>
      <c r="J17" s="218"/>
      <c r="K17" s="218"/>
      <c r="L17" s="218"/>
      <c r="M17" s="218"/>
      <c r="N17" s="218"/>
      <c r="O17" s="218"/>
      <c r="P17" s="218"/>
      <c r="Q17" s="218"/>
    </row>
    <row r="18" spans="1:17" ht="25.15" customHeight="1">
      <c r="A18" s="228">
        <v>10</v>
      </c>
      <c r="B18" s="232" t="s">
        <v>769</v>
      </c>
      <c r="C18" s="218"/>
      <c r="D18" s="218"/>
      <c r="E18" s="218"/>
      <c r="F18" s="580"/>
      <c r="G18" s="554"/>
      <c r="H18" s="218"/>
      <c r="I18" s="218"/>
      <c r="J18" s="218"/>
      <c r="K18" s="218"/>
      <c r="L18" s="218"/>
      <c r="M18" s="218"/>
      <c r="N18" s="218"/>
      <c r="O18" s="218"/>
      <c r="P18" s="218"/>
      <c r="Q18" s="218"/>
    </row>
    <row r="19" spans="1:17" ht="25.15" customHeight="1">
      <c r="A19" s="234">
        <v>11</v>
      </c>
      <c r="B19" s="232" t="s">
        <v>770</v>
      </c>
      <c r="C19" s="235" t="s">
        <v>771</v>
      </c>
      <c r="D19" s="235" t="s">
        <v>772</v>
      </c>
      <c r="E19" s="235" t="s">
        <v>772</v>
      </c>
      <c r="F19" s="588" t="s">
        <v>771</v>
      </c>
      <c r="G19" s="589"/>
      <c r="H19" s="235" t="s">
        <v>772</v>
      </c>
      <c r="I19" s="235" t="s">
        <v>773</v>
      </c>
      <c r="J19" s="235" t="s">
        <v>771</v>
      </c>
      <c r="K19" s="235" t="s">
        <v>774</v>
      </c>
      <c r="L19" s="235" t="s">
        <v>771</v>
      </c>
      <c r="M19" s="235" t="s">
        <v>771</v>
      </c>
      <c r="N19" s="235" t="s">
        <v>771</v>
      </c>
      <c r="O19" s="235" t="s">
        <v>772</v>
      </c>
      <c r="P19" s="235" t="s">
        <v>771</v>
      </c>
      <c r="Q19" s="235" t="s">
        <v>774</v>
      </c>
    </row>
    <row r="20" spans="1:17" ht="35.450000000000003" customHeight="1">
      <c r="A20" s="236" t="s">
        <v>775</v>
      </c>
      <c r="B20" s="237"/>
      <c r="C20" s="582" t="s">
        <v>743</v>
      </c>
      <c r="D20" s="583"/>
      <c r="E20" s="584"/>
      <c r="F20" s="585" t="str">
        <f>IF(①団体情報入力!C4="","",①団体情報入力!C4)</f>
        <v/>
      </c>
      <c r="G20" s="586"/>
      <c r="H20" s="586"/>
      <c r="I20" s="586"/>
      <c r="J20" s="586"/>
      <c r="K20" s="586"/>
      <c r="L20" s="586"/>
      <c r="M20" s="586"/>
      <c r="N20" s="586"/>
      <c r="O20" s="586"/>
      <c r="P20" s="586"/>
      <c r="Q20" s="587"/>
    </row>
    <row r="21" spans="1:17" ht="17.25" customHeight="1">
      <c r="A21" s="238" t="s">
        <v>776</v>
      </c>
    </row>
    <row r="22" spans="1:17" ht="17.25" customHeight="1">
      <c r="A22" s="238" t="s">
        <v>777</v>
      </c>
    </row>
  </sheetData>
  <mergeCells count="14">
    <mergeCell ref="C20:E20"/>
    <mergeCell ref="F20:Q20"/>
    <mergeCell ref="F14:G14"/>
    <mergeCell ref="F15:G15"/>
    <mergeCell ref="F16:G16"/>
    <mergeCell ref="F17:G17"/>
    <mergeCell ref="F18:G18"/>
    <mergeCell ref="F19:G19"/>
    <mergeCell ref="F13:G13"/>
    <mergeCell ref="F8:G8"/>
    <mergeCell ref="F9:G9"/>
    <mergeCell ref="F10:G10"/>
    <mergeCell ref="F11:G11"/>
    <mergeCell ref="F12:G12"/>
  </mergeCells>
  <phoneticPr fontId="42"/>
  <printOptions horizontalCentered="1"/>
  <pageMargins left="0.25" right="0.25"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7" tint="-0.249977111117893"/>
  </sheetPr>
  <dimension ref="A2:J44"/>
  <sheetViews>
    <sheetView workbookViewId="0">
      <selection activeCell="A9" sqref="A9"/>
    </sheetView>
  </sheetViews>
  <sheetFormatPr defaultRowHeight="13.5"/>
  <cols>
    <col min="10" max="10" width="5.5" customWidth="1"/>
  </cols>
  <sheetData>
    <row r="2" spans="1:10" ht="15">
      <c r="B2" s="241" t="s">
        <v>779</v>
      </c>
    </row>
    <row r="3" spans="1:10" ht="15">
      <c r="B3" s="241" t="s">
        <v>780</v>
      </c>
      <c r="D3" s="241" t="s">
        <v>781</v>
      </c>
    </row>
    <row r="5" spans="1:10">
      <c r="A5" t="s">
        <v>782</v>
      </c>
    </row>
    <row r="7" spans="1:10">
      <c r="A7" t="s">
        <v>783</v>
      </c>
    </row>
    <row r="8" spans="1:10">
      <c r="A8" t="s">
        <v>784</v>
      </c>
    </row>
    <row r="9" spans="1:10">
      <c r="A9" s="282" t="s">
        <v>1513</v>
      </c>
    </row>
    <row r="10" spans="1:10">
      <c r="A10" t="s">
        <v>785</v>
      </c>
    </row>
    <row r="12" spans="1:10">
      <c r="A12" t="s">
        <v>1512</v>
      </c>
    </row>
    <row r="14" spans="1:10">
      <c r="A14" s="242"/>
      <c r="B14" s="242"/>
      <c r="C14" s="242"/>
      <c r="D14" s="593" t="s">
        <v>786</v>
      </c>
      <c r="E14" s="593"/>
      <c r="F14" s="593"/>
      <c r="G14" s="242"/>
      <c r="H14" s="242"/>
      <c r="I14" s="242"/>
      <c r="J14" s="242"/>
    </row>
    <row r="15" spans="1:10">
      <c r="D15" s="593"/>
      <c r="E15" s="593"/>
      <c r="F15" s="593"/>
    </row>
    <row r="17" spans="1:9">
      <c r="A17" s="592" t="s">
        <v>787</v>
      </c>
      <c r="B17" s="592"/>
      <c r="C17" s="592"/>
      <c r="D17" s="592"/>
      <c r="E17" s="592"/>
      <c r="F17" s="592"/>
      <c r="G17" s="592"/>
      <c r="H17" s="592"/>
      <c r="I17" s="592"/>
    </row>
    <row r="19" spans="1:9">
      <c r="F19" s="240" t="s">
        <v>788</v>
      </c>
      <c r="G19" s="592" t="s">
        <v>789</v>
      </c>
      <c r="H19" s="592"/>
      <c r="I19" s="592"/>
    </row>
    <row r="21" spans="1:9">
      <c r="A21" t="s">
        <v>790</v>
      </c>
    </row>
    <row r="24" spans="1:9">
      <c r="A24" s="243"/>
      <c r="B24" s="244"/>
      <c r="C24" s="243"/>
      <c r="D24" s="22"/>
      <c r="E24" s="22"/>
      <c r="F24" s="22"/>
      <c r="G24" s="22"/>
      <c r="H24" s="22"/>
      <c r="I24" s="244"/>
    </row>
    <row r="25" spans="1:9">
      <c r="A25" s="594" t="s">
        <v>791</v>
      </c>
      <c r="B25" s="595"/>
      <c r="C25" s="245"/>
      <c r="D25" s="29"/>
      <c r="E25" s="29"/>
      <c r="F25" s="29"/>
      <c r="G25" s="29"/>
      <c r="H25" s="29"/>
      <c r="I25" s="246"/>
    </row>
    <row r="26" spans="1:9">
      <c r="A26" s="247"/>
      <c r="B26" s="248"/>
      <c r="C26" s="247"/>
      <c r="D26" s="242"/>
      <c r="E26" s="242"/>
      <c r="F26" s="242"/>
      <c r="G26" s="242"/>
      <c r="H26" s="242"/>
      <c r="I26" s="248"/>
    </row>
    <row r="27" spans="1:9">
      <c r="A27" s="245"/>
      <c r="B27" s="246"/>
      <c r="C27" s="245"/>
      <c r="D27" s="29"/>
      <c r="E27" s="29"/>
      <c r="F27" s="29"/>
      <c r="G27" s="29"/>
      <c r="H27" s="29"/>
      <c r="I27" s="246"/>
    </row>
    <row r="28" spans="1:9">
      <c r="A28" s="594" t="s">
        <v>798</v>
      </c>
      <c r="B28" s="595"/>
      <c r="C28" s="245"/>
      <c r="D28" s="29"/>
      <c r="E28" s="29"/>
      <c r="F28" s="29"/>
      <c r="G28" s="29"/>
      <c r="H28" s="29"/>
      <c r="I28" s="246"/>
    </row>
    <row r="29" spans="1:9">
      <c r="A29" s="245"/>
      <c r="B29" s="246"/>
      <c r="C29" s="245"/>
      <c r="D29" s="29"/>
      <c r="E29" s="29"/>
      <c r="F29" s="29"/>
      <c r="G29" s="29"/>
      <c r="H29" s="29"/>
      <c r="I29" s="246"/>
    </row>
    <row r="30" spans="1:9">
      <c r="A30" s="243"/>
      <c r="B30" s="244"/>
      <c r="C30" s="243"/>
      <c r="D30" s="22"/>
      <c r="E30" s="22"/>
      <c r="F30" s="22"/>
      <c r="G30" s="22"/>
      <c r="H30" s="22"/>
      <c r="I30" s="244"/>
    </row>
    <row r="31" spans="1:9">
      <c r="A31" s="594" t="s">
        <v>792</v>
      </c>
      <c r="B31" s="595"/>
      <c r="C31" s="245"/>
      <c r="D31" s="29"/>
      <c r="E31" s="29"/>
      <c r="F31" s="29"/>
      <c r="G31" s="29"/>
      <c r="H31" s="29"/>
      <c r="I31" s="246"/>
    </row>
    <row r="32" spans="1:9">
      <c r="A32" s="247"/>
      <c r="B32" s="248"/>
      <c r="C32" s="247"/>
      <c r="D32" s="242"/>
      <c r="E32" s="242"/>
      <c r="F32" s="242"/>
      <c r="G32" s="242"/>
      <c r="H32" s="242"/>
      <c r="I32" s="248"/>
    </row>
    <row r="33" spans="1:9">
      <c r="A33" s="243"/>
      <c r="B33" s="244"/>
      <c r="C33" s="243"/>
      <c r="D33" s="22"/>
      <c r="E33" s="22"/>
      <c r="F33" s="22"/>
      <c r="G33" s="22"/>
      <c r="H33" s="22"/>
      <c r="I33" s="244"/>
    </row>
    <row r="34" spans="1:9">
      <c r="A34" s="594" t="s">
        <v>793</v>
      </c>
      <c r="B34" s="595"/>
      <c r="C34" s="245"/>
      <c r="D34" s="29"/>
      <c r="E34" s="29"/>
      <c r="F34" s="29"/>
      <c r="G34" s="29"/>
      <c r="H34" s="29"/>
      <c r="I34" s="246"/>
    </row>
    <row r="35" spans="1:9">
      <c r="A35" s="247"/>
      <c r="B35" s="248"/>
      <c r="C35" s="247"/>
      <c r="D35" s="242"/>
      <c r="E35" s="242"/>
      <c r="F35" s="242"/>
      <c r="G35" s="242"/>
      <c r="H35" s="242"/>
      <c r="I35" s="248"/>
    </row>
    <row r="36" spans="1:9" ht="40.5" customHeight="1">
      <c r="A36" s="590" t="s">
        <v>794</v>
      </c>
      <c r="B36" s="591"/>
      <c r="C36" s="249"/>
      <c r="D36" s="250"/>
      <c r="E36" s="250"/>
      <c r="F36" s="250"/>
      <c r="G36" s="250"/>
      <c r="H36" s="250"/>
      <c r="I36" s="251"/>
    </row>
    <row r="39" spans="1:9">
      <c r="A39" s="592" t="s">
        <v>795</v>
      </c>
      <c r="B39" s="592"/>
      <c r="C39" s="592"/>
      <c r="D39" s="592"/>
      <c r="E39" s="592"/>
      <c r="F39" s="592"/>
      <c r="G39" s="592"/>
      <c r="H39" s="592"/>
      <c r="I39" s="592"/>
    </row>
    <row r="40" spans="1:9">
      <c r="A40" s="592" t="s">
        <v>796</v>
      </c>
      <c r="B40" s="592"/>
      <c r="C40" s="592"/>
      <c r="D40" s="592"/>
      <c r="E40" s="592"/>
      <c r="F40" s="592"/>
      <c r="G40" s="592"/>
      <c r="H40" s="592"/>
      <c r="I40" s="592"/>
    </row>
    <row r="43" spans="1:9">
      <c r="E43" t="s">
        <v>797</v>
      </c>
    </row>
    <row r="44" spans="1:9">
      <c r="F44" s="242"/>
      <c r="G44" s="242"/>
      <c r="H44" s="242"/>
      <c r="I44" s="242"/>
    </row>
  </sheetData>
  <mergeCells count="10">
    <mergeCell ref="A36:B36"/>
    <mergeCell ref="A39:I39"/>
    <mergeCell ref="A40:I40"/>
    <mergeCell ref="D14:F15"/>
    <mergeCell ref="A17:I17"/>
    <mergeCell ref="G19:I19"/>
    <mergeCell ref="A25:B25"/>
    <mergeCell ref="A31:B31"/>
    <mergeCell ref="A34:B34"/>
    <mergeCell ref="A28:B28"/>
  </mergeCells>
  <phoneticPr fontId="42"/>
  <pageMargins left="0.7" right="0.7" top="0.75" bottom="0.75" header="0.3" footer="0.3"/>
  <pageSetup paperSize="9" scale="9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vt:i4>
      </vt:variant>
    </vt:vector>
  </HeadingPairs>
  <TitlesOfParts>
    <vt:vector size="19" baseType="lpstr">
      <vt:lpstr>地区選手権要項</vt:lpstr>
      <vt:lpstr>注意事項</vt:lpstr>
      <vt:lpstr>①団体情報入力</vt:lpstr>
      <vt:lpstr>②選手情報入力</vt:lpstr>
      <vt:lpstr>③リレー情報確認</vt:lpstr>
      <vt:lpstr>④種目別人数</vt:lpstr>
      <vt:lpstr>⑤大会前 提出用</vt:lpstr>
      <vt:lpstr>⑥大会後 個人管理用</vt:lpstr>
      <vt:lpstr>⑦ADカード申請</vt:lpstr>
      <vt:lpstr>⑧リレーの選手が反映されない</vt:lpstr>
      <vt:lpstr>⑨日付が数字になる</vt:lpstr>
      <vt:lpstr>　　　　　</vt:lpstr>
      <vt:lpstr>種目情報</vt:lpstr>
      <vt:lpstr>data_kyogisha</vt:lpstr>
      <vt:lpstr>data_team</vt:lpstr>
      <vt:lpstr>Sheet6</vt:lpstr>
      <vt:lpstr>④種目別人数!Print_Area</vt:lpstr>
      <vt:lpstr>'⑤大会前 提出用'!Print_Area</vt:lpstr>
      <vt:lpstr>'⑥大会後 個人管理用'!Print_Area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shimizu</dc:creator>
  <cp:lastModifiedBy>nagoya area</cp:lastModifiedBy>
  <cp:lastPrinted>2020-06-12T17:39:00Z</cp:lastPrinted>
  <dcterms:created xsi:type="dcterms:W3CDTF">2013-01-03T14:12:28Z</dcterms:created>
  <dcterms:modified xsi:type="dcterms:W3CDTF">2020-09-09T05:07:50Z</dcterms:modified>
  <cp:contentStatus/>
</cp:coreProperties>
</file>