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mc:AlternateContent xmlns:mc="http://schemas.openxmlformats.org/markup-compatibility/2006">
    <mc:Choice Requires="x15">
      <x15ac:absPath xmlns:x15ac="http://schemas.microsoft.com/office/spreadsheetml/2010/11/ac" url="D:\1.陸上関係\尾張陸協\尾張申込ファイル元\第2回記録会用\"/>
    </mc:Choice>
  </mc:AlternateContent>
  <xr:revisionPtr revIDLastSave="0" documentId="13_ncr:1_{2FAAE289-3C68-4610-9416-D62B7580D468}" xr6:coauthVersionLast="44" xr6:coauthVersionMax="44"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リスト" sheetId="6" state="hidden" r:id="rId3"/>
    <sheet name="一覧表(男子)" sheetId="4" r:id="rId4"/>
    <sheet name="個票データ(男子)" sheetId="5" state="hidden" r:id="rId5"/>
    <sheet name="個票(男子)" sheetId="2" r:id="rId6"/>
    <sheet name="リレー(男子)" sheetId="3" r:id="rId7"/>
    <sheet name="振込書添付用紙" sheetId="9" r:id="rId8"/>
  </sheets>
  <definedNames>
    <definedName name="_xlnm.Print_Area" localSheetId="5">'個票(男子)'!$A$1:$W$499</definedName>
    <definedName name="_xlnm.Print_Area" localSheetId="0">入力方法!$A$1:$J$44</definedName>
    <definedName name="_xlnm.Print_Titles" localSheetId="3">'一覧表(男子)'!$14:$15</definedName>
    <definedName name="リレー">リスト!$K$2:$K$9</definedName>
    <definedName name="大会名">リスト!$A$2:$A$9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6" i="2" l="1"/>
  <c r="AA11" i="2"/>
  <c r="AA16" i="2"/>
  <c r="AA21" i="2"/>
  <c r="AA26" i="2"/>
  <c r="AA31" i="2"/>
  <c r="AA36" i="2"/>
  <c r="AA41" i="2"/>
  <c r="AA46" i="2"/>
  <c r="AA51" i="2"/>
  <c r="AA56" i="2"/>
  <c r="AA61" i="2"/>
  <c r="AA66" i="2"/>
  <c r="AA71" i="2"/>
  <c r="AA76" i="2"/>
  <c r="AA81" i="2"/>
  <c r="AA86" i="2"/>
  <c r="AA91" i="2"/>
  <c r="AA96" i="2"/>
  <c r="AA101" i="2"/>
  <c r="AA106" i="2"/>
  <c r="AA111" i="2"/>
  <c r="AA116" i="2"/>
  <c r="AA121" i="2"/>
  <c r="AA126" i="2"/>
  <c r="AA131" i="2"/>
  <c r="AA136" i="2"/>
  <c r="AA141" i="2"/>
  <c r="AA146" i="2"/>
  <c r="AA151" i="2"/>
  <c r="AA156" i="2"/>
  <c r="AA161" i="2"/>
  <c r="AA166" i="2"/>
  <c r="AA171" i="2"/>
  <c r="AA176" i="2"/>
  <c r="AA181" i="2"/>
  <c r="AA186" i="2"/>
  <c r="AA191" i="2"/>
  <c r="AA196" i="2"/>
  <c r="AA201" i="2"/>
  <c r="AA206" i="2"/>
  <c r="AA211" i="2"/>
  <c r="AA216" i="2"/>
  <c r="AA221" i="2"/>
  <c r="AA226" i="2"/>
  <c r="AA231" i="2"/>
  <c r="AA236" i="2"/>
  <c r="AA241" i="2"/>
  <c r="AA246" i="2"/>
  <c r="AA251" i="2"/>
  <c r="AA256" i="2"/>
  <c r="AA261" i="2"/>
  <c r="AA266" i="2"/>
  <c r="AA271" i="2"/>
  <c r="AA276" i="2"/>
  <c r="AA281" i="2"/>
  <c r="AA286" i="2"/>
  <c r="AA291" i="2"/>
  <c r="AA296" i="2"/>
  <c r="AA301" i="2"/>
  <c r="AA306" i="2"/>
  <c r="AA311" i="2"/>
  <c r="AA316" i="2"/>
  <c r="AA321" i="2"/>
  <c r="AA326" i="2"/>
  <c r="AA331" i="2"/>
  <c r="AA336" i="2"/>
  <c r="AA341" i="2"/>
  <c r="AA346" i="2"/>
  <c r="AA351" i="2"/>
  <c r="AA356" i="2"/>
  <c r="AA361" i="2"/>
  <c r="AA366" i="2"/>
  <c r="AA371" i="2"/>
  <c r="AA376" i="2"/>
  <c r="AA381" i="2"/>
  <c r="AA386" i="2"/>
  <c r="AA391" i="2"/>
  <c r="AA396" i="2"/>
  <c r="AA401" i="2"/>
  <c r="AA406" i="2"/>
  <c r="AA411" i="2"/>
  <c r="AA416" i="2"/>
  <c r="AA421" i="2"/>
  <c r="AA426" i="2"/>
  <c r="AA431" i="2"/>
  <c r="AA436" i="2"/>
  <c r="AA441" i="2"/>
  <c r="AA446" i="2"/>
  <c r="AA451" i="2"/>
  <c r="AA456" i="2"/>
  <c r="AA461" i="2"/>
  <c r="AA466" i="2"/>
  <c r="AA471" i="2"/>
  <c r="AA476" i="2"/>
  <c r="AA481" i="2"/>
  <c r="AA486" i="2"/>
  <c r="AA491" i="2"/>
  <c r="AA496" i="2"/>
  <c r="Y6" i="2"/>
  <c r="Y11" i="2"/>
  <c r="Y16" i="2"/>
  <c r="Y21" i="2"/>
  <c r="Y26" i="2"/>
  <c r="Y31" i="2"/>
  <c r="Y36" i="2"/>
  <c r="Y41" i="2"/>
  <c r="Y46" i="2"/>
  <c r="Y51" i="2"/>
  <c r="Y56" i="2"/>
  <c r="Y61" i="2"/>
  <c r="Y66" i="2"/>
  <c r="Y71" i="2"/>
  <c r="Y76" i="2"/>
  <c r="Y81" i="2"/>
  <c r="Y86" i="2"/>
  <c r="Y91" i="2"/>
  <c r="Y96" i="2"/>
  <c r="Y101" i="2"/>
  <c r="Y106" i="2"/>
  <c r="Y111" i="2"/>
  <c r="Y116" i="2"/>
  <c r="Y121" i="2"/>
  <c r="Y126" i="2"/>
  <c r="Y131" i="2"/>
  <c r="Y136" i="2"/>
  <c r="Y141" i="2"/>
  <c r="Y146" i="2"/>
  <c r="Y151" i="2"/>
  <c r="Y156" i="2"/>
  <c r="Y161" i="2"/>
  <c r="Y166" i="2"/>
  <c r="Y171" i="2"/>
  <c r="Y176" i="2"/>
  <c r="Y181" i="2"/>
  <c r="Y186" i="2"/>
  <c r="Y191" i="2"/>
  <c r="Y196" i="2"/>
  <c r="Y201" i="2"/>
  <c r="Y206" i="2"/>
  <c r="Y211" i="2"/>
  <c r="Y216" i="2"/>
  <c r="Y221" i="2"/>
  <c r="Y226" i="2"/>
  <c r="Y231" i="2"/>
  <c r="Y236" i="2"/>
  <c r="Y241" i="2"/>
  <c r="Y246" i="2"/>
  <c r="Y251" i="2"/>
  <c r="Y256" i="2"/>
  <c r="Y261" i="2"/>
  <c r="Y266" i="2"/>
  <c r="Y271" i="2"/>
  <c r="Y276" i="2"/>
  <c r="Y281" i="2"/>
  <c r="Y286" i="2"/>
  <c r="Y291" i="2"/>
  <c r="Y296" i="2"/>
  <c r="Y301" i="2"/>
  <c r="Y306" i="2"/>
  <c r="Y311" i="2"/>
  <c r="Y316" i="2"/>
  <c r="Y321" i="2"/>
  <c r="Y326" i="2"/>
  <c r="Y331" i="2"/>
  <c r="Y336" i="2"/>
  <c r="Y341" i="2"/>
  <c r="Y346" i="2"/>
  <c r="Y351" i="2"/>
  <c r="Y356" i="2"/>
  <c r="Y361" i="2"/>
  <c r="Y366" i="2"/>
  <c r="Y371" i="2"/>
  <c r="Y376" i="2"/>
  <c r="Y381" i="2"/>
  <c r="Y386" i="2"/>
  <c r="Y391" i="2"/>
  <c r="Y396" i="2"/>
  <c r="Y401" i="2"/>
  <c r="Y406" i="2"/>
  <c r="Y411" i="2"/>
  <c r="Y416" i="2"/>
  <c r="Y421" i="2"/>
  <c r="Y426" i="2"/>
  <c r="Y431" i="2"/>
  <c r="Y436" i="2"/>
  <c r="Y441" i="2"/>
  <c r="Y446" i="2"/>
  <c r="Y451" i="2"/>
  <c r="Y456" i="2"/>
  <c r="Y461" i="2"/>
  <c r="Y466" i="2"/>
  <c r="Y471" i="2"/>
  <c r="Y476" i="2"/>
  <c r="Y481" i="2"/>
  <c r="Y486" i="2"/>
  <c r="Y491" i="2"/>
  <c r="Y496" i="2"/>
  <c r="T498" i="2"/>
  <c r="R498" i="2"/>
  <c r="O498" i="2"/>
  <c r="A214" i="4"/>
  <c r="B101" i="5"/>
  <c r="M498" i="2"/>
  <c r="H498" i="2"/>
  <c r="F498" i="2"/>
  <c r="C498" i="2"/>
  <c r="A498" i="2"/>
  <c r="T496" i="2"/>
  <c r="O496" i="2"/>
  <c r="H496" i="2"/>
  <c r="C496" i="2"/>
  <c r="T493" i="2"/>
  <c r="R493" i="2"/>
  <c r="O493" i="2"/>
  <c r="A212" i="4"/>
  <c r="B100" i="5"/>
  <c r="M493" i="2"/>
  <c r="H493" i="2"/>
  <c r="F493" i="2"/>
  <c r="C493" i="2"/>
  <c r="A493" i="2"/>
  <c r="T491" i="2"/>
  <c r="O491" i="2"/>
  <c r="H491" i="2"/>
  <c r="C491" i="2"/>
  <c r="T488" i="2"/>
  <c r="R488" i="2"/>
  <c r="O488" i="2"/>
  <c r="A210" i="4"/>
  <c r="B99" i="5"/>
  <c r="M488" i="2"/>
  <c r="H488" i="2"/>
  <c r="F488" i="2"/>
  <c r="C488" i="2"/>
  <c r="A488" i="2"/>
  <c r="T486" i="2"/>
  <c r="O486" i="2"/>
  <c r="H486" i="2"/>
  <c r="C486" i="2"/>
  <c r="T483" i="2"/>
  <c r="R483" i="2"/>
  <c r="O483" i="2"/>
  <c r="A208" i="4"/>
  <c r="B98" i="5"/>
  <c r="M483" i="2"/>
  <c r="H483" i="2"/>
  <c r="F483" i="2"/>
  <c r="C483" i="2"/>
  <c r="A483" i="2"/>
  <c r="T481" i="2"/>
  <c r="O481" i="2"/>
  <c r="H481" i="2"/>
  <c r="C481" i="2"/>
  <c r="T478" i="2"/>
  <c r="R478" i="2"/>
  <c r="O478" i="2"/>
  <c r="A206" i="4"/>
  <c r="B97" i="5"/>
  <c r="M478" i="2"/>
  <c r="H478" i="2"/>
  <c r="F478" i="2"/>
  <c r="C478" i="2"/>
  <c r="A478" i="2"/>
  <c r="T476" i="2"/>
  <c r="O476" i="2"/>
  <c r="H476" i="2"/>
  <c r="C476" i="2"/>
  <c r="T473" i="2"/>
  <c r="R473" i="2"/>
  <c r="O473" i="2"/>
  <c r="A204" i="4"/>
  <c r="B96" i="5"/>
  <c r="M473" i="2"/>
  <c r="H473" i="2"/>
  <c r="F473" i="2"/>
  <c r="C473" i="2"/>
  <c r="A473" i="2"/>
  <c r="T471" i="2"/>
  <c r="O471" i="2"/>
  <c r="H471" i="2"/>
  <c r="C471" i="2"/>
  <c r="T468" i="2"/>
  <c r="R468" i="2"/>
  <c r="O468" i="2"/>
  <c r="A202" i="4"/>
  <c r="B95" i="5"/>
  <c r="M468" i="2"/>
  <c r="H468" i="2"/>
  <c r="F468" i="2"/>
  <c r="C468" i="2"/>
  <c r="A468" i="2"/>
  <c r="T466" i="2"/>
  <c r="O466" i="2"/>
  <c r="H466" i="2"/>
  <c r="C466" i="2"/>
  <c r="T463" i="2"/>
  <c r="R463" i="2"/>
  <c r="O463" i="2"/>
  <c r="A200" i="4"/>
  <c r="B94" i="5"/>
  <c r="M463" i="2"/>
  <c r="H463" i="2"/>
  <c r="F463" i="2"/>
  <c r="C463" i="2"/>
  <c r="A463" i="2"/>
  <c r="T461" i="2"/>
  <c r="O461" i="2"/>
  <c r="H461" i="2"/>
  <c r="C461" i="2"/>
  <c r="T458" i="2"/>
  <c r="R458" i="2"/>
  <c r="O458" i="2"/>
  <c r="A198" i="4"/>
  <c r="B93" i="5"/>
  <c r="M458" i="2"/>
  <c r="H458" i="2"/>
  <c r="F458" i="2"/>
  <c r="C458" i="2"/>
  <c r="A458" i="2"/>
  <c r="T456" i="2"/>
  <c r="O456" i="2"/>
  <c r="H456" i="2"/>
  <c r="C456" i="2"/>
  <c r="T453" i="2"/>
  <c r="R453" i="2"/>
  <c r="O453" i="2"/>
  <c r="A196" i="4"/>
  <c r="B92" i="5"/>
  <c r="M453" i="2"/>
  <c r="H453" i="2"/>
  <c r="F453" i="2"/>
  <c r="C453" i="2"/>
  <c r="A453" i="2"/>
  <c r="T451" i="2"/>
  <c r="O451" i="2"/>
  <c r="H451" i="2"/>
  <c r="C451" i="2"/>
  <c r="T448" i="2"/>
  <c r="R448" i="2"/>
  <c r="O448" i="2"/>
  <c r="A194" i="4"/>
  <c r="B91" i="5"/>
  <c r="M448" i="2"/>
  <c r="H448" i="2"/>
  <c r="F448" i="2"/>
  <c r="C448" i="2"/>
  <c r="A448" i="2"/>
  <c r="T446" i="2"/>
  <c r="O446" i="2"/>
  <c r="H446" i="2"/>
  <c r="C446" i="2"/>
  <c r="T443" i="2"/>
  <c r="R443" i="2"/>
  <c r="O443" i="2"/>
  <c r="A192" i="4"/>
  <c r="B90" i="5"/>
  <c r="M443" i="2"/>
  <c r="H443" i="2"/>
  <c r="F443" i="2"/>
  <c r="C443" i="2"/>
  <c r="A443" i="2"/>
  <c r="T441" i="2"/>
  <c r="O441" i="2"/>
  <c r="H441" i="2"/>
  <c r="C441" i="2"/>
  <c r="T438" i="2"/>
  <c r="R438" i="2"/>
  <c r="O438" i="2"/>
  <c r="A190" i="4"/>
  <c r="B89" i="5"/>
  <c r="M438" i="2"/>
  <c r="H438" i="2"/>
  <c r="F438" i="2"/>
  <c r="C438" i="2"/>
  <c r="A438" i="2"/>
  <c r="T436" i="2"/>
  <c r="O436" i="2"/>
  <c r="H436" i="2"/>
  <c r="C436" i="2"/>
  <c r="T433" i="2"/>
  <c r="R433" i="2"/>
  <c r="O433" i="2"/>
  <c r="A188" i="4"/>
  <c r="B88" i="5"/>
  <c r="M433" i="2"/>
  <c r="H433" i="2"/>
  <c r="F433" i="2"/>
  <c r="C433" i="2"/>
  <c r="A433" i="2"/>
  <c r="T431" i="2"/>
  <c r="O431" i="2"/>
  <c r="H431" i="2"/>
  <c r="C431" i="2"/>
  <c r="T428" i="2"/>
  <c r="R428" i="2"/>
  <c r="O428" i="2"/>
  <c r="A186" i="4"/>
  <c r="B87" i="5"/>
  <c r="M428" i="2"/>
  <c r="H428" i="2"/>
  <c r="F428" i="2"/>
  <c r="C428" i="2"/>
  <c r="A428" i="2"/>
  <c r="T426" i="2"/>
  <c r="O426" i="2"/>
  <c r="H426" i="2"/>
  <c r="C426" i="2"/>
  <c r="T423" i="2"/>
  <c r="R423" i="2"/>
  <c r="O423" i="2"/>
  <c r="A184" i="4"/>
  <c r="B86" i="5"/>
  <c r="M423" i="2"/>
  <c r="H423" i="2"/>
  <c r="F423" i="2"/>
  <c r="C423" i="2"/>
  <c r="A423" i="2"/>
  <c r="T421" i="2"/>
  <c r="O421" i="2"/>
  <c r="H421" i="2"/>
  <c r="C421" i="2"/>
  <c r="T418" i="2"/>
  <c r="R418" i="2"/>
  <c r="O418" i="2"/>
  <c r="A182" i="4"/>
  <c r="B85" i="5"/>
  <c r="M418" i="2"/>
  <c r="H418" i="2"/>
  <c r="F418" i="2"/>
  <c r="C418" i="2"/>
  <c r="A418" i="2"/>
  <c r="T416" i="2"/>
  <c r="O416" i="2"/>
  <c r="H416" i="2"/>
  <c r="C416" i="2"/>
  <c r="T413" i="2"/>
  <c r="R413" i="2"/>
  <c r="O413" i="2"/>
  <c r="A180" i="4"/>
  <c r="B84" i="5"/>
  <c r="M413" i="2"/>
  <c r="H413" i="2"/>
  <c r="F413" i="2"/>
  <c r="C413" i="2"/>
  <c r="A413" i="2"/>
  <c r="T411" i="2"/>
  <c r="O411" i="2"/>
  <c r="H411" i="2"/>
  <c r="C411" i="2"/>
  <c r="T408" i="2"/>
  <c r="R408" i="2"/>
  <c r="O408" i="2"/>
  <c r="A178" i="4"/>
  <c r="B83" i="5"/>
  <c r="M408" i="2"/>
  <c r="H408" i="2"/>
  <c r="F408" i="2"/>
  <c r="C408" i="2"/>
  <c r="A408" i="2"/>
  <c r="T406" i="2"/>
  <c r="O406" i="2"/>
  <c r="H406" i="2"/>
  <c r="C406" i="2"/>
  <c r="T403" i="2"/>
  <c r="R403" i="2"/>
  <c r="O403" i="2"/>
  <c r="A176" i="4"/>
  <c r="B82" i="5"/>
  <c r="M403" i="2"/>
  <c r="H403" i="2"/>
  <c r="F403" i="2"/>
  <c r="C403" i="2"/>
  <c r="A403" i="2"/>
  <c r="T401" i="2"/>
  <c r="O401" i="2"/>
  <c r="H401" i="2"/>
  <c r="C401" i="2"/>
  <c r="T398" i="2"/>
  <c r="R398" i="2"/>
  <c r="O398" i="2"/>
  <c r="A174" i="4"/>
  <c r="B81" i="5"/>
  <c r="M398" i="2"/>
  <c r="H398" i="2"/>
  <c r="F398" i="2"/>
  <c r="C398" i="2"/>
  <c r="A398" i="2"/>
  <c r="T396" i="2"/>
  <c r="O396" i="2"/>
  <c r="H396" i="2"/>
  <c r="C396" i="2"/>
  <c r="T393" i="2"/>
  <c r="R393" i="2"/>
  <c r="O393" i="2"/>
  <c r="A172" i="4"/>
  <c r="B80" i="5"/>
  <c r="M393" i="2"/>
  <c r="H393" i="2"/>
  <c r="F393" i="2"/>
  <c r="C393" i="2"/>
  <c r="A393" i="2"/>
  <c r="T391" i="2"/>
  <c r="O391" i="2"/>
  <c r="H391" i="2"/>
  <c r="C391" i="2"/>
  <c r="T388" i="2"/>
  <c r="R388" i="2"/>
  <c r="O388" i="2"/>
  <c r="A170" i="4"/>
  <c r="B79" i="5"/>
  <c r="M388" i="2"/>
  <c r="H388" i="2"/>
  <c r="F388" i="2"/>
  <c r="C388" i="2"/>
  <c r="A388" i="2"/>
  <c r="T386" i="2"/>
  <c r="O386" i="2"/>
  <c r="H386" i="2"/>
  <c r="C386" i="2"/>
  <c r="T383" i="2"/>
  <c r="R383" i="2"/>
  <c r="O383" i="2"/>
  <c r="A168" i="4"/>
  <c r="B78" i="5"/>
  <c r="M383" i="2"/>
  <c r="H383" i="2"/>
  <c r="F383" i="2"/>
  <c r="C383" i="2"/>
  <c r="A383" i="2"/>
  <c r="T381" i="2"/>
  <c r="O381" i="2"/>
  <c r="H381" i="2"/>
  <c r="C381" i="2"/>
  <c r="T378" i="2"/>
  <c r="R378" i="2"/>
  <c r="O378" i="2"/>
  <c r="A166" i="4"/>
  <c r="B77" i="5"/>
  <c r="M378" i="2"/>
  <c r="H378" i="2"/>
  <c r="F378" i="2"/>
  <c r="C378" i="2"/>
  <c r="A378" i="2"/>
  <c r="T376" i="2"/>
  <c r="O376" i="2"/>
  <c r="H376" i="2"/>
  <c r="C376" i="2"/>
  <c r="T373" i="2"/>
  <c r="R373" i="2"/>
  <c r="O373" i="2"/>
  <c r="A164" i="4"/>
  <c r="B76" i="5"/>
  <c r="M373" i="2"/>
  <c r="H373" i="2"/>
  <c r="F373" i="2"/>
  <c r="C373" i="2"/>
  <c r="A373" i="2"/>
  <c r="T371" i="2"/>
  <c r="O371" i="2"/>
  <c r="H371" i="2"/>
  <c r="C371" i="2"/>
  <c r="T368" i="2"/>
  <c r="R368" i="2"/>
  <c r="O368" i="2"/>
  <c r="A162" i="4"/>
  <c r="B75" i="5"/>
  <c r="M368" i="2"/>
  <c r="H368" i="2"/>
  <c r="F368" i="2"/>
  <c r="C368" i="2"/>
  <c r="A368" i="2"/>
  <c r="T366" i="2"/>
  <c r="O366" i="2"/>
  <c r="H366" i="2"/>
  <c r="C366" i="2"/>
  <c r="T363" i="2"/>
  <c r="R363" i="2"/>
  <c r="O363" i="2"/>
  <c r="A160" i="4"/>
  <c r="B74" i="5"/>
  <c r="M363" i="2"/>
  <c r="H363" i="2"/>
  <c r="F363" i="2"/>
  <c r="C363" i="2"/>
  <c r="A363" i="2"/>
  <c r="T361" i="2"/>
  <c r="O361" i="2"/>
  <c r="H361" i="2"/>
  <c r="C361" i="2"/>
  <c r="T358" i="2"/>
  <c r="R358" i="2"/>
  <c r="O358" i="2"/>
  <c r="A158" i="4"/>
  <c r="B73" i="5"/>
  <c r="M358" i="2"/>
  <c r="H358" i="2"/>
  <c r="F358" i="2"/>
  <c r="C358" i="2"/>
  <c r="A358" i="2"/>
  <c r="T356" i="2"/>
  <c r="O356" i="2"/>
  <c r="H356" i="2"/>
  <c r="C356" i="2"/>
  <c r="T353" i="2"/>
  <c r="R353" i="2"/>
  <c r="O353" i="2"/>
  <c r="A156" i="4"/>
  <c r="B72" i="5"/>
  <c r="M353" i="2"/>
  <c r="H353" i="2"/>
  <c r="F353" i="2"/>
  <c r="C353" i="2"/>
  <c r="A353" i="2"/>
  <c r="T351" i="2"/>
  <c r="O351" i="2"/>
  <c r="H351" i="2"/>
  <c r="C351" i="2"/>
  <c r="T348" i="2"/>
  <c r="R348" i="2"/>
  <c r="O348" i="2"/>
  <c r="A154" i="4"/>
  <c r="B71" i="5"/>
  <c r="M348" i="2"/>
  <c r="H348" i="2"/>
  <c r="F348" i="2"/>
  <c r="C348" i="2"/>
  <c r="A348" i="2"/>
  <c r="T346" i="2"/>
  <c r="O346" i="2"/>
  <c r="H346" i="2"/>
  <c r="C346" i="2"/>
  <c r="T343" i="2"/>
  <c r="R343" i="2"/>
  <c r="O343" i="2"/>
  <c r="A152" i="4"/>
  <c r="B70" i="5"/>
  <c r="M343" i="2"/>
  <c r="H343" i="2"/>
  <c r="F343" i="2"/>
  <c r="C343" i="2"/>
  <c r="A343" i="2"/>
  <c r="T341" i="2"/>
  <c r="O341" i="2"/>
  <c r="H341" i="2"/>
  <c r="C341" i="2"/>
  <c r="T338" i="2"/>
  <c r="R338" i="2"/>
  <c r="O338" i="2"/>
  <c r="A150" i="4"/>
  <c r="B69" i="5"/>
  <c r="M338" i="2"/>
  <c r="H338" i="2"/>
  <c r="F338" i="2"/>
  <c r="C338" i="2"/>
  <c r="A338" i="2"/>
  <c r="T336" i="2"/>
  <c r="O336" i="2"/>
  <c r="H336" i="2"/>
  <c r="C336" i="2"/>
  <c r="T333" i="2"/>
  <c r="R333" i="2"/>
  <c r="O333" i="2"/>
  <c r="A148" i="4"/>
  <c r="B68" i="5"/>
  <c r="M333" i="2"/>
  <c r="H333" i="2"/>
  <c r="F333" i="2"/>
  <c r="C333" i="2"/>
  <c r="A333" i="2"/>
  <c r="T331" i="2"/>
  <c r="O331" i="2"/>
  <c r="H331" i="2"/>
  <c r="C331" i="2"/>
  <c r="T328" i="2"/>
  <c r="R328" i="2"/>
  <c r="O328" i="2"/>
  <c r="A146" i="4"/>
  <c r="B67" i="5"/>
  <c r="M328" i="2"/>
  <c r="H328" i="2"/>
  <c r="F328" i="2"/>
  <c r="C328" i="2"/>
  <c r="A328" i="2"/>
  <c r="T326" i="2"/>
  <c r="O326" i="2"/>
  <c r="H326" i="2"/>
  <c r="C326" i="2"/>
  <c r="T323" i="2"/>
  <c r="R323" i="2"/>
  <c r="O323" i="2"/>
  <c r="A144" i="4"/>
  <c r="B66" i="5"/>
  <c r="M323" i="2"/>
  <c r="H323" i="2"/>
  <c r="F323" i="2"/>
  <c r="C323" i="2"/>
  <c r="A323" i="2"/>
  <c r="T321" i="2"/>
  <c r="O321" i="2"/>
  <c r="H321" i="2"/>
  <c r="C321" i="2"/>
  <c r="T318" i="2"/>
  <c r="R318" i="2"/>
  <c r="O318" i="2"/>
  <c r="A142" i="4"/>
  <c r="B65" i="5"/>
  <c r="M318" i="2"/>
  <c r="H318" i="2"/>
  <c r="F318" i="2"/>
  <c r="C318" i="2"/>
  <c r="A318" i="2"/>
  <c r="T316" i="2"/>
  <c r="O316" i="2"/>
  <c r="H316" i="2"/>
  <c r="C316" i="2"/>
  <c r="T313" i="2"/>
  <c r="R313" i="2"/>
  <c r="O313" i="2"/>
  <c r="A140" i="4"/>
  <c r="B64" i="5"/>
  <c r="M313" i="2"/>
  <c r="H313" i="2"/>
  <c r="F313" i="2"/>
  <c r="C313" i="2"/>
  <c r="A313" i="2"/>
  <c r="T311" i="2"/>
  <c r="O311" i="2"/>
  <c r="H311" i="2"/>
  <c r="C311" i="2"/>
  <c r="T308" i="2"/>
  <c r="R308" i="2"/>
  <c r="O308" i="2"/>
  <c r="A138" i="4"/>
  <c r="B63" i="5"/>
  <c r="M308" i="2"/>
  <c r="H308" i="2"/>
  <c r="F308" i="2"/>
  <c r="C308" i="2"/>
  <c r="A308" i="2"/>
  <c r="T306" i="2"/>
  <c r="O306" i="2"/>
  <c r="H306" i="2"/>
  <c r="C306" i="2"/>
  <c r="T303" i="2"/>
  <c r="R303" i="2"/>
  <c r="O303" i="2"/>
  <c r="A136" i="4"/>
  <c r="B62" i="5"/>
  <c r="M303" i="2"/>
  <c r="H303" i="2"/>
  <c r="F303" i="2"/>
  <c r="C303" i="2"/>
  <c r="A303" i="2"/>
  <c r="T301" i="2"/>
  <c r="O301" i="2"/>
  <c r="H301" i="2"/>
  <c r="C301" i="2"/>
  <c r="T298" i="2"/>
  <c r="R298" i="2"/>
  <c r="O298" i="2"/>
  <c r="A134" i="4"/>
  <c r="B61" i="5"/>
  <c r="M298" i="2"/>
  <c r="H298" i="2"/>
  <c r="F298" i="2"/>
  <c r="C298" i="2"/>
  <c r="A298" i="2"/>
  <c r="T296" i="2"/>
  <c r="O296" i="2"/>
  <c r="H296" i="2"/>
  <c r="C296" i="2"/>
  <c r="T293" i="2"/>
  <c r="R293" i="2"/>
  <c r="O293" i="2"/>
  <c r="A132" i="4"/>
  <c r="B60" i="5"/>
  <c r="M293" i="2"/>
  <c r="H293" i="2"/>
  <c r="F293" i="2"/>
  <c r="C293" i="2"/>
  <c r="A293" i="2"/>
  <c r="T291" i="2"/>
  <c r="O291" i="2"/>
  <c r="H291" i="2"/>
  <c r="C291" i="2"/>
  <c r="T288" i="2"/>
  <c r="R288" i="2"/>
  <c r="O288" i="2"/>
  <c r="A130" i="4"/>
  <c r="B59" i="5"/>
  <c r="M288" i="2"/>
  <c r="H288" i="2"/>
  <c r="F288" i="2"/>
  <c r="C288" i="2"/>
  <c r="A288" i="2"/>
  <c r="T286" i="2"/>
  <c r="O286" i="2"/>
  <c r="H286" i="2"/>
  <c r="C286" i="2"/>
  <c r="T283" i="2"/>
  <c r="R283" i="2"/>
  <c r="O283" i="2"/>
  <c r="A128" i="4"/>
  <c r="B58" i="5"/>
  <c r="M283" i="2"/>
  <c r="H283" i="2"/>
  <c r="F283" i="2"/>
  <c r="C283" i="2"/>
  <c r="A283" i="2"/>
  <c r="T281" i="2"/>
  <c r="O281" i="2"/>
  <c r="H281" i="2"/>
  <c r="C281" i="2"/>
  <c r="T278" i="2"/>
  <c r="R278" i="2"/>
  <c r="O278" i="2"/>
  <c r="A126" i="4"/>
  <c r="B57" i="5"/>
  <c r="M278" i="2"/>
  <c r="H278" i="2"/>
  <c r="F278" i="2"/>
  <c r="C278" i="2"/>
  <c r="A278" i="2"/>
  <c r="T276" i="2"/>
  <c r="O276" i="2"/>
  <c r="H276" i="2"/>
  <c r="C276" i="2"/>
  <c r="T273" i="2"/>
  <c r="R273" i="2"/>
  <c r="O273" i="2"/>
  <c r="A124" i="4"/>
  <c r="B56" i="5"/>
  <c r="M273" i="2"/>
  <c r="H273" i="2"/>
  <c r="F273" i="2"/>
  <c r="C273" i="2"/>
  <c r="A273" i="2"/>
  <c r="T271" i="2"/>
  <c r="O271" i="2"/>
  <c r="H271" i="2"/>
  <c r="C271" i="2"/>
  <c r="T268" i="2"/>
  <c r="R268" i="2"/>
  <c r="O268" i="2"/>
  <c r="A122" i="4"/>
  <c r="B55" i="5"/>
  <c r="M268" i="2"/>
  <c r="H268" i="2"/>
  <c r="F268" i="2"/>
  <c r="C268" i="2"/>
  <c r="A268" i="2"/>
  <c r="T266" i="2"/>
  <c r="O266" i="2"/>
  <c r="H266" i="2"/>
  <c r="C266" i="2"/>
  <c r="T263" i="2"/>
  <c r="R263" i="2"/>
  <c r="O263" i="2"/>
  <c r="A120" i="4"/>
  <c r="B54" i="5"/>
  <c r="M263" i="2"/>
  <c r="H263" i="2"/>
  <c r="F263" i="2"/>
  <c r="C263" i="2"/>
  <c r="A263" i="2"/>
  <c r="T261" i="2"/>
  <c r="O261" i="2"/>
  <c r="H261" i="2"/>
  <c r="C261" i="2"/>
  <c r="T258" i="2"/>
  <c r="R258" i="2"/>
  <c r="O258" i="2"/>
  <c r="A118" i="4"/>
  <c r="B53" i="5"/>
  <c r="M258" i="2"/>
  <c r="H258" i="2"/>
  <c r="F258" i="2"/>
  <c r="C258" i="2"/>
  <c r="A258" i="2"/>
  <c r="T256" i="2"/>
  <c r="O256" i="2"/>
  <c r="H256" i="2"/>
  <c r="C256" i="2"/>
  <c r="T253" i="2"/>
  <c r="R253" i="2"/>
  <c r="O253" i="2"/>
  <c r="A116" i="4"/>
  <c r="B52" i="5"/>
  <c r="M253" i="2"/>
  <c r="H253" i="2"/>
  <c r="F253" i="2"/>
  <c r="C253" i="2"/>
  <c r="A253" i="2"/>
  <c r="T251" i="2"/>
  <c r="O251" i="2"/>
  <c r="H251" i="2"/>
  <c r="C251" i="2"/>
  <c r="T248" i="2"/>
  <c r="R248" i="2"/>
  <c r="O248" i="2"/>
  <c r="A114" i="4"/>
  <c r="B51" i="5"/>
  <c r="M248" i="2"/>
  <c r="H248" i="2"/>
  <c r="F248" i="2"/>
  <c r="C248" i="2"/>
  <c r="A248" i="2"/>
  <c r="T246" i="2"/>
  <c r="O246" i="2"/>
  <c r="H246" i="2"/>
  <c r="C246" i="2"/>
  <c r="T243" i="2"/>
  <c r="R243" i="2"/>
  <c r="O243" i="2"/>
  <c r="A112" i="4"/>
  <c r="B50" i="5"/>
  <c r="M243" i="2"/>
  <c r="H243" i="2"/>
  <c r="F243" i="2"/>
  <c r="C243" i="2"/>
  <c r="A243" i="2"/>
  <c r="T241" i="2"/>
  <c r="O241" i="2"/>
  <c r="H241" i="2"/>
  <c r="C241" i="2"/>
  <c r="T238" i="2"/>
  <c r="R238" i="2"/>
  <c r="O238" i="2"/>
  <c r="A110" i="4"/>
  <c r="B49" i="5"/>
  <c r="M238" i="2"/>
  <c r="H238" i="2"/>
  <c r="F238" i="2"/>
  <c r="C238" i="2"/>
  <c r="A238" i="2"/>
  <c r="T236" i="2"/>
  <c r="O236" i="2"/>
  <c r="H236" i="2"/>
  <c r="C236" i="2"/>
  <c r="T233" i="2"/>
  <c r="R233" i="2"/>
  <c r="O233" i="2"/>
  <c r="A108" i="4"/>
  <c r="B48" i="5"/>
  <c r="M233" i="2"/>
  <c r="H233" i="2"/>
  <c r="F233" i="2"/>
  <c r="C233" i="2"/>
  <c r="A233" i="2"/>
  <c r="T231" i="2"/>
  <c r="O231" i="2"/>
  <c r="H231" i="2"/>
  <c r="C231" i="2"/>
  <c r="T228" i="2"/>
  <c r="R228" i="2"/>
  <c r="O228" i="2"/>
  <c r="A106" i="4"/>
  <c r="B47" i="5"/>
  <c r="M228" i="2"/>
  <c r="H228" i="2"/>
  <c r="F228" i="2"/>
  <c r="C228" i="2"/>
  <c r="A228" i="2"/>
  <c r="T226" i="2"/>
  <c r="O226" i="2"/>
  <c r="H226" i="2"/>
  <c r="C226" i="2"/>
  <c r="T223" i="2"/>
  <c r="R223" i="2"/>
  <c r="O223" i="2"/>
  <c r="A104" i="4"/>
  <c r="B46" i="5"/>
  <c r="M223" i="2"/>
  <c r="H223" i="2"/>
  <c r="F223" i="2"/>
  <c r="C223" i="2"/>
  <c r="A223" i="2"/>
  <c r="T221" i="2"/>
  <c r="O221" i="2"/>
  <c r="H221" i="2"/>
  <c r="C221" i="2"/>
  <c r="T218" i="2"/>
  <c r="R218" i="2"/>
  <c r="O218" i="2"/>
  <c r="A102" i="4"/>
  <c r="B45" i="5"/>
  <c r="M218" i="2"/>
  <c r="H218" i="2"/>
  <c r="F218" i="2"/>
  <c r="C218" i="2"/>
  <c r="A218" i="2"/>
  <c r="T216" i="2"/>
  <c r="O216" i="2"/>
  <c r="H216" i="2"/>
  <c r="C216" i="2"/>
  <c r="T213" i="2"/>
  <c r="R213" i="2"/>
  <c r="O213" i="2"/>
  <c r="A100" i="4"/>
  <c r="B44" i="5"/>
  <c r="M213" i="2"/>
  <c r="H213" i="2"/>
  <c r="F213" i="2"/>
  <c r="C213" i="2"/>
  <c r="A213" i="2"/>
  <c r="T211" i="2"/>
  <c r="O211" i="2"/>
  <c r="H211" i="2"/>
  <c r="C211" i="2"/>
  <c r="T208" i="2"/>
  <c r="R208" i="2"/>
  <c r="O208" i="2"/>
  <c r="A98" i="4"/>
  <c r="B43" i="5"/>
  <c r="M208" i="2"/>
  <c r="H208" i="2"/>
  <c r="F208" i="2"/>
  <c r="C208" i="2"/>
  <c r="A208" i="2"/>
  <c r="T206" i="2"/>
  <c r="O206" i="2"/>
  <c r="H206" i="2"/>
  <c r="C206" i="2"/>
  <c r="T203" i="2"/>
  <c r="R203" i="2"/>
  <c r="O203" i="2"/>
  <c r="A96" i="4"/>
  <c r="B42" i="5"/>
  <c r="M203" i="2"/>
  <c r="H203" i="2"/>
  <c r="F203" i="2"/>
  <c r="C203" i="2"/>
  <c r="A203" i="2"/>
  <c r="T201" i="2"/>
  <c r="O201" i="2"/>
  <c r="H201" i="2"/>
  <c r="C201" i="2"/>
  <c r="T198" i="2"/>
  <c r="R198" i="2"/>
  <c r="O198" i="2"/>
  <c r="A94" i="4"/>
  <c r="B41" i="5"/>
  <c r="M198" i="2"/>
  <c r="H198" i="2"/>
  <c r="F198" i="2"/>
  <c r="C198" i="2"/>
  <c r="A198" i="2"/>
  <c r="T196" i="2"/>
  <c r="O196" i="2"/>
  <c r="H196" i="2"/>
  <c r="C196" i="2"/>
  <c r="T193" i="2"/>
  <c r="R193" i="2"/>
  <c r="O193" i="2"/>
  <c r="A92" i="4"/>
  <c r="B40" i="5"/>
  <c r="M193" i="2"/>
  <c r="H193" i="2"/>
  <c r="F193" i="2"/>
  <c r="C193" i="2"/>
  <c r="A193" i="2"/>
  <c r="T191" i="2"/>
  <c r="O191" i="2"/>
  <c r="H191" i="2"/>
  <c r="C191" i="2"/>
  <c r="T188" i="2"/>
  <c r="R188" i="2"/>
  <c r="O188" i="2"/>
  <c r="A90" i="4"/>
  <c r="B39" i="5"/>
  <c r="M188" i="2"/>
  <c r="H188" i="2"/>
  <c r="F188" i="2"/>
  <c r="C188" i="2"/>
  <c r="A188" i="2"/>
  <c r="T186" i="2"/>
  <c r="O186" i="2"/>
  <c r="H186" i="2"/>
  <c r="C186" i="2"/>
  <c r="T183" i="2"/>
  <c r="R183" i="2"/>
  <c r="O183" i="2"/>
  <c r="A88" i="4"/>
  <c r="B38" i="5"/>
  <c r="M183" i="2"/>
  <c r="H183" i="2"/>
  <c r="F183" i="2"/>
  <c r="C183" i="2"/>
  <c r="A183" i="2"/>
  <c r="T181" i="2"/>
  <c r="O181" i="2"/>
  <c r="H181" i="2"/>
  <c r="C181" i="2"/>
  <c r="T178" i="2"/>
  <c r="R178" i="2"/>
  <c r="O178" i="2"/>
  <c r="A86" i="4"/>
  <c r="B37" i="5"/>
  <c r="M178" i="2"/>
  <c r="H178" i="2"/>
  <c r="F178" i="2"/>
  <c r="C178" i="2"/>
  <c r="A178" i="2"/>
  <c r="T176" i="2"/>
  <c r="O176" i="2"/>
  <c r="H176" i="2"/>
  <c r="C176" i="2"/>
  <c r="T173" i="2"/>
  <c r="R173" i="2"/>
  <c r="O173" i="2"/>
  <c r="A84" i="4"/>
  <c r="B36" i="5"/>
  <c r="M173" i="2"/>
  <c r="H173" i="2"/>
  <c r="F173" i="2"/>
  <c r="C173" i="2"/>
  <c r="A173" i="2"/>
  <c r="T171" i="2"/>
  <c r="O171" i="2"/>
  <c r="H171" i="2"/>
  <c r="C171" i="2"/>
  <c r="T168" i="2"/>
  <c r="R168" i="2"/>
  <c r="O168" i="2"/>
  <c r="A82" i="4"/>
  <c r="B35" i="5"/>
  <c r="M168" i="2"/>
  <c r="H168" i="2"/>
  <c r="F168" i="2"/>
  <c r="C168" i="2"/>
  <c r="A168" i="2"/>
  <c r="T166" i="2"/>
  <c r="O166" i="2"/>
  <c r="H166" i="2"/>
  <c r="C166" i="2"/>
  <c r="T163" i="2"/>
  <c r="R163" i="2"/>
  <c r="O163" i="2"/>
  <c r="A80" i="4"/>
  <c r="B34" i="5"/>
  <c r="M163" i="2"/>
  <c r="H163" i="2"/>
  <c r="F163" i="2"/>
  <c r="C163" i="2"/>
  <c r="A163" i="2"/>
  <c r="T161" i="2"/>
  <c r="O161" i="2"/>
  <c r="H161" i="2"/>
  <c r="C161" i="2"/>
  <c r="T158" i="2"/>
  <c r="R158" i="2"/>
  <c r="O158" i="2"/>
  <c r="A78" i="4"/>
  <c r="B33" i="5"/>
  <c r="M158" i="2"/>
  <c r="H158" i="2"/>
  <c r="F158" i="2"/>
  <c r="C158" i="2"/>
  <c r="A158" i="2"/>
  <c r="T156" i="2"/>
  <c r="O156" i="2"/>
  <c r="H156" i="2"/>
  <c r="C156" i="2"/>
  <c r="T153" i="2"/>
  <c r="R153" i="2"/>
  <c r="O153" i="2"/>
  <c r="A76" i="4"/>
  <c r="B32" i="5"/>
  <c r="M153" i="2"/>
  <c r="H153" i="2"/>
  <c r="F153" i="2"/>
  <c r="C153" i="2"/>
  <c r="A153" i="2"/>
  <c r="T151" i="2"/>
  <c r="O151" i="2"/>
  <c r="H151" i="2"/>
  <c r="C151" i="2"/>
  <c r="T148" i="2"/>
  <c r="R148" i="2"/>
  <c r="O148" i="2"/>
  <c r="A74" i="4"/>
  <c r="B31" i="5"/>
  <c r="M148" i="2"/>
  <c r="H148" i="2"/>
  <c r="F148" i="2"/>
  <c r="C148" i="2"/>
  <c r="A148" i="2"/>
  <c r="T146" i="2"/>
  <c r="O146" i="2"/>
  <c r="H146" i="2"/>
  <c r="C146" i="2"/>
  <c r="T143" i="2"/>
  <c r="R143" i="2"/>
  <c r="O143" i="2"/>
  <c r="A72" i="4"/>
  <c r="B30" i="5"/>
  <c r="M143" i="2"/>
  <c r="H143" i="2"/>
  <c r="F143" i="2"/>
  <c r="C143" i="2"/>
  <c r="A143" i="2"/>
  <c r="T141" i="2"/>
  <c r="O141" i="2"/>
  <c r="H141" i="2"/>
  <c r="C141" i="2"/>
  <c r="T138" i="2"/>
  <c r="R138" i="2"/>
  <c r="O138" i="2"/>
  <c r="A70" i="4"/>
  <c r="B29" i="5"/>
  <c r="M138" i="2"/>
  <c r="H138" i="2"/>
  <c r="F138" i="2"/>
  <c r="C138" i="2"/>
  <c r="A138" i="2"/>
  <c r="T136" i="2"/>
  <c r="O136" i="2"/>
  <c r="H136" i="2"/>
  <c r="C136" i="2"/>
  <c r="T133" i="2"/>
  <c r="R133" i="2"/>
  <c r="O133" i="2"/>
  <c r="A68" i="4"/>
  <c r="B28" i="5"/>
  <c r="M133" i="2"/>
  <c r="H133" i="2"/>
  <c r="F133" i="2"/>
  <c r="C133" i="2"/>
  <c r="A133" i="2"/>
  <c r="T131" i="2"/>
  <c r="O131" i="2"/>
  <c r="H131" i="2"/>
  <c r="C131" i="2"/>
  <c r="T128" i="2"/>
  <c r="R128" i="2"/>
  <c r="O128" i="2"/>
  <c r="A66" i="4"/>
  <c r="B27" i="5"/>
  <c r="M128" i="2"/>
  <c r="H128" i="2"/>
  <c r="F128" i="2"/>
  <c r="C128" i="2"/>
  <c r="A128" i="2"/>
  <c r="T126" i="2"/>
  <c r="O126" i="2"/>
  <c r="H126" i="2"/>
  <c r="C126" i="2"/>
  <c r="T123" i="2"/>
  <c r="R123" i="2"/>
  <c r="O123" i="2"/>
  <c r="A64" i="4"/>
  <c r="B26" i="5"/>
  <c r="M123" i="2"/>
  <c r="H123" i="2"/>
  <c r="F123" i="2"/>
  <c r="C123" i="2"/>
  <c r="A123" i="2"/>
  <c r="T121" i="2"/>
  <c r="O121" i="2"/>
  <c r="H121" i="2"/>
  <c r="C121" i="2"/>
  <c r="T118" i="2"/>
  <c r="R118" i="2"/>
  <c r="O118" i="2"/>
  <c r="A62" i="4"/>
  <c r="B25" i="5"/>
  <c r="M118" i="2"/>
  <c r="H118" i="2"/>
  <c r="F118" i="2"/>
  <c r="C118" i="2"/>
  <c r="A118" i="2"/>
  <c r="T116" i="2"/>
  <c r="O116" i="2"/>
  <c r="H116" i="2"/>
  <c r="C116" i="2"/>
  <c r="T113" i="2"/>
  <c r="R113" i="2"/>
  <c r="O113" i="2"/>
  <c r="A60" i="4"/>
  <c r="B24" i="5"/>
  <c r="M113" i="2"/>
  <c r="H113" i="2"/>
  <c r="F113" i="2"/>
  <c r="C113" i="2"/>
  <c r="A113" i="2"/>
  <c r="T111" i="2"/>
  <c r="O111" i="2"/>
  <c r="H111" i="2"/>
  <c r="C111" i="2"/>
  <c r="T108" i="2"/>
  <c r="R108" i="2"/>
  <c r="O108" i="2"/>
  <c r="A58" i="4"/>
  <c r="B23" i="5"/>
  <c r="M108" i="2"/>
  <c r="H108" i="2"/>
  <c r="F108" i="2"/>
  <c r="C108" i="2"/>
  <c r="A108" i="2"/>
  <c r="T106" i="2"/>
  <c r="O106" i="2"/>
  <c r="H106" i="2"/>
  <c r="C106" i="2"/>
  <c r="T103" i="2"/>
  <c r="R103" i="2"/>
  <c r="O103" i="2"/>
  <c r="A56" i="4"/>
  <c r="B22" i="5"/>
  <c r="M103" i="2"/>
  <c r="H103" i="2"/>
  <c r="F103" i="2"/>
  <c r="C103" i="2"/>
  <c r="A103" i="2"/>
  <c r="T101" i="2"/>
  <c r="O101" i="2"/>
  <c r="H101" i="2"/>
  <c r="C101" i="2"/>
  <c r="T98" i="2"/>
  <c r="R98" i="2"/>
  <c r="O98" i="2"/>
  <c r="A54" i="4"/>
  <c r="B21" i="5"/>
  <c r="M98" i="2"/>
  <c r="H98" i="2"/>
  <c r="F98" i="2"/>
  <c r="C98" i="2"/>
  <c r="A98" i="2"/>
  <c r="T96" i="2"/>
  <c r="O96" i="2"/>
  <c r="H96" i="2"/>
  <c r="C96" i="2"/>
  <c r="T93" i="2"/>
  <c r="R93" i="2"/>
  <c r="O93" i="2"/>
  <c r="A52" i="4"/>
  <c r="B20" i="5"/>
  <c r="M93" i="2"/>
  <c r="H93" i="2"/>
  <c r="F93" i="2"/>
  <c r="C93" i="2"/>
  <c r="A93" i="2"/>
  <c r="T91" i="2"/>
  <c r="O91" i="2"/>
  <c r="H91" i="2"/>
  <c r="C91" i="2"/>
  <c r="T88" i="2"/>
  <c r="R88" i="2"/>
  <c r="O88" i="2"/>
  <c r="A50" i="4"/>
  <c r="B19" i="5"/>
  <c r="M88" i="2"/>
  <c r="H88" i="2"/>
  <c r="F88" i="2"/>
  <c r="C88" i="2"/>
  <c r="A88" i="2"/>
  <c r="T86" i="2"/>
  <c r="O86" i="2"/>
  <c r="H86" i="2"/>
  <c r="C86" i="2"/>
  <c r="T83" i="2"/>
  <c r="R83" i="2"/>
  <c r="O83" i="2"/>
  <c r="A48" i="4"/>
  <c r="B18" i="5"/>
  <c r="M83" i="2"/>
  <c r="H83" i="2"/>
  <c r="F83" i="2"/>
  <c r="C83" i="2"/>
  <c r="A83" i="2"/>
  <c r="T81" i="2"/>
  <c r="O81" i="2"/>
  <c r="H81" i="2"/>
  <c r="C81" i="2"/>
  <c r="T78" i="2"/>
  <c r="R78" i="2"/>
  <c r="O78" i="2"/>
  <c r="A46" i="4"/>
  <c r="B17" i="5"/>
  <c r="M78" i="2"/>
  <c r="H78" i="2"/>
  <c r="F78" i="2"/>
  <c r="C78" i="2"/>
  <c r="A78" i="2"/>
  <c r="T76" i="2"/>
  <c r="O76" i="2"/>
  <c r="H76" i="2"/>
  <c r="C76" i="2"/>
  <c r="T73" i="2"/>
  <c r="R73" i="2"/>
  <c r="O73" i="2"/>
  <c r="A44" i="4"/>
  <c r="B16" i="5"/>
  <c r="M73" i="2"/>
  <c r="H73" i="2"/>
  <c r="F73" i="2"/>
  <c r="C73" i="2"/>
  <c r="A73" i="2"/>
  <c r="T71" i="2"/>
  <c r="O71" i="2"/>
  <c r="H71" i="2"/>
  <c r="C71" i="2"/>
  <c r="T68" i="2"/>
  <c r="R68" i="2"/>
  <c r="O68" i="2"/>
  <c r="A42" i="4"/>
  <c r="B15" i="5"/>
  <c r="M68" i="2"/>
  <c r="H68" i="2"/>
  <c r="F68" i="2"/>
  <c r="C68" i="2"/>
  <c r="A68" i="2"/>
  <c r="T66" i="2"/>
  <c r="O66" i="2"/>
  <c r="H66" i="2"/>
  <c r="C66" i="2"/>
  <c r="T63" i="2"/>
  <c r="R63" i="2"/>
  <c r="O63" i="2"/>
  <c r="A40" i="4"/>
  <c r="B14" i="5"/>
  <c r="M63" i="2"/>
  <c r="H63" i="2"/>
  <c r="F63" i="2"/>
  <c r="C63" i="2"/>
  <c r="A63" i="2"/>
  <c r="T61" i="2"/>
  <c r="O61" i="2"/>
  <c r="H61" i="2"/>
  <c r="C61" i="2"/>
  <c r="T58" i="2"/>
  <c r="R58" i="2"/>
  <c r="O58" i="2"/>
  <c r="A38" i="4"/>
  <c r="B13" i="5"/>
  <c r="M58" i="2"/>
  <c r="H58" i="2"/>
  <c r="F58" i="2"/>
  <c r="C58" i="2"/>
  <c r="A58" i="2"/>
  <c r="T56" i="2"/>
  <c r="O56" i="2"/>
  <c r="H56" i="2"/>
  <c r="C56" i="2"/>
  <c r="T53" i="2"/>
  <c r="R53" i="2"/>
  <c r="O53" i="2"/>
  <c r="A36" i="4"/>
  <c r="B12" i="5"/>
  <c r="M53" i="2"/>
  <c r="H53" i="2"/>
  <c r="F53" i="2"/>
  <c r="C53" i="2"/>
  <c r="A53" i="2"/>
  <c r="T51" i="2"/>
  <c r="O51" i="2"/>
  <c r="H51" i="2"/>
  <c r="C51" i="2"/>
  <c r="T48" i="2"/>
  <c r="R48" i="2"/>
  <c r="O48" i="2"/>
  <c r="A34" i="4"/>
  <c r="B11" i="5"/>
  <c r="M48" i="2"/>
  <c r="H48" i="2"/>
  <c r="F48" i="2"/>
  <c r="C48" i="2"/>
  <c r="A48" i="2"/>
  <c r="T46" i="2"/>
  <c r="O46" i="2"/>
  <c r="H46" i="2"/>
  <c r="C46" i="2"/>
  <c r="T43" i="2"/>
  <c r="R43" i="2"/>
  <c r="O43" i="2"/>
  <c r="A32" i="4"/>
  <c r="B10" i="5"/>
  <c r="M43" i="2"/>
  <c r="H43" i="2"/>
  <c r="F43" i="2"/>
  <c r="C43" i="2"/>
  <c r="A43" i="2"/>
  <c r="T41" i="2"/>
  <c r="O41" i="2"/>
  <c r="H41" i="2"/>
  <c r="C41" i="2"/>
  <c r="T38" i="2"/>
  <c r="R38" i="2"/>
  <c r="O38" i="2"/>
  <c r="A30" i="4"/>
  <c r="B9" i="5"/>
  <c r="M38" i="2"/>
  <c r="H38" i="2"/>
  <c r="F38" i="2"/>
  <c r="C38" i="2"/>
  <c r="A38" i="2"/>
  <c r="T36" i="2"/>
  <c r="O36" i="2"/>
  <c r="H36" i="2"/>
  <c r="C36" i="2"/>
  <c r="T33" i="2"/>
  <c r="R33" i="2"/>
  <c r="O33" i="2"/>
  <c r="A28" i="4"/>
  <c r="B8" i="5"/>
  <c r="M33" i="2"/>
  <c r="H33" i="2"/>
  <c r="F33" i="2"/>
  <c r="C33" i="2"/>
  <c r="A33" i="2"/>
  <c r="T31" i="2"/>
  <c r="O31" i="2"/>
  <c r="H31" i="2"/>
  <c r="C31" i="2"/>
  <c r="T28" i="2"/>
  <c r="R28" i="2"/>
  <c r="O28" i="2"/>
  <c r="A26" i="4"/>
  <c r="B7" i="5"/>
  <c r="M28" i="2"/>
  <c r="H28" i="2"/>
  <c r="F28" i="2"/>
  <c r="C28" i="2"/>
  <c r="A28" i="2"/>
  <c r="T26" i="2"/>
  <c r="O26" i="2"/>
  <c r="H26" i="2"/>
  <c r="C26" i="2"/>
  <c r="T23" i="2"/>
  <c r="R23" i="2"/>
  <c r="O23" i="2"/>
  <c r="A24" i="4"/>
  <c r="B6" i="5"/>
  <c r="M23" i="2"/>
  <c r="H23" i="2"/>
  <c r="F23" i="2"/>
  <c r="C23" i="2"/>
  <c r="A23" i="2"/>
  <c r="T21" i="2"/>
  <c r="O21" i="2"/>
  <c r="H21" i="2"/>
  <c r="C21" i="2"/>
  <c r="T18" i="2"/>
  <c r="R18" i="2"/>
  <c r="O18" i="2"/>
  <c r="A22" i="4"/>
  <c r="B5" i="5"/>
  <c r="M18" i="2"/>
  <c r="H18" i="2"/>
  <c r="F18" i="2"/>
  <c r="C18" i="2"/>
  <c r="A18" i="2"/>
  <c r="T16" i="2"/>
  <c r="O16" i="2"/>
  <c r="H16" i="2"/>
  <c r="C16" i="2"/>
  <c r="T13" i="2"/>
  <c r="R13" i="2"/>
  <c r="O13" i="2"/>
  <c r="A20" i="4"/>
  <c r="B4" i="5"/>
  <c r="M13" i="2"/>
  <c r="H13" i="2"/>
  <c r="F13" i="2"/>
  <c r="C13" i="2"/>
  <c r="A13" i="2"/>
  <c r="T11" i="2"/>
  <c r="O11" i="2"/>
  <c r="H11" i="2"/>
  <c r="C11" i="2"/>
  <c r="T8" i="2"/>
  <c r="H18" i="4"/>
  <c r="D3" i="5"/>
  <c r="R8" i="2"/>
  <c r="C18" i="4"/>
  <c r="C3" i="5"/>
  <c r="O8" i="2"/>
  <c r="A18" i="4"/>
  <c r="B3" i="5"/>
  <c r="M8" i="2"/>
  <c r="H8" i="2"/>
  <c r="F8" i="2"/>
  <c r="C8" i="2"/>
  <c r="A8" i="2"/>
  <c r="T6" i="2"/>
  <c r="O6" i="2"/>
  <c r="H6" i="2"/>
  <c r="C6" i="2"/>
  <c r="Q9" i="4"/>
  <c r="Q10" i="4"/>
  <c r="Q11" i="4"/>
  <c r="Q12" i="4"/>
  <c r="H5" i="4"/>
  <c r="E5" i="4"/>
  <c r="E4" i="4"/>
  <c r="E3" i="4"/>
  <c r="H4" i="4"/>
  <c r="K3" i="3"/>
  <c r="I6" i="3"/>
  <c r="I7" i="3"/>
  <c r="Y2" i="5"/>
  <c r="Z2" i="5"/>
  <c r="Y3" i="5"/>
  <c r="Z3" i="5"/>
  <c r="Y4" i="5"/>
  <c r="Z4" i="5"/>
  <c r="Y5" i="5"/>
  <c r="Z5" i="5"/>
  <c r="A16" i="4"/>
  <c r="B2" i="5"/>
  <c r="AA2" i="5"/>
  <c r="AA3" i="5"/>
  <c r="AA4" i="5"/>
  <c r="AA5" i="5"/>
  <c r="Y6" i="5"/>
  <c r="Z6" i="5"/>
  <c r="AA6" i="5"/>
  <c r="Y7" i="5"/>
  <c r="Z7" i="5"/>
  <c r="AA7" i="5"/>
  <c r="Y8" i="5"/>
  <c r="Z8" i="5"/>
  <c r="AA8" i="5"/>
  <c r="Y9" i="5"/>
  <c r="Z9" i="5"/>
  <c r="AA9" i="5"/>
  <c r="Y10" i="5"/>
  <c r="Z10" i="5"/>
  <c r="AA10" i="5"/>
  <c r="Y11" i="5"/>
  <c r="Z11" i="5"/>
  <c r="AA11" i="5"/>
  <c r="Y12" i="5"/>
  <c r="Z12" i="5"/>
  <c r="AA12" i="5"/>
  <c r="Y13" i="5"/>
  <c r="Z13" i="5"/>
  <c r="AA13" i="5"/>
  <c r="Y14" i="5"/>
  <c r="Z14" i="5"/>
  <c r="AA14" i="5"/>
  <c r="Y15" i="5"/>
  <c r="Z15" i="5"/>
  <c r="AA15" i="5"/>
  <c r="Y16" i="5"/>
  <c r="Z16" i="5"/>
  <c r="AA16" i="5"/>
  <c r="Y17" i="5"/>
  <c r="Z17" i="5"/>
  <c r="AA17" i="5"/>
  <c r="Y18" i="5"/>
  <c r="Z18" i="5"/>
  <c r="AA18" i="5"/>
  <c r="Y19" i="5"/>
  <c r="Z19" i="5"/>
  <c r="AA19" i="5"/>
  <c r="Y20" i="5"/>
  <c r="Z20" i="5"/>
  <c r="AA20" i="5"/>
  <c r="Y21" i="5"/>
  <c r="Z21" i="5"/>
  <c r="AA21" i="5"/>
  <c r="Y22" i="5"/>
  <c r="Z22" i="5"/>
  <c r="Y23" i="5"/>
  <c r="Z23" i="5"/>
  <c r="Y24" i="5"/>
  <c r="Z24" i="5"/>
  <c r="Y25" i="5"/>
  <c r="Z25" i="5"/>
  <c r="Y26" i="5"/>
  <c r="Z26" i="5"/>
  <c r="Y27" i="5"/>
  <c r="Z27" i="5"/>
  <c r="Y28" i="5"/>
  <c r="Z28" i="5"/>
  <c r="Y29" i="5"/>
  <c r="Z29" i="5"/>
  <c r="Y30" i="5"/>
  <c r="Z30" i="5"/>
  <c r="Y31" i="5"/>
  <c r="Z31" i="5"/>
  <c r="Y32" i="5"/>
  <c r="Z32" i="5"/>
  <c r="Y33" i="5"/>
  <c r="Z33" i="5"/>
  <c r="Y34" i="5"/>
  <c r="Z34" i="5"/>
  <c r="Y35" i="5"/>
  <c r="Z35" i="5"/>
  <c r="Y36" i="5"/>
  <c r="Z36" i="5"/>
  <c r="Y37" i="5"/>
  <c r="Z37" i="5"/>
  <c r="Y38" i="5"/>
  <c r="Z38" i="5"/>
  <c r="Y39" i="5"/>
  <c r="Z39" i="5"/>
  <c r="Y40" i="5"/>
  <c r="Z40" i="5"/>
  <c r="Y41" i="5"/>
  <c r="Z41" i="5"/>
  <c r="Y42" i="5"/>
  <c r="Z42" i="5"/>
  <c r="Y43" i="5"/>
  <c r="Z43" i="5"/>
  <c r="Y44" i="5"/>
  <c r="Z44" i="5"/>
  <c r="Y45" i="5"/>
  <c r="Z45" i="5"/>
  <c r="Y46" i="5"/>
  <c r="Z46" i="5"/>
  <c r="Y47" i="5"/>
  <c r="Z47" i="5"/>
  <c r="Y48" i="5"/>
  <c r="Z48" i="5"/>
  <c r="Y49" i="5"/>
  <c r="Z49" i="5"/>
  <c r="Y50" i="5"/>
  <c r="Z50" i="5"/>
  <c r="Y51" i="5"/>
  <c r="Z51" i="5"/>
  <c r="Y52" i="5"/>
  <c r="Z52" i="5"/>
  <c r="Y53" i="5"/>
  <c r="Z53" i="5"/>
  <c r="Y54" i="5"/>
  <c r="Z54" i="5"/>
  <c r="Y55" i="5"/>
  <c r="Z55" i="5"/>
  <c r="Y56" i="5"/>
  <c r="Z56" i="5"/>
  <c r="Y57" i="5"/>
  <c r="Z57" i="5"/>
  <c r="Y58" i="5"/>
  <c r="Z58" i="5"/>
  <c r="Y59" i="5"/>
  <c r="Z59" i="5"/>
  <c r="Y60" i="5"/>
  <c r="Z60" i="5"/>
  <c r="Y61" i="5"/>
  <c r="Z61" i="5"/>
  <c r="Y62" i="5"/>
  <c r="Z62" i="5"/>
  <c r="Y63" i="5"/>
  <c r="Z63" i="5"/>
  <c r="Y64" i="5"/>
  <c r="Z64" i="5"/>
  <c r="Y65" i="5"/>
  <c r="Z65" i="5"/>
  <c r="Y66" i="5"/>
  <c r="Z66" i="5"/>
  <c r="Y67" i="5"/>
  <c r="Z67" i="5"/>
  <c r="Y68" i="5"/>
  <c r="Z68" i="5"/>
  <c r="Y69" i="5"/>
  <c r="Z69" i="5"/>
  <c r="Y70" i="5"/>
  <c r="Z70" i="5"/>
  <c r="Y71" i="5"/>
  <c r="Z71" i="5"/>
  <c r="Y72" i="5"/>
  <c r="Z72" i="5"/>
  <c r="Y73" i="5"/>
  <c r="Z73" i="5"/>
  <c r="Y74" i="5"/>
  <c r="Z74" i="5"/>
  <c r="Y75" i="5"/>
  <c r="Z75" i="5"/>
  <c r="Y76" i="5"/>
  <c r="Z76" i="5"/>
  <c r="Y77" i="5"/>
  <c r="Z77" i="5"/>
  <c r="Y78" i="5"/>
  <c r="Z78" i="5"/>
  <c r="Y79" i="5"/>
  <c r="Z79" i="5"/>
  <c r="Y80" i="5"/>
  <c r="Z80" i="5"/>
  <c r="Y81" i="5"/>
  <c r="Z81" i="5"/>
  <c r="Y82" i="5"/>
  <c r="Z82" i="5"/>
  <c r="Y83" i="5"/>
  <c r="Z83" i="5"/>
  <c r="Y84" i="5"/>
  <c r="Z84" i="5"/>
  <c r="Y85" i="5"/>
  <c r="Z85" i="5"/>
  <c r="Y86" i="5"/>
  <c r="Z86" i="5"/>
  <c r="Y87" i="5"/>
  <c r="Z87" i="5"/>
  <c r="Y88" i="5"/>
  <c r="Z88" i="5"/>
  <c r="Y89" i="5"/>
  <c r="Z89" i="5"/>
  <c r="Y90" i="5"/>
  <c r="Z90" i="5"/>
  <c r="Y91" i="5"/>
  <c r="Z91" i="5"/>
  <c r="Y92" i="5"/>
  <c r="Z92" i="5"/>
  <c r="Y93" i="5"/>
  <c r="Z93" i="5"/>
  <c r="Y94" i="5"/>
  <c r="Z94" i="5"/>
  <c r="Y95" i="5"/>
  <c r="Z95" i="5"/>
  <c r="Y96" i="5"/>
  <c r="Z96" i="5"/>
  <c r="Y97" i="5"/>
  <c r="Z97" i="5"/>
  <c r="Y98" i="5"/>
  <c r="Z98" i="5"/>
  <c r="Y99" i="5"/>
  <c r="Z99" i="5"/>
  <c r="Y100" i="5"/>
  <c r="Z100" i="5"/>
  <c r="Y101" i="5"/>
  <c r="Z101" i="5"/>
  <c r="J7" i="3"/>
  <c r="I8" i="3"/>
  <c r="J8" i="3"/>
  <c r="I9" i="3"/>
  <c r="J9" i="3"/>
  <c r="AA1" i="5"/>
  <c r="I10" i="3"/>
  <c r="J10" i="3"/>
  <c r="I11" i="3"/>
  <c r="J11" i="3"/>
  <c r="J6" i="3"/>
  <c r="E3" i="3"/>
  <c r="C6" i="3"/>
  <c r="C7" i="3"/>
  <c r="J3" i="5"/>
  <c r="J2" i="5"/>
  <c r="K2" i="5"/>
  <c r="K3" i="5"/>
  <c r="J4" i="5"/>
  <c r="K4" i="5"/>
  <c r="J5" i="5"/>
  <c r="K5" i="5"/>
  <c r="J6" i="5"/>
  <c r="K6" i="5"/>
  <c r="L3" i="5"/>
  <c r="J7" i="5"/>
  <c r="K7" i="5"/>
  <c r="J8" i="5"/>
  <c r="K8" i="5"/>
  <c r="J9" i="5"/>
  <c r="K9" i="5"/>
  <c r="J10" i="5"/>
  <c r="K10" i="5"/>
  <c r="J11" i="5"/>
  <c r="K11" i="5"/>
  <c r="J12" i="5"/>
  <c r="K12" i="5"/>
  <c r="J13" i="5"/>
  <c r="K13" i="5"/>
  <c r="J14" i="5"/>
  <c r="K14" i="5"/>
  <c r="J15" i="5"/>
  <c r="K15" i="5"/>
  <c r="J16" i="5"/>
  <c r="K16" i="5"/>
  <c r="J17" i="5"/>
  <c r="K17" i="5"/>
  <c r="J18" i="5"/>
  <c r="K18" i="5"/>
  <c r="J19" i="5"/>
  <c r="K19" i="5"/>
  <c r="J20" i="5"/>
  <c r="K20" i="5"/>
  <c r="J21" i="5"/>
  <c r="K21" i="5"/>
  <c r="J22" i="5"/>
  <c r="K22" i="5"/>
  <c r="J23" i="5"/>
  <c r="K23" i="5"/>
  <c r="J24" i="5"/>
  <c r="K24" i="5"/>
  <c r="J25" i="5"/>
  <c r="K25" i="5"/>
  <c r="J26" i="5"/>
  <c r="K26" i="5"/>
  <c r="J27" i="5"/>
  <c r="K27" i="5"/>
  <c r="J28" i="5"/>
  <c r="K28" i="5"/>
  <c r="J29" i="5"/>
  <c r="K29" i="5"/>
  <c r="J30" i="5"/>
  <c r="K30" i="5"/>
  <c r="J31" i="5"/>
  <c r="K31" i="5"/>
  <c r="J32" i="5"/>
  <c r="K32" i="5"/>
  <c r="J33" i="5"/>
  <c r="K33" i="5"/>
  <c r="J34" i="5"/>
  <c r="K34" i="5"/>
  <c r="J35" i="5"/>
  <c r="K35" i="5"/>
  <c r="J36" i="5"/>
  <c r="K36" i="5"/>
  <c r="J37" i="5"/>
  <c r="K37" i="5"/>
  <c r="J38" i="5"/>
  <c r="K38" i="5"/>
  <c r="J39" i="5"/>
  <c r="K39" i="5"/>
  <c r="J40" i="5"/>
  <c r="K40" i="5"/>
  <c r="J41" i="5"/>
  <c r="K41" i="5"/>
  <c r="J42" i="5"/>
  <c r="K42" i="5"/>
  <c r="J43" i="5"/>
  <c r="K43" i="5"/>
  <c r="J44" i="5"/>
  <c r="K44" i="5"/>
  <c r="J45" i="5"/>
  <c r="K45" i="5"/>
  <c r="J46" i="5"/>
  <c r="K46" i="5"/>
  <c r="J47" i="5"/>
  <c r="K47" i="5"/>
  <c r="J48" i="5"/>
  <c r="K48" i="5"/>
  <c r="J49" i="5"/>
  <c r="K49" i="5"/>
  <c r="J50" i="5"/>
  <c r="K50" i="5"/>
  <c r="J51" i="5"/>
  <c r="K51" i="5"/>
  <c r="J52" i="5"/>
  <c r="K52" i="5"/>
  <c r="J53" i="5"/>
  <c r="K53" i="5"/>
  <c r="J54" i="5"/>
  <c r="K54" i="5"/>
  <c r="J55" i="5"/>
  <c r="K55" i="5"/>
  <c r="J56" i="5"/>
  <c r="K56" i="5"/>
  <c r="J57" i="5"/>
  <c r="K57" i="5"/>
  <c r="J58" i="5"/>
  <c r="K58" i="5"/>
  <c r="J59" i="5"/>
  <c r="K59" i="5"/>
  <c r="J60" i="5"/>
  <c r="K60" i="5"/>
  <c r="J61" i="5"/>
  <c r="K61" i="5"/>
  <c r="J62" i="5"/>
  <c r="K62" i="5"/>
  <c r="J63" i="5"/>
  <c r="K63" i="5"/>
  <c r="J64" i="5"/>
  <c r="K64" i="5"/>
  <c r="J65" i="5"/>
  <c r="K65" i="5"/>
  <c r="J66" i="5"/>
  <c r="K66" i="5"/>
  <c r="J67" i="5"/>
  <c r="K67" i="5"/>
  <c r="J68" i="5"/>
  <c r="K68" i="5"/>
  <c r="J69" i="5"/>
  <c r="K69" i="5"/>
  <c r="J70" i="5"/>
  <c r="K70" i="5"/>
  <c r="J71" i="5"/>
  <c r="K71" i="5"/>
  <c r="J72" i="5"/>
  <c r="K72" i="5"/>
  <c r="J73" i="5"/>
  <c r="K73" i="5"/>
  <c r="J74" i="5"/>
  <c r="K74" i="5"/>
  <c r="J75" i="5"/>
  <c r="K75" i="5"/>
  <c r="J76" i="5"/>
  <c r="K76" i="5"/>
  <c r="J77" i="5"/>
  <c r="K77" i="5"/>
  <c r="J78" i="5"/>
  <c r="K78" i="5"/>
  <c r="J79" i="5"/>
  <c r="K79" i="5"/>
  <c r="J80" i="5"/>
  <c r="K80" i="5"/>
  <c r="J81" i="5"/>
  <c r="K81" i="5"/>
  <c r="J82" i="5"/>
  <c r="K82" i="5"/>
  <c r="J83" i="5"/>
  <c r="K83" i="5"/>
  <c r="J84" i="5"/>
  <c r="K84" i="5"/>
  <c r="J85" i="5"/>
  <c r="K85" i="5"/>
  <c r="J86" i="5"/>
  <c r="K86" i="5"/>
  <c r="J87" i="5"/>
  <c r="K87" i="5"/>
  <c r="J88" i="5"/>
  <c r="K88" i="5"/>
  <c r="J89" i="5"/>
  <c r="K89" i="5"/>
  <c r="J90" i="5"/>
  <c r="K90" i="5"/>
  <c r="J91" i="5"/>
  <c r="K91" i="5"/>
  <c r="J92" i="5"/>
  <c r="K92" i="5"/>
  <c r="J93" i="5"/>
  <c r="K93" i="5"/>
  <c r="J94" i="5"/>
  <c r="K94" i="5"/>
  <c r="J95" i="5"/>
  <c r="K95" i="5"/>
  <c r="J96" i="5"/>
  <c r="K96" i="5"/>
  <c r="J97" i="5"/>
  <c r="K97" i="5"/>
  <c r="J98" i="5"/>
  <c r="K98" i="5"/>
  <c r="J99" i="5"/>
  <c r="K99" i="5"/>
  <c r="J100" i="5"/>
  <c r="K100" i="5"/>
  <c r="J101" i="5"/>
  <c r="K101" i="5"/>
  <c r="L7" i="5"/>
  <c r="L5" i="5"/>
  <c r="D7" i="3"/>
  <c r="C8" i="3"/>
  <c r="L12" i="5"/>
  <c r="L6" i="5"/>
  <c r="D8" i="3"/>
  <c r="C9" i="3"/>
  <c r="L17" i="5"/>
  <c r="L13" i="5"/>
  <c r="D9" i="3"/>
  <c r="L1" i="5"/>
  <c r="C10" i="3"/>
  <c r="L14" i="5"/>
  <c r="D10" i="3"/>
  <c r="C11" i="3"/>
  <c r="L20" i="5"/>
  <c r="D11" i="3"/>
  <c r="D6" i="3"/>
  <c r="B4" i="9"/>
  <c r="B3" i="9"/>
  <c r="H214" i="4"/>
  <c r="C214" i="4"/>
  <c r="H212" i="4"/>
  <c r="C212" i="4"/>
  <c r="H210" i="4"/>
  <c r="C210" i="4"/>
  <c r="H208" i="4"/>
  <c r="C208" i="4"/>
  <c r="H206" i="4"/>
  <c r="C206" i="4"/>
  <c r="H204" i="4"/>
  <c r="C204" i="4"/>
  <c r="H202" i="4"/>
  <c r="C202" i="4"/>
  <c r="H200" i="4"/>
  <c r="C200" i="4"/>
  <c r="H198" i="4"/>
  <c r="C198" i="4"/>
  <c r="H196" i="4"/>
  <c r="C196" i="4"/>
  <c r="H194" i="4"/>
  <c r="C194" i="4"/>
  <c r="H192" i="4"/>
  <c r="C192" i="4"/>
  <c r="H190" i="4"/>
  <c r="C190" i="4"/>
  <c r="H188" i="4"/>
  <c r="C188" i="4"/>
  <c r="H186" i="4"/>
  <c r="C186" i="4"/>
  <c r="H184" i="4"/>
  <c r="C184" i="4"/>
  <c r="H182" i="4"/>
  <c r="C182" i="4"/>
  <c r="H180" i="4"/>
  <c r="C180" i="4"/>
  <c r="H178" i="4"/>
  <c r="C178" i="4"/>
  <c r="H176" i="4"/>
  <c r="C176" i="4"/>
  <c r="H174" i="4"/>
  <c r="C174" i="4"/>
  <c r="H172" i="4"/>
  <c r="C172" i="4"/>
  <c r="H170" i="4"/>
  <c r="C170" i="4"/>
  <c r="H168" i="4"/>
  <c r="C168" i="4"/>
  <c r="H166" i="4"/>
  <c r="C166" i="4"/>
  <c r="H164" i="4"/>
  <c r="C164" i="4"/>
  <c r="H162" i="4"/>
  <c r="C162" i="4"/>
  <c r="H160" i="4"/>
  <c r="C160" i="4"/>
  <c r="H158" i="4"/>
  <c r="C158" i="4"/>
  <c r="H156" i="4"/>
  <c r="C156" i="4"/>
  <c r="H154" i="4"/>
  <c r="C154" i="4"/>
  <c r="H152" i="4"/>
  <c r="C152" i="4"/>
  <c r="H150" i="4"/>
  <c r="C150" i="4"/>
  <c r="H148" i="4"/>
  <c r="C148" i="4"/>
  <c r="H146" i="4"/>
  <c r="C146" i="4"/>
  <c r="H144" i="4"/>
  <c r="C144" i="4"/>
  <c r="H142" i="4"/>
  <c r="C142" i="4"/>
  <c r="H140" i="4"/>
  <c r="C140" i="4"/>
  <c r="H138" i="4"/>
  <c r="C138" i="4"/>
  <c r="H136" i="4"/>
  <c r="C136" i="4"/>
  <c r="H134" i="4"/>
  <c r="C134" i="4"/>
  <c r="H132" i="4"/>
  <c r="C132" i="4"/>
  <c r="H130" i="4"/>
  <c r="C130" i="4"/>
  <c r="H128" i="4"/>
  <c r="C128" i="4"/>
  <c r="H126" i="4"/>
  <c r="C126" i="4"/>
  <c r="H124" i="4"/>
  <c r="C124" i="4"/>
  <c r="H122" i="4"/>
  <c r="C122" i="4"/>
  <c r="H120" i="4"/>
  <c r="C120" i="4"/>
  <c r="H118" i="4"/>
  <c r="C118" i="4"/>
  <c r="H116" i="4"/>
  <c r="C116" i="4"/>
  <c r="H114" i="4"/>
  <c r="C114" i="4"/>
  <c r="H112" i="4"/>
  <c r="C112" i="4"/>
  <c r="H110" i="4"/>
  <c r="C110" i="4"/>
  <c r="H108" i="4"/>
  <c r="C108" i="4"/>
  <c r="H106" i="4"/>
  <c r="C106" i="4"/>
  <c r="H104" i="4"/>
  <c r="C104" i="4"/>
  <c r="H102" i="4"/>
  <c r="C102" i="4"/>
  <c r="H100" i="4"/>
  <c r="C100" i="4"/>
  <c r="H98" i="4"/>
  <c r="C98" i="4"/>
  <c r="H96" i="4"/>
  <c r="C96" i="4"/>
  <c r="H94" i="4"/>
  <c r="C94" i="4"/>
  <c r="H92" i="4"/>
  <c r="C92" i="4"/>
  <c r="H90" i="4"/>
  <c r="C90" i="4"/>
  <c r="H88" i="4"/>
  <c r="C88" i="4"/>
  <c r="H86" i="4"/>
  <c r="C86" i="4"/>
  <c r="H84" i="4"/>
  <c r="C84" i="4"/>
  <c r="H82" i="4"/>
  <c r="C82" i="4"/>
  <c r="H80" i="4"/>
  <c r="C80" i="4"/>
  <c r="H78" i="4"/>
  <c r="C78" i="4"/>
  <c r="H76" i="4"/>
  <c r="C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C74" i="4"/>
  <c r="C72" i="4"/>
  <c r="C70" i="4"/>
  <c r="C68" i="4"/>
  <c r="C66" i="4"/>
  <c r="C64" i="4"/>
  <c r="C62" i="4"/>
  <c r="C60" i="4"/>
  <c r="C58" i="4"/>
  <c r="C56" i="4"/>
  <c r="C54" i="4"/>
  <c r="C52" i="4"/>
  <c r="C50" i="4"/>
  <c r="C48" i="4"/>
  <c r="C46" i="4"/>
  <c r="C44" i="4"/>
  <c r="C42" i="4"/>
  <c r="C40" i="4"/>
  <c r="C38" i="4"/>
  <c r="C36" i="4"/>
  <c r="C34" i="4"/>
  <c r="C32" i="4"/>
  <c r="C30" i="4"/>
  <c r="C28" i="4"/>
  <c r="C26" i="4"/>
  <c r="C24" i="4"/>
  <c r="C22" i="4"/>
  <c r="C20" i="4"/>
  <c r="H16" i="4"/>
  <c r="C16" i="4"/>
  <c r="AL2" i="5"/>
  <c r="AJ2" i="5"/>
  <c r="AH2" i="5"/>
  <c r="AF2" i="5"/>
  <c r="AD2" i="5"/>
  <c r="AB2" i="5"/>
  <c r="W2" i="5"/>
  <c r="U2" i="5"/>
  <c r="S2" i="5"/>
  <c r="Q2" i="5"/>
  <c r="O2" i="5"/>
  <c r="M2" i="5"/>
  <c r="H3" i="4"/>
  <c r="C3" i="4"/>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C40" i="5"/>
  <c r="AM40" i="5"/>
  <c r="AK40" i="5"/>
  <c r="AI40" i="5"/>
  <c r="AG40" i="5"/>
  <c r="AE40" i="5"/>
  <c r="AC42" i="5"/>
  <c r="AM42" i="5"/>
  <c r="AK42" i="5"/>
  <c r="AI42" i="5"/>
  <c r="AE42" i="5"/>
  <c r="AG42" i="5"/>
  <c r="AC44" i="5"/>
  <c r="AM44" i="5"/>
  <c r="AK44" i="5"/>
  <c r="AI44" i="5"/>
  <c r="AG44" i="5"/>
  <c r="AE44" i="5"/>
  <c r="AC46" i="5"/>
  <c r="AM46" i="5"/>
  <c r="AK46" i="5"/>
  <c r="AI46" i="5"/>
  <c r="AE46" i="5"/>
  <c r="AG46" i="5"/>
  <c r="AC48" i="5"/>
  <c r="AM48" i="5"/>
  <c r="AK48" i="5"/>
  <c r="AI48" i="5"/>
  <c r="AG48" i="5"/>
  <c r="AE48" i="5"/>
  <c r="AC50" i="5"/>
  <c r="AM50" i="5"/>
  <c r="AK50" i="5"/>
  <c r="AI50" i="5"/>
  <c r="AE50" i="5"/>
  <c r="AG50" i="5"/>
  <c r="AC52" i="5"/>
  <c r="AM52" i="5"/>
  <c r="AK52" i="5"/>
  <c r="AI52" i="5"/>
  <c r="AG52" i="5"/>
  <c r="AE52" i="5"/>
  <c r="AC54" i="5"/>
  <c r="AM54" i="5"/>
  <c r="AK54" i="5"/>
  <c r="AI54" i="5"/>
  <c r="AE54" i="5"/>
  <c r="AG54" i="5"/>
  <c r="AC56" i="5"/>
  <c r="AM56" i="5"/>
  <c r="AK56" i="5"/>
  <c r="AI56" i="5"/>
  <c r="AG56" i="5"/>
  <c r="AE56" i="5"/>
  <c r="AC58" i="5"/>
  <c r="AM58" i="5"/>
  <c r="AK58" i="5"/>
  <c r="AI58" i="5"/>
  <c r="AE58" i="5"/>
  <c r="AG58" i="5"/>
  <c r="AC60" i="5"/>
  <c r="AM60" i="5"/>
  <c r="AK60" i="5"/>
  <c r="AI60" i="5"/>
  <c r="AG60" i="5"/>
  <c r="AE60" i="5"/>
  <c r="AC62" i="5"/>
  <c r="AM62" i="5"/>
  <c r="AK62" i="5"/>
  <c r="AI62" i="5"/>
  <c r="AE62" i="5"/>
  <c r="AG62" i="5"/>
  <c r="AC64" i="5"/>
  <c r="AM64" i="5"/>
  <c r="AK64" i="5"/>
  <c r="AI64" i="5"/>
  <c r="AG64" i="5"/>
  <c r="AE64" i="5"/>
  <c r="AC66" i="5"/>
  <c r="AM66" i="5"/>
  <c r="AK66" i="5"/>
  <c r="AI66" i="5"/>
  <c r="AE66" i="5"/>
  <c r="AG66" i="5"/>
  <c r="AC68" i="5"/>
  <c r="AM68" i="5"/>
  <c r="AK68" i="5"/>
  <c r="AI68" i="5"/>
  <c r="AG68" i="5"/>
  <c r="AE68" i="5"/>
  <c r="AC70" i="5"/>
  <c r="AM70" i="5"/>
  <c r="AK70" i="5"/>
  <c r="AI70" i="5"/>
  <c r="AE70" i="5"/>
  <c r="AG70" i="5"/>
  <c r="AC72" i="5"/>
  <c r="AM72" i="5"/>
  <c r="AK72" i="5"/>
  <c r="AI72" i="5"/>
  <c r="AG72" i="5"/>
  <c r="AE72" i="5"/>
  <c r="AC74" i="5"/>
  <c r="AM74" i="5"/>
  <c r="AK74" i="5"/>
  <c r="AI74" i="5"/>
  <c r="AE74" i="5"/>
  <c r="AG74" i="5"/>
  <c r="AC76" i="5"/>
  <c r="AM76" i="5"/>
  <c r="AK76" i="5"/>
  <c r="AI76" i="5"/>
  <c r="AG76" i="5"/>
  <c r="AE76" i="5"/>
  <c r="AC78" i="5"/>
  <c r="AM78" i="5"/>
  <c r="AK78" i="5"/>
  <c r="AI78" i="5"/>
  <c r="AE78" i="5"/>
  <c r="AG78" i="5"/>
  <c r="AC80" i="5"/>
  <c r="AM80" i="5"/>
  <c r="AK80" i="5"/>
  <c r="AI80" i="5"/>
  <c r="AG80" i="5"/>
  <c r="AE80" i="5"/>
  <c r="AC82" i="5"/>
  <c r="AM82" i="5"/>
  <c r="AK82" i="5"/>
  <c r="AI82" i="5"/>
  <c r="AE82" i="5"/>
  <c r="AG82" i="5"/>
  <c r="AC84" i="5"/>
  <c r="AM84" i="5"/>
  <c r="AK84" i="5"/>
  <c r="AI84" i="5"/>
  <c r="AG84" i="5"/>
  <c r="AE84" i="5"/>
  <c r="AC86" i="5"/>
  <c r="AM86" i="5"/>
  <c r="AK86" i="5"/>
  <c r="AI86" i="5"/>
  <c r="AE86" i="5"/>
  <c r="AG86" i="5"/>
  <c r="AC88" i="5"/>
  <c r="AM88" i="5"/>
  <c r="AK88" i="5"/>
  <c r="AI88" i="5"/>
  <c r="AG88" i="5"/>
  <c r="AE88" i="5"/>
  <c r="AC90" i="5"/>
  <c r="AM90" i="5"/>
  <c r="AK90" i="5"/>
  <c r="AI90" i="5"/>
  <c r="AE90" i="5"/>
  <c r="AG90" i="5"/>
  <c r="AC92" i="5"/>
  <c r="AM92" i="5"/>
  <c r="AK92" i="5"/>
  <c r="AI92" i="5"/>
  <c r="AG92" i="5"/>
  <c r="AE92" i="5"/>
  <c r="AC94" i="5"/>
  <c r="AM94" i="5"/>
  <c r="AK94" i="5"/>
  <c r="AI94" i="5"/>
  <c r="AE94" i="5"/>
  <c r="AG94" i="5"/>
  <c r="AC96" i="5"/>
  <c r="AM96" i="5"/>
  <c r="AK96" i="5"/>
  <c r="AI96" i="5"/>
  <c r="AG96" i="5"/>
  <c r="AE96" i="5"/>
  <c r="AC98" i="5"/>
  <c r="AM98" i="5"/>
  <c r="AK98" i="5"/>
  <c r="AI98" i="5"/>
  <c r="AG98" i="5"/>
  <c r="AE98" i="5"/>
  <c r="AC100" i="5"/>
  <c r="AM100" i="5"/>
  <c r="AK100" i="5"/>
  <c r="AI100" i="5"/>
  <c r="AG100" i="5"/>
  <c r="AE100" i="5"/>
  <c r="AM41" i="5"/>
  <c r="AC41" i="5"/>
  <c r="AG41" i="5"/>
  <c r="AE41" i="5"/>
  <c r="AK41" i="5"/>
  <c r="AI41" i="5"/>
  <c r="AC43" i="5"/>
  <c r="AK43" i="5"/>
  <c r="AM43" i="5"/>
  <c r="AI43" i="5"/>
  <c r="AG43" i="5"/>
  <c r="AE43" i="5"/>
  <c r="AM45" i="5"/>
  <c r="AK45" i="5"/>
  <c r="AG45" i="5"/>
  <c r="AE45" i="5"/>
  <c r="AC45" i="5"/>
  <c r="AI45" i="5"/>
  <c r="AC47" i="5"/>
  <c r="AK47" i="5"/>
  <c r="AI47" i="5"/>
  <c r="AG47" i="5"/>
  <c r="AE47" i="5"/>
  <c r="AM47" i="5"/>
  <c r="AM49" i="5"/>
  <c r="AC49" i="5"/>
  <c r="AG49" i="5"/>
  <c r="AE49" i="5"/>
  <c r="AI49" i="5"/>
  <c r="AK49" i="5"/>
  <c r="AC51" i="5"/>
  <c r="AK51" i="5"/>
  <c r="AM51" i="5"/>
  <c r="AI51" i="5"/>
  <c r="AG51" i="5"/>
  <c r="AE51" i="5"/>
  <c r="AM53" i="5"/>
  <c r="AK53" i="5"/>
  <c r="AG53" i="5"/>
  <c r="AE53" i="5"/>
  <c r="AC53" i="5"/>
  <c r="AI53" i="5"/>
  <c r="AC55" i="5"/>
  <c r="AK55" i="5"/>
  <c r="AI55" i="5"/>
  <c r="AG55" i="5"/>
  <c r="AE55" i="5"/>
  <c r="AM55" i="5"/>
  <c r="AM57" i="5"/>
  <c r="AC57" i="5"/>
  <c r="AG57" i="5"/>
  <c r="AE57" i="5"/>
  <c r="AK57" i="5"/>
  <c r="AI57" i="5"/>
  <c r="AC59" i="5"/>
  <c r="AK59" i="5"/>
  <c r="AM59" i="5"/>
  <c r="AI59" i="5"/>
  <c r="AG59" i="5"/>
  <c r="AE59" i="5"/>
  <c r="AM61" i="5"/>
  <c r="AK61" i="5"/>
  <c r="AG61" i="5"/>
  <c r="AE61" i="5"/>
  <c r="AC61" i="5"/>
  <c r="AI61" i="5"/>
  <c r="AC63" i="5"/>
  <c r="AK63" i="5"/>
  <c r="AI63" i="5"/>
  <c r="AG63" i="5"/>
  <c r="AE63" i="5"/>
  <c r="AM63" i="5"/>
  <c r="AM65" i="5"/>
  <c r="AC65" i="5"/>
  <c r="AG65" i="5"/>
  <c r="AE65" i="5"/>
  <c r="AI65" i="5"/>
  <c r="AK65" i="5"/>
  <c r="AC67" i="5"/>
  <c r="AK67" i="5"/>
  <c r="AM67" i="5"/>
  <c r="AI67" i="5"/>
  <c r="AG67" i="5"/>
  <c r="AE67" i="5"/>
  <c r="AM69" i="5"/>
  <c r="AK69" i="5"/>
  <c r="AG69" i="5"/>
  <c r="AE69" i="5"/>
  <c r="AC69" i="5"/>
  <c r="AI69" i="5"/>
  <c r="AC71" i="5"/>
  <c r="AK71" i="5"/>
  <c r="AI71" i="5"/>
  <c r="AG71" i="5"/>
  <c r="AE71" i="5"/>
  <c r="AM71" i="5"/>
  <c r="AM73" i="5"/>
  <c r="AC73" i="5"/>
  <c r="AG73" i="5"/>
  <c r="AE73" i="5"/>
  <c r="AK73" i="5"/>
  <c r="AI73" i="5"/>
  <c r="AC75" i="5"/>
  <c r="AK75" i="5"/>
  <c r="AM75" i="5"/>
  <c r="AI75" i="5"/>
  <c r="AG75" i="5"/>
  <c r="AE75" i="5"/>
  <c r="AM77" i="5"/>
  <c r="AK77" i="5"/>
  <c r="AG77" i="5"/>
  <c r="AE77" i="5"/>
  <c r="AC77" i="5"/>
  <c r="AI77" i="5"/>
  <c r="AC79" i="5"/>
  <c r="AK79" i="5"/>
  <c r="AI79" i="5"/>
  <c r="AG79" i="5"/>
  <c r="AE79" i="5"/>
  <c r="AM79" i="5"/>
  <c r="AM81" i="5"/>
  <c r="AC81" i="5"/>
  <c r="AG81" i="5"/>
  <c r="AE81" i="5"/>
  <c r="AI81" i="5"/>
  <c r="AK81" i="5"/>
  <c r="AC83" i="5"/>
  <c r="AK83" i="5"/>
  <c r="AM83" i="5"/>
  <c r="AI83" i="5"/>
  <c r="AG83" i="5"/>
  <c r="AE83" i="5"/>
  <c r="AM85" i="5"/>
  <c r="AK85" i="5"/>
  <c r="AG85" i="5"/>
  <c r="AE85" i="5"/>
  <c r="AC85" i="5"/>
  <c r="AI85" i="5"/>
  <c r="AC87" i="5"/>
  <c r="AI87" i="5"/>
  <c r="AG87" i="5"/>
  <c r="AE87" i="5"/>
  <c r="AM87" i="5"/>
  <c r="AK87" i="5"/>
  <c r="AM89" i="5"/>
  <c r="AC89" i="5"/>
  <c r="AK89" i="5"/>
  <c r="AG89" i="5"/>
  <c r="AE89" i="5"/>
  <c r="AI89" i="5"/>
  <c r="AC91" i="5"/>
  <c r="AM91" i="5"/>
  <c r="AI91" i="5"/>
  <c r="AG91" i="5"/>
  <c r="AE91" i="5"/>
  <c r="AK91" i="5"/>
  <c r="AM93" i="5"/>
  <c r="AK93" i="5"/>
  <c r="AG93" i="5"/>
  <c r="AE93" i="5"/>
  <c r="AC93" i="5"/>
  <c r="AI93" i="5"/>
  <c r="AC95" i="5"/>
  <c r="AG95" i="5"/>
  <c r="AI95" i="5"/>
  <c r="AE95" i="5"/>
  <c r="AK95" i="5"/>
  <c r="AM95" i="5"/>
  <c r="AM97" i="5"/>
  <c r="AG97" i="5"/>
  <c r="AC97" i="5"/>
  <c r="AK97" i="5"/>
  <c r="AE97" i="5"/>
  <c r="AI97" i="5"/>
  <c r="AC99" i="5"/>
  <c r="AG99" i="5"/>
  <c r="AM99" i="5"/>
  <c r="AI99" i="5"/>
  <c r="AE99" i="5"/>
  <c r="AK99" i="5"/>
  <c r="AM101" i="5"/>
  <c r="AG101" i="5"/>
  <c r="AK101" i="5"/>
  <c r="AE101" i="5"/>
  <c r="AC101" i="5"/>
  <c r="AI101" i="5"/>
  <c r="C56" i="3"/>
  <c r="C80" i="3"/>
  <c r="C43" i="3"/>
  <c r="C31" i="3"/>
  <c r="C19" i="3"/>
  <c r="C67" i="3"/>
  <c r="AM1" i="5"/>
  <c r="AI1" i="5"/>
  <c r="AE1" i="5"/>
  <c r="AK1" i="5"/>
  <c r="AG1" i="5"/>
  <c r="AC1" i="5"/>
  <c r="AC4" i="5"/>
  <c r="AM4" i="5"/>
  <c r="AK4" i="5"/>
  <c r="AC16" i="5"/>
  <c r="AK16" i="5"/>
  <c r="AM16" i="5"/>
  <c r="AC24" i="5"/>
  <c r="AK24" i="5"/>
  <c r="AM24" i="5"/>
  <c r="AC32" i="5"/>
  <c r="AK32" i="5"/>
  <c r="AM32" i="5"/>
  <c r="AM9" i="5"/>
  <c r="AC9" i="5"/>
  <c r="AK9" i="5"/>
  <c r="AM21" i="5"/>
  <c r="AC21" i="5"/>
  <c r="AK21" i="5"/>
  <c r="AM29" i="5"/>
  <c r="AC29" i="5"/>
  <c r="AK29" i="5"/>
  <c r="AM37" i="5"/>
  <c r="AC37" i="5"/>
  <c r="AK37" i="5"/>
  <c r="AK6" i="5"/>
  <c r="AM6" i="5"/>
  <c r="AC6" i="5"/>
  <c r="AK14" i="5"/>
  <c r="AM14" i="5"/>
  <c r="AC14" i="5"/>
  <c r="AK18" i="5"/>
  <c r="AM18" i="5"/>
  <c r="AC18" i="5"/>
  <c r="AK22" i="5"/>
  <c r="AM22" i="5"/>
  <c r="AC22" i="5"/>
  <c r="AK26" i="5"/>
  <c r="AM26" i="5"/>
  <c r="AC26" i="5"/>
  <c r="AK30" i="5"/>
  <c r="AM30" i="5"/>
  <c r="AC30" i="5"/>
  <c r="AK34" i="5"/>
  <c r="AM34" i="5"/>
  <c r="AC34" i="5"/>
  <c r="AK38" i="5"/>
  <c r="AI38" i="5"/>
  <c r="AM38" i="5"/>
  <c r="AC38" i="5"/>
  <c r="AG38" i="5"/>
  <c r="AE38" i="5"/>
  <c r="AC8" i="5"/>
  <c r="AK8" i="5"/>
  <c r="AM8" i="5"/>
  <c r="AC12" i="5"/>
  <c r="AM12" i="5"/>
  <c r="AK12" i="5"/>
  <c r="AC20" i="5"/>
  <c r="AK20" i="5"/>
  <c r="AM20" i="5"/>
  <c r="AC28" i="5"/>
  <c r="AM28" i="5"/>
  <c r="AK28" i="5"/>
  <c r="AC36" i="5"/>
  <c r="AM36" i="5"/>
  <c r="AK36" i="5"/>
  <c r="AM5" i="5"/>
  <c r="AC5" i="5"/>
  <c r="AK5" i="5"/>
  <c r="AM13" i="5"/>
  <c r="AC13" i="5"/>
  <c r="AK13" i="5"/>
  <c r="AM17" i="5"/>
  <c r="AC17" i="5"/>
  <c r="AK17" i="5"/>
  <c r="AM25" i="5"/>
  <c r="AC25" i="5"/>
  <c r="AK25" i="5"/>
  <c r="AM33" i="5"/>
  <c r="AC33" i="5"/>
  <c r="AK33" i="5"/>
  <c r="AK2" i="5"/>
  <c r="AM2" i="5"/>
  <c r="AK10" i="5"/>
  <c r="AM10" i="5"/>
  <c r="AC10" i="5"/>
  <c r="AC3" i="5"/>
  <c r="AK3" i="5"/>
  <c r="AM3" i="5"/>
  <c r="AC7" i="5"/>
  <c r="AM7" i="5"/>
  <c r="AK7" i="5"/>
  <c r="AC11" i="5"/>
  <c r="AM11" i="5"/>
  <c r="AK11" i="5"/>
  <c r="AC15" i="5"/>
  <c r="AM15" i="5"/>
  <c r="AK15" i="5"/>
  <c r="AC19" i="5"/>
  <c r="AK19" i="5"/>
  <c r="AM19" i="5"/>
  <c r="AC23" i="5"/>
  <c r="AM23" i="5"/>
  <c r="AK23" i="5"/>
  <c r="AC27" i="5"/>
  <c r="AK27" i="5"/>
  <c r="AM27" i="5"/>
  <c r="AC31" i="5"/>
  <c r="AK31" i="5"/>
  <c r="AM31" i="5"/>
  <c r="AC35" i="5"/>
  <c r="AK35" i="5"/>
  <c r="AM35" i="5"/>
  <c r="AC39" i="5"/>
  <c r="AK39" i="5"/>
  <c r="AI39" i="5"/>
  <c r="AG39" i="5"/>
  <c r="AE39" i="5"/>
  <c r="AM39" i="5"/>
  <c r="AG9" i="5"/>
  <c r="AE9" i="5"/>
  <c r="AI9" i="5"/>
  <c r="AG17" i="5"/>
  <c r="AE17" i="5"/>
  <c r="AI17" i="5"/>
  <c r="AG25" i="5"/>
  <c r="AE25" i="5"/>
  <c r="AI25" i="5"/>
  <c r="AG33" i="5"/>
  <c r="AE33" i="5"/>
  <c r="AI33" i="5"/>
  <c r="AI2" i="5"/>
  <c r="AG2" i="5"/>
  <c r="AE2" i="5"/>
  <c r="AI10" i="5"/>
  <c r="AG10" i="5"/>
  <c r="AE10" i="5"/>
  <c r="AI18" i="5"/>
  <c r="AG18" i="5"/>
  <c r="AE18" i="5"/>
  <c r="AI22" i="5"/>
  <c r="AG22" i="5"/>
  <c r="AE22" i="5"/>
  <c r="AI34" i="5"/>
  <c r="AG34" i="5"/>
  <c r="AE34" i="5"/>
  <c r="AI4" i="5"/>
  <c r="AG4" i="5"/>
  <c r="AE4" i="5"/>
  <c r="AE8" i="5"/>
  <c r="AI8" i="5"/>
  <c r="AG8" i="5"/>
  <c r="AI12" i="5"/>
  <c r="AG12" i="5"/>
  <c r="AE12" i="5"/>
  <c r="AE16" i="5"/>
  <c r="AI16" i="5"/>
  <c r="AG16" i="5"/>
  <c r="AI20" i="5"/>
  <c r="AG20" i="5"/>
  <c r="AE20" i="5"/>
  <c r="AE24" i="5"/>
  <c r="AI24" i="5"/>
  <c r="AG24" i="5"/>
  <c r="AI28" i="5"/>
  <c r="AG28" i="5"/>
  <c r="AE28" i="5"/>
  <c r="AE32" i="5"/>
  <c r="AI32" i="5"/>
  <c r="AG32" i="5"/>
  <c r="AI36" i="5"/>
  <c r="AG36" i="5"/>
  <c r="AE36" i="5"/>
  <c r="AG5" i="5"/>
  <c r="AE5" i="5"/>
  <c r="AI5" i="5"/>
  <c r="AG13" i="5"/>
  <c r="AE13" i="5"/>
  <c r="AI13" i="5"/>
  <c r="AG21" i="5"/>
  <c r="AE21" i="5"/>
  <c r="AI21" i="5"/>
  <c r="AG29" i="5"/>
  <c r="AE29" i="5"/>
  <c r="AI29" i="5"/>
  <c r="AG37" i="5"/>
  <c r="AE37" i="5"/>
  <c r="AI37" i="5"/>
  <c r="AI6" i="5"/>
  <c r="AG6" i="5"/>
  <c r="AE6" i="5"/>
  <c r="AI14" i="5"/>
  <c r="AG14" i="5"/>
  <c r="AE14" i="5"/>
  <c r="AI26" i="5"/>
  <c r="AG26" i="5"/>
  <c r="AE26" i="5"/>
  <c r="AI30" i="5"/>
  <c r="AG30" i="5"/>
  <c r="AE30" i="5"/>
  <c r="AI3" i="5"/>
  <c r="AG3" i="5"/>
  <c r="AE3" i="5"/>
  <c r="AI7" i="5"/>
  <c r="AE7" i="5"/>
  <c r="AG7" i="5"/>
  <c r="AI11" i="5"/>
  <c r="AE11" i="5"/>
  <c r="AG11" i="5"/>
  <c r="AI15" i="5"/>
  <c r="AG15" i="5"/>
  <c r="AE15" i="5"/>
  <c r="AI19" i="5"/>
  <c r="AG19" i="5"/>
  <c r="AE19" i="5"/>
  <c r="AI23" i="5"/>
  <c r="AE23" i="5"/>
  <c r="AG23" i="5"/>
  <c r="AI27" i="5"/>
  <c r="AE27" i="5"/>
  <c r="AG27" i="5"/>
  <c r="AI31" i="5"/>
  <c r="AG31" i="5"/>
  <c r="AE31" i="5"/>
  <c r="AI35" i="5"/>
  <c r="AG35" i="5"/>
  <c r="AE35" i="5"/>
  <c r="AA33" i="5"/>
  <c r="AA41" i="5"/>
  <c r="AA49" i="5"/>
  <c r="AA61" i="5"/>
  <c r="AA69" i="5"/>
  <c r="AA77" i="5"/>
  <c r="AA89" i="5"/>
  <c r="AA101" i="5"/>
  <c r="AA30" i="5"/>
  <c r="AA38" i="5"/>
  <c r="AA50" i="5"/>
  <c r="AA58" i="5"/>
  <c r="AA66" i="5"/>
  <c r="AA74" i="5"/>
  <c r="AA82" i="5"/>
  <c r="AA94" i="5"/>
  <c r="AA23" i="5"/>
  <c r="AA27" i="5"/>
  <c r="AA31" i="5"/>
  <c r="AA35" i="5"/>
  <c r="AA39" i="5"/>
  <c r="AA43" i="5"/>
  <c r="AA47" i="5"/>
  <c r="AA51" i="5"/>
  <c r="AA55" i="5"/>
  <c r="AA59" i="5"/>
  <c r="AA63" i="5"/>
  <c r="AA67" i="5"/>
  <c r="AA71" i="5"/>
  <c r="AA75" i="5"/>
  <c r="AA79" i="5"/>
  <c r="AA83" i="5"/>
  <c r="AA87" i="5"/>
  <c r="AA91" i="5"/>
  <c r="AA95" i="5"/>
  <c r="AA99" i="5"/>
  <c r="AA25" i="5"/>
  <c r="AA29" i="5"/>
  <c r="AA37" i="5"/>
  <c r="AA45" i="5"/>
  <c r="AA53" i="5"/>
  <c r="AA57" i="5"/>
  <c r="AA65" i="5"/>
  <c r="AA73" i="5"/>
  <c r="AA81" i="5"/>
  <c r="AA85" i="5"/>
  <c r="AA93" i="5"/>
  <c r="AA97" i="5"/>
  <c r="AC2" i="5"/>
  <c r="AA22" i="5"/>
  <c r="AA26" i="5"/>
  <c r="AA34" i="5"/>
  <c r="AA42" i="5"/>
  <c r="AA46" i="5"/>
  <c r="AA54" i="5"/>
  <c r="AA62" i="5"/>
  <c r="AA70" i="5"/>
  <c r="AA78" i="5"/>
  <c r="AA86" i="5"/>
  <c r="AA90" i="5"/>
  <c r="AA98" i="5"/>
  <c r="AA24" i="5"/>
  <c r="AA28" i="5"/>
  <c r="AA32" i="5"/>
  <c r="AA36" i="5"/>
  <c r="AA40" i="5"/>
  <c r="AA44" i="5"/>
  <c r="AA48" i="5"/>
  <c r="AA52" i="5"/>
  <c r="AA56" i="5"/>
  <c r="AA60" i="5"/>
  <c r="AA64" i="5"/>
  <c r="AA68" i="5"/>
  <c r="AA72" i="5"/>
  <c r="AA76" i="5"/>
  <c r="AA80" i="5"/>
  <c r="AA84" i="5"/>
  <c r="AA88" i="5"/>
  <c r="AA92" i="5"/>
  <c r="AA96" i="5"/>
  <c r="AA100" i="5"/>
  <c r="V51" i="5"/>
  <c r="X51" i="5"/>
  <c r="T51" i="5"/>
  <c r="V49" i="5"/>
  <c r="X49" i="5"/>
  <c r="T49" i="5"/>
  <c r="V47" i="5"/>
  <c r="X47" i="5"/>
  <c r="T47" i="5"/>
  <c r="V45" i="5"/>
  <c r="X45" i="5"/>
  <c r="T45" i="5"/>
  <c r="V43" i="5"/>
  <c r="X43" i="5"/>
  <c r="T43" i="5"/>
  <c r="V41" i="5"/>
  <c r="X41" i="5"/>
  <c r="T41" i="5"/>
  <c r="V85" i="5"/>
  <c r="X85" i="5"/>
  <c r="T85" i="5"/>
  <c r="V83" i="5"/>
  <c r="X83" i="5"/>
  <c r="T83" i="5"/>
  <c r="V81" i="5"/>
  <c r="X81" i="5"/>
  <c r="T81" i="5"/>
  <c r="V79" i="5"/>
  <c r="X79" i="5"/>
  <c r="T79" i="5"/>
  <c r="V77" i="5"/>
  <c r="X77" i="5"/>
  <c r="T77" i="5"/>
  <c r="V75" i="5"/>
  <c r="X75" i="5"/>
  <c r="T75" i="5"/>
  <c r="V73" i="5"/>
  <c r="X73" i="5"/>
  <c r="T73" i="5"/>
  <c r="V71" i="5"/>
  <c r="X71" i="5"/>
  <c r="T71" i="5"/>
  <c r="V69" i="5"/>
  <c r="X69" i="5"/>
  <c r="T69" i="5"/>
  <c r="V67" i="5"/>
  <c r="X67" i="5"/>
  <c r="T67" i="5"/>
  <c r="V65" i="5"/>
  <c r="X65" i="5"/>
  <c r="T65" i="5"/>
  <c r="V63" i="5"/>
  <c r="X63" i="5"/>
  <c r="T63" i="5"/>
  <c r="V61" i="5"/>
  <c r="X61" i="5"/>
  <c r="T61" i="5"/>
  <c r="V59" i="5"/>
  <c r="X59" i="5"/>
  <c r="T59" i="5"/>
  <c r="V57" i="5"/>
  <c r="X57" i="5"/>
  <c r="T57" i="5"/>
  <c r="V55" i="5"/>
  <c r="X55" i="5"/>
  <c r="T55" i="5"/>
  <c r="V53" i="5"/>
  <c r="X53" i="5"/>
  <c r="T53" i="5"/>
  <c r="V95" i="5"/>
  <c r="T95" i="5"/>
  <c r="X95" i="5"/>
  <c r="V93" i="5"/>
  <c r="T93" i="5"/>
  <c r="X93" i="5"/>
  <c r="V91" i="5"/>
  <c r="T91" i="5"/>
  <c r="X91" i="5"/>
  <c r="V89" i="5"/>
  <c r="T89" i="5"/>
  <c r="X89" i="5"/>
  <c r="V87" i="5"/>
  <c r="T87" i="5"/>
  <c r="X87" i="5"/>
  <c r="V101" i="5"/>
  <c r="T101" i="5"/>
  <c r="X101" i="5"/>
  <c r="V99" i="5"/>
  <c r="T99" i="5"/>
  <c r="X99" i="5"/>
  <c r="V97" i="5"/>
  <c r="T97" i="5"/>
  <c r="X97" i="5"/>
  <c r="X52" i="5"/>
  <c r="T52" i="5"/>
  <c r="V52" i="5"/>
  <c r="X50" i="5"/>
  <c r="V50" i="5"/>
  <c r="T50" i="5"/>
  <c r="X48" i="5"/>
  <c r="T48" i="5"/>
  <c r="V48" i="5"/>
  <c r="X46" i="5"/>
  <c r="V46" i="5"/>
  <c r="T46" i="5"/>
  <c r="X44" i="5"/>
  <c r="T44" i="5"/>
  <c r="V44" i="5"/>
  <c r="X42" i="5"/>
  <c r="V42" i="5"/>
  <c r="T42" i="5"/>
  <c r="X40" i="5"/>
  <c r="T40" i="5"/>
  <c r="V40" i="5"/>
  <c r="X84" i="5"/>
  <c r="T84" i="5"/>
  <c r="V84" i="5"/>
  <c r="X82" i="5"/>
  <c r="V82" i="5"/>
  <c r="T82" i="5"/>
  <c r="X80" i="5"/>
  <c r="T80" i="5"/>
  <c r="V80" i="5"/>
  <c r="X78" i="5"/>
  <c r="V78" i="5"/>
  <c r="T78" i="5"/>
  <c r="X76" i="5"/>
  <c r="T76" i="5"/>
  <c r="V76" i="5"/>
  <c r="X74" i="5"/>
  <c r="V74" i="5"/>
  <c r="T74" i="5"/>
  <c r="X72" i="5"/>
  <c r="T72" i="5"/>
  <c r="V72" i="5"/>
  <c r="X70" i="5"/>
  <c r="V70" i="5"/>
  <c r="T70" i="5"/>
  <c r="X68" i="5"/>
  <c r="T68" i="5"/>
  <c r="V68" i="5"/>
  <c r="X66" i="5"/>
  <c r="V66" i="5"/>
  <c r="T66" i="5"/>
  <c r="X64" i="5"/>
  <c r="T64" i="5"/>
  <c r="V64" i="5"/>
  <c r="X62" i="5"/>
  <c r="V62" i="5"/>
  <c r="T62" i="5"/>
  <c r="X60" i="5"/>
  <c r="T60" i="5"/>
  <c r="V60" i="5"/>
  <c r="X58" i="5"/>
  <c r="V58" i="5"/>
  <c r="T58" i="5"/>
  <c r="X56" i="5"/>
  <c r="T56" i="5"/>
  <c r="V56" i="5"/>
  <c r="X54" i="5"/>
  <c r="V54" i="5"/>
  <c r="T54" i="5"/>
  <c r="X96" i="5"/>
  <c r="T96" i="5"/>
  <c r="V96" i="5"/>
  <c r="X94" i="5"/>
  <c r="V94" i="5"/>
  <c r="T94" i="5"/>
  <c r="X92" i="5"/>
  <c r="T92" i="5"/>
  <c r="V92" i="5"/>
  <c r="X90" i="5"/>
  <c r="V90" i="5"/>
  <c r="T90" i="5"/>
  <c r="X88" i="5"/>
  <c r="T88" i="5"/>
  <c r="V88" i="5"/>
  <c r="X86" i="5"/>
  <c r="V86" i="5"/>
  <c r="T86" i="5"/>
  <c r="X100" i="5"/>
  <c r="T100" i="5"/>
  <c r="V100" i="5"/>
  <c r="X98" i="5"/>
  <c r="V98" i="5"/>
  <c r="T98" i="5"/>
  <c r="I22" i="3"/>
  <c r="I23" i="3"/>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J22" i="3"/>
  <c r="I71" i="3"/>
  <c r="I70" i="3"/>
  <c r="I34" i="3"/>
  <c r="I35" i="3"/>
  <c r="J35" i="3"/>
  <c r="I83" i="3"/>
  <c r="I82"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9" i="3"/>
  <c r="I46"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46" i="3"/>
  <c r="I47" i="3"/>
  <c r="J47" i="3"/>
  <c r="I59" i="3"/>
  <c r="I58" i="3"/>
  <c r="J83" i="3"/>
  <c r="J82" i="3"/>
  <c r="J71"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70" i="3"/>
  <c r="J59"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58"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34" i="3"/>
  <c r="J23" i="3"/>
  <c r="C20" i="3"/>
  <c r="C44" i="3"/>
  <c r="C57" i="3"/>
  <c r="C68" i="3"/>
  <c r="C32" i="3"/>
  <c r="C81" i="3"/>
  <c r="X1" i="5"/>
  <c r="C83" i="3"/>
  <c r="D83" i="3"/>
  <c r="T1" i="5"/>
  <c r="P1" i="5"/>
  <c r="C34" i="3"/>
  <c r="C35" i="3"/>
  <c r="O3" i="5"/>
  <c r="O4" i="5"/>
  <c r="O5" i="5"/>
  <c r="O6" i="5"/>
  <c r="O7" i="5"/>
  <c r="O8" i="5"/>
  <c r="O9" i="5"/>
  <c r="O10" i="5"/>
  <c r="O11" i="5"/>
  <c r="O12" i="5"/>
  <c r="O13" i="5"/>
  <c r="O14" i="5"/>
  <c r="O15" i="5"/>
  <c r="O16" i="5"/>
  <c r="O17" i="5"/>
  <c r="O18" i="5"/>
  <c r="P15" i="5"/>
  <c r="P16" i="5"/>
  <c r="P17" i="5"/>
  <c r="P18" i="5"/>
  <c r="O19" i="5"/>
  <c r="P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P13" i="5"/>
  <c r="D35" i="3"/>
  <c r="V1" i="5"/>
  <c r="C71" i="3"/>
  <c r="D71" i="3"/>
  <c r="R1" i="5"/>
  <c r="C47" i="3"/>
  <c r="D47" i="3"/>
  <c r="N1" i="5"/>
  <c r="X4" i="5"/>
  <c r="V4" i="5"/>
  <c r="T4" i="5"/>
  <c r="V29" i="5"/>
  <c r="T29" i="5"/>
  <c r="T21" i="5"/>
  <c r="X21" i="5"/>
  <c r="V13" i="5"/>
  <c r="T13" i="5"/>
  <c r="X13" i="5"/>
  <c r="X32" i="5"/>
  <c r="V32" i="5"/>
  <c r="T32" i="5"/>
  <c r="X12" i="5"/>
  <c r="V12" i="5"/>
  <c r="T12" i="5"/>
  <c r="V39" i="5"/>
  <c r="T39" i="5"/>
  <c r="X39" i="5"/>
  <c r="V15" i="5"/>
  <c r="T15" i="5"/>
  <c r="X15" i="5"/>
  <c r="X3" i="5"/>
  <c r="T3" i="5"/>
  <c r="V3" i="5"/>
  <c r="V37" i="5"/>
  <c r="T37" i="5"/>
  <c r="X37" i="5"/>
  <c r="V33" i="5"/>
  <c r="T33" i="5"/>
  <c r="X33" i="5"/>
  <c r="T25" i="5"/>
  <c r="X25" i="5"/>
  <c r="V17" i="5"/>
  <c r="X17" i="5"/>
  <c r="V9" i="5"/>
  <c r="T9" i="5"/>
  <c r="X9" i="5"/>
  <c r="V7" i="5"/>
  <c r="T7" i="5"/>
  <c r="X7" i="5"/>
  <c r="X36" i="5"/>
  <c r="V36" i="5"/>
  <c r="T36" i="5"/>
  <c r="V28" i="5"/>
  <c r="T28" i="5"/>
  <c r="X24" i="5"/>
  <c r="T24" i="5"/>
  <c r="X20" i="5"/>
  <c r="V20" i="5"/>
  <c r="X16" i="5"/>
  <c r="V16" i="5"/>
  <c r="T16" i="5"/>
  <c r="X8" i="5"/>
  <c r="V8" i="5"/>
  <c r="T8" i="5"/>
  <c r="V6" i="5"/>
  <c r="X6" i="5"/>
  <c r="T6" i="5"/>
  <c r="X35" i="5"/>
  <c r="V35" i="5"/>
  <c r="T35" i="5"/>
  <c r="V31" i="5"/>
  <c r="T31" i="5"/>
  <c r="V27" i="5"/>
  <c r="T27" i="5"/>
  <c r="T23" i="5"/>
  <c r="X23" i="5"/>
  <c r="X19" i="5"/>
  <c r="V19" i="5"/>
  <c r="V11" i="5"/>
  <c r="X11" i="5"/>
  <c r="T11" i="5"/>
  <c r="X2" i="5"/>
  <c r="V2" i="5"/>
  <c r="T2" i="5"/>
  <c r="V5" i="5"/>
  <c r="T5" i="5"/>
  <c r="X5" i="5"/>
  <c r="V38" i="5"/>
  <c r="T38" i="5"/>
  <c r="X38" i="5"/>
  <c r="X34" i="5"/>
  <c r="T34" i="5"/>
  <c r="V34" i="5"/>
  <c r="V30" i="5"/>
  <c r="T30" i="5"/>
  <c r="X26" i="5"/>
  <c r="T26" i="5"/>
  <c r="T22" i="5"/>
  <c r="X22" i="5"/>
  <c r="X18" i="5"/>
  <c r="V18" i="5"/>
  <c r="T14" i="5"/>
  <c r="V14" i="5"/>
  <c r="X14" i="5"/>
  <c r="X10" i="5"/>
  <c r="V10" i="5"/>
  <c r="T10" i="5"/>
  <c r="P5" i="5"/>
  <c r="R5" i="5"/>
  <c r="R42" i="5"/>
  <c r="P42" i="5"/>
  <c r="R26" i="5"/>
  <c r="P26" i="5"/>
  <c r="P14" i="5"/>
  <c r="R84" i="5"/>
  <c r="P84" i="5"/>
  <c r="R72" i="5"/>
  <c r="P72" i="5"/>
  <c r="R60" i="5"/>
  <c r="P60" i="5"/>
  <c r="R88" i="5"/>
  <c r="P88" i="5"/>
  <c r="P3" i="5"/>
  <c r="R3" i="5"/>
  <c r="P45" i="5"/>
  <c r="R45" i="5"/>
  <c r="P37" i="5"/>
  <c r="R37" i="5"/>
  <c r="P25" i="5"/>
  <c r="R25" i="5"/>
  <c r="P83" i="5"/>
  <c r="R83" i="5"/>
  <c r="P75" i="5"/>
  <c r="R75" i="5"/>
  <c r="P63" i="5"/>
  <c r="R63" i="5"/>
  <c r="P91" i="5"/>
  <c r="R91" i="5"/>
  <c r="R2" i="5"/>
  <c r="P2" i="5"/>
  <c r="R50" i="5"/>
  <c r="P50" i="5"/>
  <c r="R46" i="5"/>
  <c r="P46" i="5"/>
  <c r="R38" i="5"/>
  <c r="P38" i="5"/>
  <c r="R34" i="5"/>
  <c r="P34" i="5"/>
  <c r="R30" i="5"/>
  <c r="P30" i="5"/>
  <c r="R22" i="5"/>
  <c r="P22" i="5"/>
  <c r="R18" i="5"/>
  <c r="R10" i="5"/>
  <c r="P80" i="5"/>
  <c r="R80" i="5"/>
  <c r="R76" i="5"/>
  <c r="P76" i="5"/>
  <c r="R68" i="5"/>
  <c r="P68" i="5"/>
  <c r="P64" i="5"/>
  <c r="R64" i="5"/>
  <c r="R56" i="5"/>
  <c r="P56" i="5"/>
  <c r="P96" i="5"/>
  <c r="R96" i="5"/>
  <c r="R92" i="5"/>
  <c r="P92" i="5"/>
  <c r="R100" i="5"/>
  <c r="P100" i="5"/>
  <c r="R4" i="5"/>
  <c r="P4" i="5"/>
  <c r="P49" i="5"/>
  <c r="R49" i="5"/>
  <c r="P41" i="5"/>
  <c r="R41" i="5"/>
  <c r="P33" i="5"/>
  <c r="R33" i="5"/>
  <c r="P29" i="5"/>
  <c r="R29" i="5"/>
  <c r="P21" i="5"/>
  <c r="R21" i="5"/>
  <c r="R17" i="5"/>
  <c r="R9" i="5"/>
  <c r="R79" i="5"/>
  <c r="P79" i="5"/>
  <c r="R71" i="5"/>
  <c r="P71" i="5"/>
  <c r="P67" i="5"/>
  <c r="R67" i="5"/>
  <c r="P59" i="5"/>
  <c r="R59" i="5"/>
  <c r="R55" i="5"/>
  <c r="P55" i="5"/>
  <c r="R95" i="5"/>
  <c r="P95" i="5"/>
  <c r="P87" i="5"/>
  <c r="R87" i="5"/>
  <c r="P99" i="5"/>
  <c r="R99" i="5"/>
  <c r="R7" i="5"/>
  <c r="R52" i="5"/>
  <c r="P52" i="5"/>
  <c r="P48" i="5"/>
  <c r="R48" i="5"/>
  <c r="R44" i="5"/>
  <c r="P44" i="5"/>
  <c r="R40" i="5"/>
  <c r="P40" i="5"/>
  <c r="R36" i="5"/>
  <c r="P36" i="5"/>
  <c r="P32" i="5"/>
  <c r="R32" i="5"/>
  <c r="R28" i="5"/>
  <c r="P28" i="5"/>
  <c r="R24" i="5"/>
  <c r="P24" i="5"/>
  <c r="R20" i="5"/>
  <c r="P20" i="5"/>
  <c r="R8" i="5"/>
  <c r="R82" i="5"/>
  <c r="P82" i="5"/>
  <c r="R78" i="5"/>
  <c r="P78" i="5"/>
  <c r="R74" i="5"/>
  <c r="P74" i="5"/>
  <c r="R70" i="5"/>
  <c r="P70" i="5"/>
  <c r="R66" i="5"/>
  <c r="P66" i="5"/>
  <c r="R62" i="5"/>
  <c r="P62" i="5"/>
  <c r="R58" i="5"/>
  <c r="P58" i="5"/>
  <c r="R54" i="5"/>
  <c r="P54" i="5"/>
  <c r="R94" i="5"/>
  <c r="P94" i="5"/>
  <c r="R90" i="5"/>
  <c r="P90" i="5"/>
  <c r="R86" i="5"/>
  <c r="P86" i="5"/>
  <c r="R98" i="5"/>
  <c r="P98" i="5"/>
  <c r="R6" i="5"/>
  <c r="P51" i="5"/>
  <c r="R51" i="5"/>
  <c r="P47" i="5"/>
  <c r="R47" i="5"/>
  <c r="P43" i="5"/>
  <c r="R43" i="5"/>
  <c r="R39" i="5"/>
  <c r="P39" i="5"/>
  <c r="P35" i="5"/>
  <c r="R35" i="5"/>
  <c r="P31" i="5"/>
  <c r="R31" i="5"/>
  <c r="P27" i="5"/>
  <c r="R27" i="5"/>
  <c r="R23" i="5"/>
  <c r="P23" i="5"/>
  <c r="R19" i="5"/>
  <c r="P85" i="5"/>
  <c r="R85" i="5"/>
  <c r="P81" i="5"/>
  <c r="R81" i="5"/>
  <c r="P77" i="5"/>
  <c r="R77" i="5"/>
  <c r="P73" i="5"/>
  <c r="R73" i="5"/>
  <c r="P69" i="5"/>
  <c r="R69" i="5"/>
  <c r="P65" i="5"/>
  <c r="R65" i="5"/>
  <c r="P61" i="5"/>
  <c r="R61" i="5"/>
  <c r="P57" i="5"/>
  <c r="R57" i="5"/>
  <c r="P53" i="5"/>
  <c r="R53" i="5"/>
  <c r="P93" i="5"/>
  <c r="R93" i="5"/>
  <c r="P89" i="5"/>
  <c r="R89" i="5"/>
  <c r="P101" i="5"/>
  <c r="R101" i="5"/>
  <c r="P97" i="5"/>
  <c r="R97" i="5"/>
  <c r="L4" i="5"/>
  <c r="L49" i="5"/>
  <c r="N49" i="5"/>
  <c r="L45" i="5"/>
  <c r="N45" i="5"/>
  <c r="L41" i="5"/>
  <c r="N41" i="5"/>
  <c r="L37" i="5"/>
  <c r="N37" i="5"/>
  <c r="L33" i="5"/>
  <c r="N33" i="5"/>
  <c r="L29" i="5"/>
  <c r="N29" i="5"/>
  <c r="L25" i="5"/>
  <c r="N25" i="5"/>
  <c r="L21" i="5"/>
  <c r="N21" i="5"/>
  <c r="N17" i="5"/>
  <c r="N13" i="5"/>
  <c r="L9" i="5"/>
  <c r="N9" i="5"/>
  <c r="L83" i="5"/>
  <c r="N83" i="5"/>
  <c r="L79" i="5"/>
  <c r="N79" i="5"/>
  <c r="L75" i="5"/>
  <c r="N75" i="5"/>
  <c r="L71" i="5"/>
  <c r="N71" i="5"/>
  <c r="L67" i="5"/>
  <c r="N67" i="5"/>
  <c r="L63" i="5"/>
  <c r="N63" i="5"/>
  <c r="L59" i="5"/>
  <c r="N59" i="5"/>
  <c r="L55" i="5"/>
  <c r="N55" i="5"/>
  <c r="L95" i="5"/>
  <c r="N95" i="5"/>
  <c r="L91" i="5"/>
  <c r="N91" i="5"/>
  <c r="L87" i="5"/>
  <c r="N87" i="5"/>
  <c r="L99" i="5"/>
  <c r="N99" i="5"/>
  <c r="L52" i="5"/>
  <c r="N52" i="5"/>
  <c r="L48" i="5"/>
  <c r="N48" i="5"/>
  <c r="L44" i="5"/>
  <c r="N44" i="5"/>
  <c r="L40" i="5"/>
  <c r="N40" i="5"/>
  <c r="L36" i="5"/>
  <c r="N36" i="5"/>
  <c r="L32" i="5"/>
  <c r="N32" i="5"/>
  <c r="L28" i="5"/>
  <c r="N28" i="5"/>
  <c r="L24" i="5"/>
  <c r="N24" i="5"/>
  <c r="N20" i="5"/>
  <c r="L16" i="5"/>
  <c r="N16" i="5"/>
  <c r="N12" i="5"/>
  <c r="L8" i="5"/>
  <c r="N8" i="5"/>
  <c r="L82" i="5"/>
  <c r="N82" i="5"/>
  <c r="L78" i="5"/>
  <c r="N78" i="5"/>
  <c r="L74" i="5"/>
  <c r="N74" i="5"/>
  <c r="L70" i="5"/>
  <c r="N70" i="5"/>
  <c r="L66" i="5"/>
  <c r="N66" i="5"/>
  <c r="L62" i="5"/>
  <c r="N62" i="5"/>
  <c r="L58" i="5"/>
  <c r="N58" i="5"/>
  <c r="L54" i="5"/>
  <c r="N54" i="5"/>
  <c r="L94" i="5"/>
  <c r="N94" i="5"/>
  <c r="L90" i="5"/>
  <c r="N90" i="5"/>
  <c r="L86" i="5"/>
  <c r="N86" i="5"/>
  <c r="L98" i="5"/>
  <c r="N98" i="5"/>
  <c r="L51" i="5"/>
  <c r="N51" i="5"/>
  <c r="L47" i="5"/>
  <c r="N47" i="5"/>
  <c r="L43" i="5"/>
  <c r="N43" i="5"/>
  <c r="L39" i="5"/>
  <c r="N39" i="5"/>
  <c r="L35" i="5"/>
  <c r="N35" i="5"/>
  <c r="L31" i="5"/>
  <c r="N31" i="5"/>
  <c r="L27" i="5"/>
  <c r="N27" i="5"/>
  <c r="L23" i="5"/>
  <c r="N23" i="5"/>
  <c r="L19" i="5"/>
  <c r="N19" i="5"/>
  <c r="L15" i="5"/>
  <c r="N15" i="5"/>
  <c r="L11" i="5"/>
  <c r="N11" i="5"/>
  <c r="L85" i="5"/>
  <c r="N85" i="5"/>
  <c r="L81" i="5"/>
  <c r="N81" i="5"/>
  <c r="L77" i="5"/>
  <c r="N77" i="5"/>
  <c r="L73" i="5"/>
  <c r="N73" i="5"/>
  <c r="L69" i="5"/>
  <c r="N69" i="5"/>
  <c r="L65" i="5"/>
  <c r="N65" i="5"/>
  <c r="L61" i="5"/>
  <c r="N61" i="5"/>
  <c r="L57" i="5"/>
  <c r="N57" i="5"/>
  <c r="L53" i="5"/>
  <c r="N53" i="5"/>
  <c r="L93" i="5"/>
  <c r="N93" i="5"/>
  <c r="L89" i="5"/>
  <c r="N89" i="5"/>
  <c r="L101" i="5"/>
  <c r="N101" i="5"/>
  <c r="L97" i="5"/>
  <c r="N97" i="5"/>
  <c r="L50" i="5"/>
  <c r="N50" i="5"/>
  <c r="L46" i="5"/>
  <c r="N46" i="5"/>
  <c r="L42" i="5"/>
  <c r="N42" i="5"/>
  <c r="L38" i="5"/>
  <c r="N38" i="5"/>
  <c r="L34" i="5"/>
  <c r="N34" i="5"/>
  <c r="L30" i="5"/>
  <c r="N30" i="5"/>
  <c r="L26" i="5"/>
  <c r="N26" i="5"/>
  <c r="L22" i="5"/>
  <c r="N22" i="5"/>
  <c r="L18" i="5"/>
  <c r="N18" i="5"/>
  <c r="N14" i="5"/>
  <c r="L10" i="5"/>
  <c r="N10" i="5"/>
  <c r="L84" i="5"/>
  <c r="N84" i="5"/>
  <c r="L80" i="5"/>
  <c r="N80" i="5"/>
  <c r="L76" i="5"/>
  <c r="N76" i="5"/>
  <c r="L72" i="5"/>
  <c r="N72" i="5"/>
  <c r="L68" i="5"/>
  <c r="N68" i="5"/>
  <c r="L64" i="5"/>
  <c r="N64" i="5"/>
  <c r="L60" i="5"/>
  <c r="N60" i="5"/>
  <c r="L56" i="5"/>
  <c r="N56" i="5"/>
  <c r="L96" i="5"/>
  <c r="N96" i="5"/>
  <c r="L92" i="5"/>
  <c r="N92" i="5"/>
  <c r="L88" i="5"/>
  <c r="N88" i="5"/>
  <c r="L100" i="5"/>
  <c r="N100" i="5"/>
  <c r="L2"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D57" i="3"/>
  <c r="D54" i="3"/>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67" i="3"/>
  <c r="F67" i="3"/>
  <c r="D68" i="3"/>
  <c r="D66" i="3"/>
  <c r="C59" i="3"/>
  <c r="D59" i="3"/>
  <c r="C58" i="3"/>
  <c r="D58" i="3"/>
  <c r="J57" i="3"/>
  <c r="K46" i="3"/>
  <c r="L46" i="3"/>
  <c r="K79" i="3"/>
  <c r="L79" i="3"/>
  <c r="J44" i="3"/>
  <c r="J43" i="3"/>
  <c r="J19" i="3"/>
  <c r="J33" i="3"/>
  <c r="J55" i="3"/>
  <c r="J68" i="3"/>
  <c r="J66" i="3"/>
  <c r="J31" i="3"/>
  <c r="J81"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81" i="3"/>
  <c r="D78" i="3"/>
  <c r="C22" i="3"/>
  <c r="C23" i="3"/>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V25" i="5"/>
  <c r="D69" i="3"/>
  <c r="E57" i="3"/>
  <c r="F57" i="3"/>
  <c r="C45" i="3"/>
  <c r="C21" i="3"/>
  <c r="E67" i="3"/>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T3" i="2"/>
  <c r="H3" i="2"/>
  <c r="N7" i="5"/>
  <c r="D21" i="3"/>
  <c r="L21" i="3"/>
  <c r="K21" i="3"/>
  <c r="L32" i="3"/>
  <c r="K32" i="3"/>
  <c r="L54" i="3"/>
  <c r="K54" i="3"/>
  <c r="L18" i="3"/>
  <c r="K18" i="3"/>
  <c r="L42" i="3"/>
  <c r="K42" i="3"/>
  <c r="K78" i="3"/>
  <c r="L78" i="3"/>
  <c r="L69" i="3"/>
  <c r="K69" i="3"/>
  <c r="F78" i="3"/>
  <c r="E78" i="3"/>
  <c r="P9" i="5"/>
  <c r="D33" i="3"/>
  <c r="P8" i="5"/>
  <c r="D32" i="3"/>
  <c r="E32" i="3"/>
  <c r="L81" i="3"/>
  <c r="K81" i="3"/>
  <c r="K66" i="3"/>
  <c r="L66" i="3"/>
  <c r="L55" i="3"/>
  <c r="K55" i="3"/>
  <c r="L19" i="3"/>
  <c r="K19" i="3"/>
  <c r="L44" i="3"/>
  <c r="K44" i="3"/>
  <c r="E58" i="3"/>
  <c r="F58" i="3"/>
  <c r="F66" i="3"/>
  <c r="E66" i="3"/>
  <c r="T18" i="5"/>
  <c r="D56" i="3"/>
  <c r="D55" i="3"/>
  <c r="D45" i="3"/>
  <c r="R15" i="5"/>
  <c r="D44" i="3"/>
  <c r="E44" i="3"/>
  <c r="N6" i="5"/>
  <c r="D20" i="3"/>
  <c r="K30" i="3"/>
  <c r="L30" i="3"/>
  <c r="K67" i="3"/>
  <c r="L67" i="3"/>
  <c r="L56" i="3"/>
  <c r="K56" i="3"/>
  <c r="L20" i="3"/>
  <c r="K20" i="3"/>
  <c r="K45" i="3"/>
  <c r="L45" i="3"/>
  <c r="K80" i="3"/>
  <c r="L80" i="3"/>
  <c r="D19" i="3"/>
  <c r="D80" i="3"/>
  <c r="D79" i="3"/>
  <c r="D30" i="3"/>
  <c r="P10" i="5"/>
  <c r="D31" i="3"/>
  <c r="N3" i="5"/>
  <c r="N2" i="5"/>
  <c r="D18" i="3"/>
  <c r="K31" i="3"/>
  <c r="L31" i="3"/>
  <c r="K68" i="3"/>
  <c r="L68" i="3"/>
  <c r="L33" i="3"/>
  <c r="K33" i="3"/>
  <c r="L43" i="3"/>
  <c r="K43" i="3"/>
  <c r="K57" i="3"/>
  <c r="L57" i="3"/>
  <c r="E59" i="3"/>
  <c r="F59" i="3"/>
  <c r="E54" i="3"/>
  <c r="F54" i="3"/>
  <c r="R11" i="5"/>
  <c r="D43" i="3"/>
  <c r="D42" i="3"/>
  <c r="C46" i="3"/>
  <c r="D46" i="3"/>
  <c r="C70" i="3"/>
  <c r="D70" i="3"/>
  <c r="P12" i="5"/>
  <c r="D34" i="3"/>
  <c r="F44" i="3"/>
  <c r="E68" i="3"/>
  <c r="F68" i="3"/>
  <c r="F32" i="3"/>
  <c r="E81" i="3"/>
  <c r="F81" i="3"/>
  <c r="C7" i="5"/>
  <c r="D7" i="5"/>
  <c r="E7" i="5"/>
  <c r="F7" i="5"/>
  <c r="G7" i="5"/>
  <c r="H7" i="5"/>
  <c r="C8" i="5"/>
  <c r="D8" i="5"/>
  <c r="E8" i="5"/>
  <c r="F8" i="5"/>
  <c r="G8" i="5"/>
  <c r="H8" i="5"/>
  <c r="C9" i="5"/>
  <c r="D9" i="5"/>
  <c r="E9" i="5"/>
  <c r="F9" i="5"/>
  <c r="G9" i="5"/>
  <c r="H9" i="5"/>
  <c r="C10" i="5"/>
  <c r="D10" i="5"/>
  <c r="E10" i="5"/>
  <c r="F10" i="5"/>
  <c r="G10" i="5"/>
  <c r="H10" i="5"/>
  <c r="C11" i="5"/>
  <c r="D11" i="5"/>
  <c r="E11" i="5"/>
  <c r="F11" i="5"/>
  <c r="G11" i="5"/>
  <c r="H11" i="5"/>
  <c r="C12" i="5"/>
  <c r="D12" i="5"/>
  <c r="E12" i="5"/>
  <c r="F12" i="5"/>
  <c r="G12" i="5"/>
  <c r="H12" i="5"/>
  <c r="C13" i="5"/>
  <c r="D13" i="5"/>
  <c r="E13" i="5"/>
  <c r="F13" i="5"/>
  <c r="G13" i="5"/>
  <c r="H13" i="5"/>
  <c r="R14" i="5"/>
  <c r="C14" i="5"/>
  <c r="D14" i="5"/>
  <c r="E14" i="5"/>
  <c r="F14" i="5"/>
  <c r="G14" i="5"/>
  <c r="H14" i="5"/>
  <c r="C15" i="5"/>
  <c r="D15" i="5"/>
  <c r="E15" i="5"/>
  <c r="F15" i="5"/>
  <c r="G15" i="5"/>
  <c r="H15" i="5"/>
  <c r="R16" i="5"/>
  <c r="C16" i="5"/>
  <c r="D16" i="5"/>
  <c r="E16" i="5"/>
  <c r="F16" i="5"/>
  <c r="G16" i="5"/>
  <c r="H16" i="5"/>
  <c r="T17" i="5"/>
  <c r="C17" i="5"/>
  <c r="D17" i="5"/>
  <c r="E17" i="5"/>
  <c r="F17" i="5"/>
  <c r="G17" i="5"/>
  <c r="H17" i="5"/>
  <c r="C18" i="5"/>
  <c r="D18" i="5"/>
  <c r="E18" i="5"/>
  <c r="F18" i="5"/>
  <c r="G18" i="5"/>
  <c r="H18" i="5"/>
  <c r="T19" i="5"/>
  <c r="C19" i="5"/>
  <c r="D19" i="5"/>
  <c r="E19" i="5"/>
  <c r="F19" i="5"/>
  <c r="G19" i="5"/>
  <c r="H19" i="5"/>
  <c r="T20" i="5"/>
  <c r="C20" i="5"/>
  <c r="D20" i="5"/>
  <c r="E20" i="5"/>
  <c r="F20" i="5"/>
  <c r="G20" i="5"/>
  <c r="H20" i="5"/>
  <c r="V21" i="5"/>
  <c r="C21" i="5"/>
  <c r="D21" i="5"/>
  <c r="E21" i="5"/>
  <c r="F21" i="5"/>
  <c r="G21" i="5"/>
  <c r="H21" i="5"/>
  <c r="V22" i="5"/>
  <c r="C22" i="5"/>
  <c r="D22" i="5"/>
  <c r="E22" i="5"/>
  <c r="F22" i="5"/>
  <c r="G22" i="5"/>
  <c r="H22" i="5"/>
  <c r="V23" i="5"/>
  <c r="C23" i="5"/>
  <c r="D23" i="5"/>
  <c r="E23" i="5"/>
  <c r="F23" i="5"/>
  <c r="G23" i="5"/>
  <c r="H23" i="5"/>
  <c r="V24" i="5"/>
  <c r="C24" i="5"/>
  <c r="D24" i="5"/>
  <c r="E24" i="5"/>
  <c r="F24" i="5"/>
  <c r="G24" i="5"/>
  <c r="H24" i="5"/>
  <c r="C25" i="5"/>
  <c r="D25" i="5"/>
  <c r="E25" i="5"/>
  <c r="F25" i="5"/>
  <c r="G25" i="5"/>
  <c r="H25" i="5"/>
  <c r="V26" i="5"/>
  <c r="C26" i="5"/>
  <c r="D26" i="5"/>
  <c r="E26" i="5"/>
  <c r="F26" i="5"/>
  <c r="G26" i="5"/>
  <c r="H26" i="5"/>
  <c r="X27" i="5"/>
  <c r="C27" i="5"/>
  <c r="D27" i="5"/>
  <c r="E27" i="5"/>
  <c r="F27" i="5"/>
  <c r="G27" i="5"/>
  <c r="H27" i="5"/>
  <c r="X28" i="5"/>
  <c r="C28" i="5"/>
  <c r="D28" i="5"/>
  <c r="E28" i="5"/>
  <c r="F28" i="5"/>
  <c r="G28" i="5"/>
  <c r="H28" i="5"/>
  <c r="X29" i="5"/>
  <c r="C29" i="5"/>
  <c r="D29" i="5"/>
  <c r="E29" i="5"/>
  <c r="F29" i="5"/>
  <c r="G29" i="5"/>
  <c r="H29" i="5"/>
  <c r="X30" i="5"/>
  <c r="C30" i="5"/>
  <c r="D30" i="5"/>
  <c r="E30" i="5"/>
  <c r="F30" i="5"/>
  <c r="G30" i="5"/>
  <c r="H30" i="5"/>
  <c r="X31" i="5"/>
  <c r="C31" i="5"/>
  <c r="D31" i="5"/>
  <c r="E31" i="5"/>
  <c r="F31" i="5"/>
  <c r="G31" i="5"/>
  <c r="H31" i="5"/>
  <c r="C32" i="5"/>
  <c r="D32" i="5"/>
  <c r="E32" i="5"/>
  <c r="F32" i="5"/>
  <c r="G32" i="5"/>
  <c r="H32" i="5"/>
  <c r="C33" i="5"/>
  <c r="D33" i="5"/>
  <c r="E33" i="5"/>
  <c r="F33" i="5"/>
  <c r="G33" i="5"/>
  <c r="H33" i="5"/>
  <c r="C34" i="5"/>
  <c r="D34" i="5"/>
  <c r="E34" i="5"/>
  <c r="F34" i="5"/>
  <c r="G34" i="5"/>
  <c r="H34" i="5"/>
  <c r="C35" i="5"/>
  <c r="D35" i="5"/>
  <c r="E35" i="5"/>
  <c r="F35" i="5"/>
  <c r="G35" i="5"/>
  <c r="H35" i="5"/>
  <c r="C36" i="5"/>
  <c r="D36" i="5"/>
  <c r="E36" i="5"/>
  <c r="F36" i="5"/>
  <c r="G36" i="5"/>
  <c r="H36" i="5"/>
  <c r="C37" i="5"/>
  <c r="D37" i="5"/>
  <c r="E37" i="5"/>
  <c r="F37" i="5"/>
  <c r="G37" i="5"/>
  <c r="H37" i="5"/>
  <c r="C38" i="5"/>
  <c r="D38" i="5"/>
  <c r="E38" i="5"/>
  <c r="F38" i="5"/>
  <c r="G38" i="5"/>
  <c r="H38" i="5"/>
  <c r="C39" i="5"/>
  <c r="D39" i="5"/>
  <c r="E39" i="5"/>
  <c r="F39" i="5"/>
  <c r="G39" i="5"/>
  <c r="H39" i="5"/>
  <c r="C40" i="5"/>
  <c r="D40" i="5"/>
  <c r="E40" i="5"/>
  <c r="F40" i="5"/>
  <c r="G40" i="5"/>
  <c r="H40" i="5"/>
  <c r="C41" i="5"/>
  <c r="D41" i="5"/>
  <c r="E41" i="5"/>
  <c r="F41" i="5"/>
  <c r="G41" i="5"/>
  <c r="H41" i="5"/>
  <c r="C42" i="5"/>
  <c r="D42" i="5"/>
  <c r="E42" i="5"/>
  <c r="F42" i="5"/>
  <c r="G42" i="5"/>
  <c r="H42" i="5"/>
  <c r="C43" i="5"/>
  <c r="D43" i="5"/>
  <c r="E43" i="5"/>
  <c r="F43" i="5"/>
  <c r="G43" i="5"/>
  <c r="H43" i="5"/>
  <c r="C44" i="5"/>
  <c r="D44" i="5"/>
  <c r="E44" i="5"/>
  <c r="F44" i="5"/>
  <c r="G44" i="5"/>
  <c r="H44" i="5"/>
  <c r="C45" i="5"/>
  <c r="D45" i="5"/>
  <c r="E45" i="5"/>
  <c r="F45" i="5"/>
  <c r="G45" i="5"/>
  <c r="H45" i="5"/>
  <c r="C46" i="5"/>
  <c r="D46" i="5"/>
  <c r="E46" i="5"/>
  <c r="F46" i="5"/>
  <c r="G46" i="5"/>
  <c r="H46" i="5"/>
  <c r="C47" i="5"/>
  <c r="D47" i="5"/>
  <c r="E47" i="5"/>
  <c r="F47" i="5"/>
  <c r="G47" i="5"/>
  <c r="H47" i="5"/>
  <c r="C48" i="5"/>
  <c r="D48" i="5"/>
  <c r="E48" i="5"/>
  <c r="F48" i="5"/>
  <c r="G48" i="5"/>
  <c r="H48" i="5"/>
  <c r="C49" i="5"/>
  <c r="D49" i="5"/>
  <c r="E49" i="5"/>
  <c r="F49" i="5"/>
  <c r="G49" i="5"/>
  <c r="H49" i="5"/>
  <c r="C50" i="5"/>
  <c r="D50" i="5"/>
  <c r="E50" i="5"/>
  <c r="F50" i="5"/>
  <c r="G50" i="5"/>
  <c r="H50" i="5"/>
  <c r="C51" i="5"/>
  <c r="D51" i="5"/>
  <c r="E51" i="5"/>
  <c r="F51" i="5"/>
  <c r="G51" i="5"/>
  <c r="H51" i="5"/>
  <c r="C52" i="5"/>
  <c r="D52" i="5"/>
  <c r="E52" i="5"/>
  <c r="F52" i="5"/>
  <c r="G52" i="5"/>
  <c r="H52" i="5"/>
  <c r="C53" i="5"/>
  <c r="D53" i="5"/>
  <c r="E53" i="5"/>
  <c r="F53" i="5"/>
  <c r="G53" i="5"/>
  <c r="H53" i="5"/>
  <c r="C54" i="5"/>
  <c r="D54" i="5"/>
  <c r="E54" i="5"/>
  <c r="F54" i="5"/>
  <c r="G54" i="5"/>
  <c r="H54" i="5"/>
  <c r="C55" i="5"/>
  <c r="D55" i="5"/>
  <c r="E55" i="5"/>
  <c r="F55" i="5"/>
  <c r="G55" i="5"/>
  <c r="H55" i="5"/>
  <c r="C56" i="5"/>
  <c r="D56" i="5"/>
  <c r="E56" i="5"/>
  <c r="F56" i="5"/>
  <c r="G56" i="5"/>
  <c r="H56" i="5"/>
  <c r="C57" i="5"/>
  <c r="D57" i="5"/>
  <c r="E57" i="5"/>
  <c r="F57" i="5"/>
  <c r="G57" i="5"/>
  <c r="H57" i="5"/>
  <c r="C58" i="5"/>
  <c r="D58" i="5"/>
  <c r="E58" i="5"/>
  <c r="F58" i="5"/>
  <c r="G58" i="5"/>
  <c r="H58" i="5"/>
  <c r="C59" i="5"/>
  <c r="D59" i="5"/>
  <c r="E59" i="5"/>
  <c r="F59" i="5"/>
  <c r="G59" i="5"/>
  <c r="H59" i="5"/>
  <c r="C60" i="5"/>
  <c r="D60" i="5"/>
  <c r="E60" i="5"/>
  <c r="F60" i="5"/>
  <c r="G60" i="5"/>
  <c r="H60" i="5"/>
  <c r="C61" i="5"/>
  <c r="D61" i="5"/>
  <c r="E61" i="5"/>
  <c r="F61" i="5"/>
  <c r="G61" i="5"/>
  <c r="H61" i="5"/>
  <c r="C62" i="5"/>
  <c r="D62" i="5"/>
  <c r="E62" i="5"/>
  <c r="F62" i="5"/>
  <c r="G62" i="5"/>
  <c r="H62" i="5"/>
  <c r="C63" i="5"/>
  <c r="D63" i="5"/>
  <c r="E63" i="5"/>
  <c r="F63" i="5"/>
  <c r="G63" i="5"/>
  <c r="H63" i="5"/>
  <c r="C64" i="5"/>
  <c r="D64" i="5"/>
  <c r="E64" i="5"/>
  <c r="F64" i="5"/>
  <c r="G64" i="5"/>
  <c r="H64" i="5"/>
  <c r="C65" i="5"/>
  <c r="D65" i="5"/>
  <c r="E65" i="5"/>
  <c r="F65" i="5"/>
  <c r="G65" i="5"/>
  <c r="H65" i="5"/>
  <c r="C66" i="5"/>
  <c r="D66" i="5"/>
  <c r="E66" i="5"/>
  <c r="F66" i="5"/>
  <c r="G66" i="5"/>
  <c r="H66" i="5"/>
  <c r="C67" i="5"/>
  <c r="D67" i="5"/>
  <c r="E67" i="5"/>
  <c r="F67" i="5"/>
  <c r="G67" i="5"/>
  <c r="H67" i="5"/>
  <c r="C68" i="5"/>
  <c r="D68" i="5"/>
  <c r="E68" i="5"/>
  <c r="F68" i="5"/>
  <c r="G68" i="5"/>
  <c r="H68" i="5"/>
  <c r="C69" i="5"/>
  <c r="D69" i="5"/>
  <c r="E69" i="5"/>
  <c r="F69" i="5"/>
  <c r="G69" i="5"/>
  <c r="H69" i="5"/>
  <c r="C70" i="5"/>
  <c r="D70" i="5"/>
  <c r="E70" i="5"/>
  <c r="F70" i="5"/>
  <c r="G70" i="5"/>
  <c r="H70" i="5"/>
  <c r="C71" i="5"/>
  <c r="D71" i="5"/>
  <c r="E71" i="5"/>
  <c r="F71" i="5"/>
  <c r="G71" i="5"/>
  <c r="H71" i="5"/>
  <c r="C72" i="5"/>
  <c r="D72" i="5"/>
  <c r="E72" i="5"/>
  <c r="F72" i="5"/>
  <c r="G72" i="5"/>
  <c r="H72" i="5"/>
  <c r="C73" i="5"/>
  <c r="D73" i="5"/>
  <c r="E73" i="5"/>
  <c r="F73" i="5"/>
  <c r="G73" i="5"/>
  <c r="H73" i="5"/>
  <c r="C74" i="5"/>
  <c r="D74" i="5"/>
  <c r="E74" i="5"/>
  <c r="F74" i="5"/>
  <c r="G74" i="5"/>
  <c r="H74" i="5"/>
  <c r="C75" i="5"/>
  <c r="D75" i="5"/>
  <c r="E75" i="5"/>
  <c r="F75" i="5"/>
  <c r="G75" i="5"/>
  <c r="H75" i="5"/>
  <c r="C76" i="5"/>
  <c r="D76" i="5"/>
  <c r="E76" i="5"/>
  <c r="F76" i="5"/>
  <c r="G76" i="5"/>
  <c r="H76" i="5"/>
  <c r="C77" i="5"/>
  <c r="D77" i="5"/>
  <c r="E77" i="5"/>
  <c r="F77" i="5"/>
  <c r="G77" i="5"/>
  <c r="H77" i="5"/>
  <c r="C78" i="5"/>
  <c r="D78" i="5"/>
  <c r="E78" i="5"/>
  <c r="F78" i="5"/>
  <c r="G78" i="5"/>
  <c r="H78" i="5"/>
  <c r="C79" i="5"/>
  <c r="D79" i="5"/>
  <c r="E79" i="5"/>
  <c r="F79" i="5"/>
  <c r="G79" i="5"/>
  <c r="H79" i="5"/>
  <c r="C80" i="5"/>
  <c r="D80" i="5"/>
  <c r="E80" i="5"/>
  <c r="F80" i="5"/>
  <c r="G80" i="5"/>
  <c r="H80" i="5"/>
  <c r="C81" i="5"/>
  <c r="D81" i="5"/>
  <c r="E81" i="5"/>
  <c r="F81" i="5"/>
  <c r="G81" i="5"/>
  <c r="H81" i="5"/>
  <c r="C82" i="5"/>
  <c r="D82" i="5"/>
  <c r="E82" i="5"/>
  <c r="F82" i="5"/>
  <c r="G82" i="5"/>
  <c r="H82" i="5"/>
  <c r="C83" i="5"/>
  <c r="D83" i="5"/>
  <c r="E83" i="5"/>
  <c r="F83" i="5"/>
  <c r="G83" i="5"/>
  <c r="H83" i="5"/>
  <c r="C84" i="5"/>
  <c r="D84" i="5"/>
  <c r="E84" i="5"/>
  <c r="F84" i="5"/>
  <c r="G84" i="5"/>
  <c r="H84" i="5"/>
  <c r="C85" i="5"/>
  <c r="D85" i="5"/>
  <c r="E85" i="5"/>
  <c r="F85" i="5"/>
  <c r="G85" i="5"/>
  <c r="H85" i="5"/>
  <c r="C86" i="5"/>
  <c r="D86" i="5"/>
  <c r="E86" i="5"/>
  <c r="F86" i="5"/>
  <c r="G86" i="5"/>
  <c r="H86" i="5"/>
  <c r="C87" i="5"/>
  <c r="D87" i="5"/>
  <c r="E87" i="5"/>
  <c r="F87" i="5"/>
  <c r="G87" i="5"/>
  <c r="H87" i="5"/>
  <c r="C88" i="5"/>
  <c r="D88" i="5"/>
  <c r="E88" i="5"/>
  <c r="F88" i="5"/>
  <c r="G88" i="5"/>
  <c r="H88" i="5"/>
  <c r="C89" i="5"/>
  <c r="D89" i="5"/>
  <c r="E89" i="5"/>
  <c r="F89" i="5"/>
  <c r="G89" i="5"/>
  <c r="H89" i="5"/>
  <c r="C90" i="5"/>
  <c r="D90" i="5"/>
  <c r="E90" i="5"/>
  <c r="F90" i="5"/>
  <c r="G90" i="5"/>
  <c r="H90" i="5"/>
  <c r="C91" i="5"/>
  <c r="D91" i="5"/>
  <c r="E91" i="5"/>
  <c r="F91" i="5"/>
  <c r="G91" i="5"/>
  <c r="H91" i="5"/>
  <c r="C92" i="5"/>
  <c r="D92" i="5"/>
  <c r="E92" i="5"/>
  <c r="F92" i="5"/>
  <c r="G92" i="5"/>
  <c r="H92" i="5"/>
  <c r="C93" i="5"/>
  <c r="D93" i="5"/>
  <c r="E93" i="5"/>
  <c r="F93" i="5"/>
  <c r="G93" i="5"/>
  <c r="H93" i="5"/>
  <c r="C94" i="5"/>
  <c r="D94" i="5"/>
  <c r="E94" i="5"/>
  <c r="F94" i="5"/>
  <c r="G94" i="5"/>
  <c r="H94" i="5"/>
  <c r="C95" i="5"/>
  <c r="D95" i="5"/>
  <c r="E95" i="5"/>
  <c r="F95" i="5"/>
  <c r="G95" i="5"/>
  <c r="H95" i="5"/>
  <c r="C96" i="5"/>
  <c r="D96" i="5"/>
  <c r="E96" i="5"/>
  <c r="F96" i="5"/>
  <c r="G96" i="5"/>
  <c r="H96" i="5"/>
  <c r="C97" i="5"/>
  <c r="D97" i="5"/>
  <c r="E97" i="5"/>
  <c r="F97" i="5"/>
  <c r="G97" i="5"/>
  <c r="H97" i="5"/>
  <c r="C98" i="5"/>
  <c r="D98" i="5"/>
  <c r="E98" i="5"/>
  <c r="F98" i="5"/>
  <c r="G98" i="5"/>
  <c r="H98" i="5"/>
  <c r="C99" i="5"/>
  <c r="D99" i="5"/>
  <c r="E99" i="5"/>
  <c r="F99" i="5"/>
  <c r="G99" i="5"/>
  <c r="H99" i="5"/>
  <c r="C100" i="5"/>
  <c r="D100" i="5"/>
  <c r="E100" i="5"/>
  <c r="F100" i="5"/>
  <c r="G100" i="5"/>
  <c r="H100" i="5"/>
  <c r="C101" i="5"/>
  <c r="D101" i="5"/>
  <c r="E101" i="5"/>
  <c r="F101" i="5"/>
  <c r="G101" i="5"/>
  <c r="H101" i="5"/>
  <c r="N4" i="5"/>
  <c r="C4" i="5"/>
  <c r="D4" i="5"/>
  <c r="E4" i="5"/>
  <c r="F4" i="5"/>
  <c r="G4" i="5"/>
  <c r="H4" i="5"/>
  <c r="N5" i="5"/>
  <c r="C5" i="5"/>
  <c r="D5" i="5"/>
  <c r="E5" i="5"/>
  <c r="F5" i="5"/>
  <c r="G5" i="5"/>
  <c r="H5" i="5"/>
  <c r="C6" i="5"/>
  <c r="D6" i="5"/>
  <c r="E6" i="5"/>
  <c r="F6" i="5"/>
  <c r="G6" i="5"/>
  <c r="H6" i="5"/>
  <c r="F3" i="5"/>
  <c r="G3" i="5"/>
  <c r="H3" i="5"/>
  <c r="H2" i="5"/>
  <c r="T1" i="2"/>
  <c r="G2" i="5"/>
  <c r="O1" i="2"/>
  <c r="F2" i="5"/>
  <c r="H1" i="2"/>
  <c r="E3" i="5"/>
  <c r="E2" i="5"/>
  <c r="C1" i="2"/>
  <c r="D2" i="5"/>
  <c r="C2" i="5"/>
  <c r="E42" i="3"/>
  <c r="F42" i="3"/>
  <c r="F30" i="3"/>
  <c r="E30" i="3"/>
  <c r="E80" i="3"/>
  <c r="F80" i="3"/>
  <c r="E56" i="3"/>
  <c r="F56" i="3"/>
  <c r="E43" i="3"/>
  <c r="F43" i="3"/>
  <c r="E31" i="3"/>
  <c r="F31" i="3"/>
  <c r="E79" i="3"/>
  <c r="F79" i="3"/>
  <c r="E55" i="3"/>
  <c r="F55" i="3"/>
  <c r="E83" i="3"/>
  <c r="F83" i="3"/>
  <c r="E82" i="3"/>
  <c r="F82" i="3"/>
  <c r="E33" i="3"/>
  <c r="F33" i="3"/>
  <c r="E69" i="3"/>
  <c r="F69" i="3"/>
  <c r="E45" i="3"/>
  <c r="F45" i="3"/>
  <c r="R13" i="5"/>
  <c r="R12" i="5"/>
  <c r="P11" i="5"/>
  <c r="P7" i="5"/>
  <c r="P6" i="5"/>
  <c r="F18" i="3"/>
  <c r="E18" i="3"/>
  <c r="F21" i="3"/>
  <c r="E21" i="3"/>
  <c r="F19" i="3"/>
  <c r="E19" i="3"/>
  <c r="F22" i="3"/>
  <c r="E22" i="3"/>
  <c r="F20" i="3"/>
  <c r="E20" i="3"/>
  <c r="F23" i="3"/>
  <c r="E23" i="3"/>
  <c r="F6" i="3"/>
  <c r="E6" i="3"/>
  <c r="F7" i="3"/>
  <c r="E7" i="3"/>
  <c r="F11" i="3"/>
  <c r="E11" i="3"/>
  <c r="F9" i="3"/>
  <c r="E9" i="3"/>
  <c r="F8" i="3"/>
  <c r="E8" i="3"/>
  <c r="F3" i="2"/>
  <c r="R3" i="2"/>
  <c r="C3" i="2"/>
  <c r="O3" i="2"/>
  <c r="A3"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<sst xmlns="http://schemas.openxmlformats.org/spreadsheetml/2006/main" count="1419" uniqueCount="112">
  <si>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</si>
  <si>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</si>
  <si>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</si>
  <si>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</si>
  <si>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</si>
  <si>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</si>
  <si>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</si>
  <si>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</si>
  <si>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</si>
  <si>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</si>
  <si>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</si>
  <si>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</si>
  <si>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</si>
  <si>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</si>
  <si>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</si>
  <si>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</si>
  <si>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</si>
  <si>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</si>
  <si>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</si>
  <si>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</si>
  <si>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</si>
  <si>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</si>
  <si>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</si>
  <si>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</si>
  <si>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</si>
  <si>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</si>
  <si>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</si>
  <si>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</si>
  <si>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</si>
  <si>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</si>
  <si>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</si>
  <si>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</si>
  <si>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</si>
  <si>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</si>
  <si>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大会名</t>
    <rPh sb="0" eb="3">
      <t>タイカイメイ</t>
    </rPh>
    <phoneticPr fontId="2"/>
  </si>
  <si>
    <t>第１回尾張記録会</t>
    <rPh sb="0" eb="1">
      <t>ダイ</t>
    </rPh>
    <rPh sb="2" eb="3">
      <t>カイ</t>
    </rPh>
    <rPh sb="3" eb="5">
      <t>オワリ</t>
    </rPh>
    <rPh sb="5" eb="8">
      <t>キロクカイ</t>
    </rPh>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</si>
  <si>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</si>
  <si>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</si>
  <si>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</si>
  <si>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</si>
  <si>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</si>
  <si>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</si>
  <si>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</si>
  <si>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</si>
  <si>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</si>
  <si>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</si>
  <si>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</si>
  <si>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</si>
  <si>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</si>
  <si>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</si>
  <si>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</si>
  <si>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</si>
  <si>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</si>
  <si>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</si>
  <si>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</si>
  <si>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</si>
  <si>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</si>
  <si>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</si>
  <si>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</si>
  <si>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</si>
  <si>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</si>
  <si>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大会日1</t>
    <rPh sb="0" eb="2">
      <t>タイカイ</t>
    </rPh>
    <rPh sb="2" eb="3">
      <t>ビ</t>
    </rPh>
    <phoneticPr fontId="2"/>
  </si>
  <si>
    <t>大会日2</t>
    <rPh sb="0" eb="2">
      <t>タイカイ</t>
    </rPh>
    <rPh sb="2" eb="3">
      <t>ビ</t>
    </rPh>
    <phoneticPr fontId="2"/>
  </si>
  <si>
    <t>大会月</t>
    <rPh sb="0" eb="2">
      <t>タイカイ</t>
    </rPh>
    <rPh sb="2" eb="3">
      <t>ツキ</t>
    </rPh>
    <phoneticPr fontId="2"/>
  </si>
  <si>
    <t>大会曜日1</t>
    <rPh sb="0" eb="2">
      <t>タイカイ</t>
    </rPh>
    <rPh sb="2" eb="4">
      <t>ヨウビ</t>
    </rPh>
    <phoneticPr fontId="2"/>
  </si>
  <si>
    <t>大会曜日2</t>
    <rPh sb="0" eb="2">
      <t>タイカイ</t>
    </rPh>
    <rPh sb="2" eb="4">
      <t>ヨウビ</t>
    </rPh>
    <phoneticPr fontId="2"/>
  </si>
  <si>
    <t>土</t>
    <rPh sb="0" eb="1">
      <t>ツチ</t>
    </rPh>
    <phoneticPr fontId="2"/>
  </si>
  <si>
    <t>日</t>
    <rPh sb="0" eb="1">
      <t>ニチ</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</si>
  <si>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</si>
  <si>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</si>
  <si>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</si>
  <si>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</si>
  <si>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</si>
  <si>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</si>
  <si>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</si>
  <si>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</si>
  <si>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</si>
  <si>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</si>
  <si>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</si>
  <si>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</si>
  <si>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</si>
  <si>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</si>
  <si>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</si>
  <si>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</si>
  <si>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r>
      <t>　・一覧表(男子)、個票(男子)、リレー(男子)の</t>
    </r>
    <r>
      <rPr>
        <b/>
        <u/>
        <sz val="11"/>
        <color theme="1"/>
        <rFont val="ＭＳ 明朝"/>
        <family val="1"/>
        <charset val="128"/>
      </rPr>
      <t>必要なページのみ印刷</t>
    </r>
    <r>
      <rPr>
        <sz val="11"/>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</si>
  <si>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</si>
  <si>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</si>
  <si>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第２回尾張記録会</t>
    <rPh sb="0" eb="1">
      <t>ダイ</t>
    </rPh>
    <rPh sb="2" eb="3">
      <t>カイ</t>
    </rPh>
    <rPh sb="3" eb="5">
      <t>オワリ</t>
    </rPh>
    <rPh sb="5" eb="8">
      <t>キロクカイ</t>
    </rPh>
    <phoneticPr fontId="2"/>
  </si>
  <si>
    <t>土</t>
    <rPh sb="0" eb="1">
      <t>ツチ</t>
    </rPh>
    <phoneticPr fontId="2"/>
  </si>
  <si>
    <t>日</t>
    <rPh sb="0" eb="1">
      <t>ニチ</t>
    </rPh>
    <phoneticPr fontId="2"/>
  </si>
  <si>
    <t>第３回尾張記録会</t>
    <rPh sb="0" eb="1">
      <t>ダイ</t>
    </rPh>
    <rPh sb="2" eb="3">
      <t>カイ</t>
    </rPh>
    <rPh sb="3" eb="5">
      <t>オワリ</t>
    </rPh>
    <rPh sb="5" eb="8">
      <t>キロクカイ</t>
    </rPh>
    <phoneticPr fontId="2"/>
  </si>
  <si>
    <t>第８０回愛知陸上競技選手権大会標準記録突破尾張競技会</t>
    <rPh sb="0" eb="1">
      <t>ダイ</t>
    </rPh>
    <rPh sb="3" eb="4">
      <t>カイ</t>
    </rPh>
    <rPh sb="4" eb="6">
      <t>アイチ</t>
    </rPh>
    <rPh sb="6" eb="8">
      <t>リクジョウ</t>
    </rPh>
    <rPh sb="8" eb="10">
      <t>キョウギ</t>
    </rPh>
    <rPh sb="10" eb="13">
      <t>センシュケン</t>
    </rPh>
    <rPh sb="13" eb="15">
      <t>タイカイ</t>
    </rPh>
    <rPh sb="15" eb="17">
      <t>ヒョウジュン</t>
    </rPh>
    <rPh sb="17" eb="19">
      <t>キロク</t>
    </rPh>
    <rPh sb="19" eb="21">
      <t>トッパ</t>
    </rPh>
    <rPh sb="21" eb="23">
      <t>オワリ</t>
    </rPh>
    <rPh sb="23" eb="26">
      <t>キョウギカイ</t>
    </rPh>
    <phoneticPr fontId="2"/>
  </si>
  <si>
    <t>第３７回愛知県小学生リレー競技大会尾張予選会</t>
    <rPh sb="0" eb="1">
      <t>ダイ</t>
    </rPh>
    <rPh sb="3" eb="4">
      <t>カイ</t>
    </rPh>
    <rPh sb="4" eb="7">
      <t>アイチケン</t>
    </rPh>
    <rPh sb="7" eb="10">
      <t>ショウガクセイ</t>
    </rPh>
    <rPh sb="13" eb="15">
      <t>キョウギ</t>
    </rPh>
    <rPh sb="15" eb="17">
      <t>タイカイ</t>
    </rPh>
    <rPh sb="17" eb="19">
      <t>オワリ</t>
    </rPh>
    <rPh sb="19" eb="21">
      <t>ヨセン</t>
    </rPh>
    <rPh sb="21" eb="22">
      <t>カイ</t>
    </rPh>
    <phoneticPr fontId="2"/>
  </si>
  <si>
    <t>第６６回中学通信西尾張予選会</t>
    <rPh sb="0" eb="1">
      <t>ダイ</t>
    </rPh>
    <rPh sb="3" eb="4">
      <t>カイ</t>
    </rPh>
    <rPh sb="4" eb="6">
      <t>チュウガク</t>
    </rPh>
    <rPh sb="6" eb="8">
      <t>ツウシン</t>
    </rPh>
    <rPh sb="8" eb="9">
      <t>ニシ</t>
    </rPh>
    <rPh sb="9" eb="11">
      <t>オワリ</t>
    </rPh>
    <rPh sb="11" eb="14">
      <t>ヨセンカイ</t>
    </rPh>
    <phoneticPr fontId="2"/>
  </si>
  <si>
    <t>第７１回西尾張中学校新人陸上競技大会</t>
    <rPh sb="0" eb="1">
      <t>ダイ</t>
    </rPh>
    <rPh sb="3" eb="4">
      <t>カイ</t>
    </rPh>
    <rPh sb="4" eb="5">
      <t>ニシ</t>
    </rPh>
    <rPh sb="5" eb="7">
      <t>オワリ</t>
    </rPh>
    <rPh sb="7" eb="9">
      <t>チュウガク</t>
    </rPh>
    <rPh sb="9" eb="10">
      <t>コウ</t>
    </rPh>
    <rPh sb="10" eb="12">
      <t>シンジン</t>
    </rPh>
    <rPh sb="12" eb="14">
      <t>リクジョウ</t>
    </rPh>
    <rPh sb="14" eb="16">
      <t>キョウギ</t>
    </rPh>
    <rPh sb="16" eb="18">
      <t>タイカイ</t>
    </rPh>
    <phoneticPr fontId="2"/>
  </si>
  <si>
    <t>日</t>
    <rPh sb="0" eb="1">
      <t>ニチ</t>
    </rPh>
    <phoneticPr fontId="2"/>
  </si>
  <si>
    <t>第６７回尾張陸上競技選手権大会</t>
    <rPh sb="0" eb="1">
      <t>ダイ</t>
    </rPh>
    <rPh sb="3" eb="4">
      <t>カイ</t>
    </rPh>
    <rPh sb="4" eb="6">
      <t>オワリ</t>
    </rPh>
    <rPh sb="6" eb="8">
      <t>リクジョウ</t>
    </rPh>
    <rPh sb="8" eb="10">
      <t>キョウギ</t>
    </rPh>
    <rPh sb="10" eb="13">
      <t>センシュケン</t>
    </rPh>
    <rPh sb="13" eb="15">
      <t>タイカイ</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</si>
  <si>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</si>
  <si>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</si>
  <si>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</si>
  <si>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</si>
  <si>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</si>
  <si>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</si>
  <si>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</si>
  <si>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</si>
  <si>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</si>
  <si>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</si>
  <si>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8/22(土)の種目</t>
    <rPh sb="5" eb="6">
      <t>ツチ</t>
    </rPh>
    <rPh sb="8" eb="10">
      <t>シュモク</t>
    </rPh>
    <phoneticPr fontId="2"/>
  </si>
  <si>
    <t>8/23(日)の種目</t>
    <rPh sb="5" eb="6">
      <t>ニチ</t>
    </rPh>
    <rPh sb="8" eb="10">
      <t>シュモク</t>
    </rPh>
    <phoneticPr fontId="2"/>
  </si>
  <si>
    <t>　　なお、種目の入力は大会日ごとに分けて入れること。</t>
    <rPh sb="5" eb="7">
      <t>シュモク</t>
    </rPh>
    <rPh sb="8" eb="10">
      <t>ニュウリョク</t>
    </rPh>
    <rPh sb="11" eb="13">
      <t>タイカイ</t>
    </rPh>
    <rPh sb="13" eb="14">
      <t>ビ</t>
    </rPh>
    <rPh sb="17" eb="18">
      <t>ワ</t>
    </rPh>
    <rPh sb="20" eb="21">
      <t>イ</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</si>
  <si>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</si>
  <si>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　・小学生で複数チーム出場の場合はチームごとにＡ～Ｆのアルファベットをプルダウンメニューから選択してください。</t>
    <rPh sb="2" eb="5">
      <t>ショウガクセイ</t>
    </rPh>
    <rPh sb="6" eb="8">
      <t>フクスウ</t>
    </rPh>
    <rPh sb="11" eb="13">
      <t>シュツジョウ</t>
    </rPh>
    <rPh sb="14" eb="16">
      <t>バアイ</t>
    </rPh>
    <rPh sb="46" eb="48">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</si>
</sst>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sz val="14"/>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thin">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65">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5"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36" xfId="0" applyFont="1" applyBorder="1" applyAlignment="1">
      <alignment vertical="center" shrinkToFit="1"/>
    </xf>
    <xf numFmtId="0" fontId="1" fillId="0" borderId="37"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0"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5" xfId="0" applyBorder="1">
      <alignment vertical="center"/>
    </xf>
    <xf numFmtId="0" fontId="0" fillId="0" borderId="0" xfId="0" applyBorder="1">
      <alignment vertical="center"/>
    </xf>
    <xf numFmtId="0" fontId="0" fillId="0" borderId="30" xfId="0" applyBorder="1">
      <alignment vertical="center"/>
    </xf>
    <xf numFmtId="0" fontId="0" fillId="0" borderId="33" xfId="0" applyBorder="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1" fillId="0" borderId="1" xfId="0" applyFont="1" applyBorder="1" applyAlignment="1">
      <alignment horizontal="center" vertical="center"/>
    </xf>
    <xf numFmtId="0" fontId="0" fillId="0" borderId="14" xfId="0" applyBorder="1" applyAlignment="1">
      <alignment horizontal="center" vertical="center"/>
    </xf>
    <xf numFmtId="0" fontId="0" fillId="0" borderId="0" xfId="0" applyFill="1" applyBorder="1">
      <alignment vertical="center"/>
    </xf>
    <xf numFmtId="0" fontId="0" fillId="0" borderId="43" xfId="0" applyFill="1" applyBorder="1">
      <alignment vertical="center"/>
    </xf>
    <xf numFmtId="0" fontId="0" fillId="0" borderId="35" xfId="0" applyFill="1" applyBorder="1">
      <alignment vertical="center"/>
    </xf>
    <xf numFmtId="0" fontId="0" fillId="0" borderId="44" xfId="0" applyFill="1" applyBorder="1">
      <alignment vertical="center"/>
    </xf>
    <xf numFmtId="0" fontId="0" fillId="0" borderId="33" xfId="0" applyFill="1" applyBorder="1">
      <alignment vertical="center"/>
    </xf>
    <xf numFmtId="0" fontId="0" fillId="0" borderId="45" xfId="0" applyBorder="1">
      <alignment vertical="center"/>
    </xf>
    <xf numFmtId="0" fontId="0" fillId="0" borderId="46" xfId="0" applyBorder="1" applyAlignment="1">
      <alignment horizontal="center" vertical="center"/>
    </xf>
    <xf numFmtId="0" fontId="0" fillId="0" borderId="42"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47" xfId="0" applyFont="1" applyBorder="1">
      <alignment vertical="center"/>
    </xf>
    <xf numFmtId="0" fontId="1" fillId="0" borderId="36" xfId="0" applyFont="1" applyBorder="1">
      <alignment vertical="center"/>
    </xf>
    <xf numFmtId="0" fontId="1" fillId="0" borderId="48" xfId="0" applyFont="1" applyBorder="1">
      <alignment vertical="center"/>
    </xf>
    <xf numFmtId="0" fontId="0" fillId="0" borderId="0" xfId="0" applyBorder="1" applyAlignment="1">
      <alignment horizontal="center" vertical="center"/>
    </xf>
    <xf numFmtId="0" fontId="0" fillId="0" borderId="43" xfId="0" applyFill="1" applyBorder="1" applyAlignment="1">
      <alignment horizontal="center" vertical="center"/>
    </xf>
    <xf numFmtId="0" fontId="0" fillId="0" borderId="35" xfId="0" applyFill="1" applyBorder="1" applyAlignment="1">
      <alignment horizontal="center" vertical="center"/>
    </xf>
    <xf numFmtId="0" fontId="0" fillId="0" borderId="45" xfId="0" applyBorder="1" applyAlignment="1">
      <alignment horizontal="center" vertical="center"/>
    </xf>
    <xf numFmtId="0" fontId="0" fillId="0" borderId="44" xfId="0" applyFill="1" applyBorder="1" applyAlignment="1">
      <alignment horizontal="center" vertical="center"/>
    </xf>
    <xf numFmtId="0" fontId="0" fillId="0" borderId="41" xfId="0" applyFill="1" applyBorder="1" applyAlignment="1">
      <alignment horizontal="center" vertical="center"/>
    </xf>
    <xf numFmtId="0" fontId="0" fillId="0" borderId="33" xfId="0" applyBorder="1" applyAlignment="1">
      <alignment horizontal="center" vertical="center"/>
    </xf>
    <xf numFmtId="0" fontId="0" fillId="0" borderId="34" xfId="0" applyFill="1" applyBorder="1" applyAlignment="1">
      <alignment horizontal="center" vertical="center"/>
    </xf>
    <xf numFmtId="0" fontId="0" fillId="0" borderId="47" xfId="0" applyBorder="1">
      <alignment vertical="center"/>
    </xf>
    <xf numFmtId="0" fontId="0" fillId="0" borderId="49" xfId="0" applyFill="1" applyBorder="1" applyAlignment="1">
      <alignment horizontal="center" vertical="center"/>
    </xf>
    <xf numFmtId="0" fontId="0" fillId="0" borderId="12" xfId="0" applyFill="1" applyBorder="1">
      <alignment vertical="center"/>
    </xf>
    <xf numFmtId="0" fontId="0" fillId="0" borderId="47" xfId="0" applyBorder="1" applyAlignment="1">
      <alignment horizontal="center" vertical="center"/>
    </xf>
    <xf numFmtId="0" fontId="1" fillId="0" borderId="36" xfId="0" applyFont="1" applyBorder="1" applyAlignment="1">
      <alignment horizontal="center" vertical="center"/>
    </xf>
    <xf numFmtId="0" fontId="3" fillId="0" borderId="0" xfId="0" applyFont="1">
      <alignmen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26" xfId="0" applyFont="1" applyBorder="1" applyAlignment="1">
      <alignment horizontal="center" vertical="center"/>
    </xf>
    <xf numFmtId="0" fontId="8" fillId="0" borderId="18"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3" xfId="0" applyFont="1" applyBorder="1">
      <alignment vertical="center"/>
    </xf>
    <xf numFmtId="0" fontId="1" fillId="0" borderId="14" xfId="0" applyFont="1" applyBorder="1">
      <alignment vertical="center"/>
    </xf>
    <xf numFmtId="0" fontId="4" fillId="0" borderId="33" xfId="0" applyFont="1" applyBorder="1" applyAlignment="1">
      <alignment horizontal="distributed" vertical="distributed"/>
    </xf>
    <xf numFmtId="0" fontId="4" fillId="0" borderId="84" xfId="0" applyFont="1" applyBorder="1" applyAlignment="1">
      <alignment horizontal="distributed" vertical="distributed"/>
    </xf>
    <xf numFmtId="0" fontId="5" fillId="0" borderId="0" xfId="0" applyFont="1" applyAlignment="1">
      <alignment vertical="center"/>
    </xf>
    <xf numFmtId="0" fontId="1" fillId="0" borderId="88" xfId="0" applyFont="1" applyBorder="1">
      <alignment vertical="center"/>
    </xf>
    <xf numFmtId="0" fontId="1" fillId="0" borderId="89" xfId="0" applyFont="1" applyBorder="1">
      <alignment vertical="center"/>
    </xf>
    <xf numFmtId="0" fontId="1" fillId="0" borderId="87" xfId="0" applyFont="1" applyBorder="1">
      <alignment vertical="center"/>
    </xf>
    <xf numFmtId="0" fontId="1" fillId="0" borderId="35" xfId="0" applyFont="1" applyBorder="1">
      <alignment vertical="center"/>
    </xf>
    <xf numFmtId="0" fontId="1" fillId="0" borderId="35"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2" xfId="0" applyFont="1" applyBorder="1">
      <alignment vertical="center"/>
    </xf>
    <xf numFmtId="0" fontId="5" fillId="0" borderId="65" xfId="0" applyFont="1" applyBorder="1">
      <alignment vertical="center"/>
    </xf>
    <xf numFmtId="0" fontId="5" fillId="0" borderId="66" xfId="0" applyFont="1" applyBorder="1">
      <alignment vertical="center"/>
    </xf>
    <xf numFmtId="0" fontId="18" fillId="0" borderId="85" xfId="0" applyFont="1" applyBorder="1">
      <alignment vertical="center"/>
    </xf>
    <xf numFmtId="0" fontId="5" fillId="0" borderId="0" xfId="0" applyFont="1" applyBorder="1">
      <alignment vertical="center"/>
    </xf>
    <xf numFmtId="0" fontId="5" fillId="0" borderId="86" xfId="0" applyFont="1" applyBorder="1">
      <alignment vertical="center"/>
    </xf>
    <xf numFmtId="0" fontId="18" fillId="0" borderId="77" xfId="0" applyFont="1" applyBorder="1">
      <alignment vertical="center"/>
    </xf>
    <xf numFmtId="0" fontId="5" fillId="0" borderId="78" xfId="0" applyFont="1" applyBorder="1">
      <alignment vertical="center"/>
    </xf>
    <xf numFmtId="0" fontId="5" fillId="0" borderId="79" xfId="0" applyFont="1" applyBorder="1">
      <alignment vertical="center"/>
    </xf>
    <xf numFmtId="0" fontId="4" fillId="0" borderId="65" xfId="0" applyFont="1" applyBorder="1" applyAlignment="1">
      <alignment horizontal="center" vertical="center"/>
    </xf>
    <xf numFmtId="0" fontId="4" fillId="0" borderId="84" xfId="0" applyFont="1" applyBorder="1" applyAlignment="1">
      <alignment horizontal="center" vertical="center"/>
    </xf>
    <xf numFmtId="38" fontId="19" fillId="0" borderId="96" xfId="1" applyFont="1" applyBorder="1" applyAlignment="1" applyProtection="1">
      <alignment horizontal="center" vertical="center"/>
      <protection locked="0"/>
    </xf>
    <xf numFmtId="38" fontId="19" fillId="0" borderId="97" xfId="1" applyFont="1" applyBorder="1" applyAlignment="1" applyProtection="1">
      <alignment horizontal="center" vertical="center"/>
      <protection locked="0"/>
    </xf>
    <xf numFmtId="0" fontId="20" fillId="0" borderId="0" xfId="0" applyFont="1">
      <alignment vertical="center"/>
    </xf>
    <xf numFmtId="0" fontId="11" fillId="0" borderId="0" xfId="0" applyFont="1" applyAlignment="1">
      <alignment horizontal="center" vertical="center"/>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6" xfId="0" applyFont="1" applyBorder="1" applyAlignment="1" applyProtection="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 fillId="0" borderId="3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7"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1"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27"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9"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19"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80" xfId="0" applyFont="1" applyBorder="1" applyAlignment="1" applyProtection="1">
      <alignment horizontal="center" vertical="center"/>
      <protection locked="0"/>
    </xf>
    <xf numFmtId="0" fontId="1" fillId="0" borderId="81"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38" fontId="19" fillId="0" borderId="65" xfId="1" applyFont="1" applyBorder="1" applyAlignment="1" applyProtection="1">
      <alignment horizontal="center" vertical="center"/>
      <protection locked="0"/>
    </xf>
    <xf numFmtId="38" fontId="19" fillId="0" borderId="84" xfId="1" applyFont="1" applyBorder="1" applyAlignment="1" applyProtection="1">
      <alignment horizontal="center" vertical="center"/>
      <protection locked="0"/>
    </xf>
    <xf numFmtId="0" fontId="4" fillId="0" borderId="65" xfId="0" applyFont="1" applyBorder="1" applyAlignment="1">
      <alignment horizontal="center" vertical="center"/>
    </xf>
    <xf numFmtId="0" fontId="4" fillId="0" borderId="84" xfId="0" applyFont="1" applyBorder="1" applyAlignment="1">
      <alignment horizontal="center" vertical="center"/>
    </xf>
    <xf numFmtId="38" fontId="19" fillId="0" borderId="95" xfId="1" applyFont="1" applyBorder="1" applyAlignment="1" applyProtection="1">
      <alignment horizontal="center" vertical="center"/>
      <protection locked="0"/>
    </xf>
    <xf numFmtId="38" fontId="19" fillId="0" borderId="78" xfId="1" applyFont="1" applyBorder="1" applyAlignment="1" applyProtection="1">
      <alignment horizontal="center" vertical="center"/>
      <protection locked="0"/>
    </xf>
    <xf numFmtId="0" fontId="1" fillId="0" borderId="28" xfId="0" applyFont="1" applyBorder="1" applyAlignment="1" applyProtection="1">
      <alignment horizontal="center" vertical="center" shrinkToFit="1"/>
      <protection locked="0"/>
    </xf>
    <xf numFmtId="177" fontId="1" fillId="0" borderId="82" xfId="0" applyNumberFormat="1" applyFont="1" applyBorder="1" applyAlignment="1" applyProtection="1">
      <alignment horizontal="center" vertical="center" shrinkToFit="1"/>
      <protection locked="0"/>
    </xf>
    <xf numFmtId="177" fontId="1" fillId="0" borderId="83" xfId="0" applyNumberFormat="1" applyFont="1" applyBorder="1" applyAlignment="1" applyProtection="1">
      <alignment horizontal="center" vertical="center" shrinkToFit="1"/>
      <protection locked="0"/>
    </xf>
    <xf numFmtId="177" fontId="1" fillId="0" borderId="20" xfId="0" applyNumberFormat="1" applyFont="1" applyBorder="1" applyAlignment="1" applyProtection="1">
      <alignment horizontal="center" vertical="center" shrinkToFit="1"/>
      <protection locked="0"/>
    </xf>
    <xf numFmtId="177" fontId="1" fillId="0" borderId="18" xfId="0" applyNumberFormat="1" applyFont="1" applyBorder="1" applyAlignment="1" applyProtection="1">
      <alignment horizontal="center" vertical="center" shrinkToFit="1"/>
      <protection locked="0"/>
    </xf>
    <xf numFmtId="0" fontId="1" fillId="0" borderId="104" xfId="0" applyFont="1" applyBorder="1" applyAlignment="1" applyProtection="1">
      <alignment horizontal="center" vertical="center" shrinkToFit="1"/>
      <protection locked="0"/>
    </xf>
    <xf numFmtId="0" fontId="1" fillId="0" borderId="36" xfId="0" applyFont="1" applyBorder="1" applyAlignment="1" applyProtection="1">
      <alignment horizontal="center" vertical="center" shrinkToFit="1"/>
      <protection locked="0"/>
    </xf>
    <xf numFmtId="0" fontId="1" fillId="0" borderId="105" xfId="0" applyFont="1" applyBorder="1" applyAlignment="1" applyProtection="1">
      <alignment horizontal="center" vertical="center" shrinkToFit="1"/>
      <protection locked="0"/>
    </xf>
    <xf numFmtId="177" fontId="1" fillId="0" borderId="32" xfId="0" applyNumberFormat="1" applyFont="1" applyBorder="1" applyAlignment="1" applyProtection="1">
      <alignment horizontal="center" vertical="center" shrinkToFit="1"/>
      <protection locked="0"/>
    </xf>
    <xf numFmtId="177" fontId="1" fillId="0" borderId="31" xfId="0" applyNumberFormat="1" applyFont="1" applyBorder="1" applyAlignment="1" applyProtection="1">
      <alignment horizontal="center" vertical="center" shrinkToFit="1"/>
      <protection locked="0"/>
    </xf>
    <xf numFmtId="0" fontId="1" fillId="0" borderId="24" xfId="0" applyFont="1" applyBorder="1" applyAlignment="1" applyProtection="1">
      <alignment horizontal="center" vertical="center" shrinkToFit="1"/>
      <protection locked="0"/>
    </xf>
    <xf numFmtId="177" fontId="1" fillId="0" borderId="103" xfId="0" applyNumberFormat="1" applyFont="1" applyBorder="1" applyAlignment="1" applyProtection="1">
      <alignment horizontal="center" vertical="center" shrinkToFit="1"/>
      <protection locked="0"/>
    </xf>
    <xf numFmtId="0" fontId="1" fillId="0" borderId="100" xfId="0" applyFont="1" applyBorder="1" applyAlignment="1" applyProtection="1">
      <alignment horizontal="center" vertical="center" shrinkToFit="1"/>
      <protection locked="0"/>
    </xf>
    <xf numFmtId="0" fontId="1" fillId="0" borderId="101" xfId="0" applyFont="1" applyBorder="1" applyAlignment="1" applyProtection="1">
      <alignment horizontal="center" vertical="center" shrinkToFit="1"/>
      <protection locked="0"/>
    </xf>
    <xf numFmtId="0" fontId="1" fillId="0" borderId="102" xfId="0" applyFont="1" applyBorder="1" applyAlignment="1" applyProtection="1">
      <alignment horizontal="center" vertical="center" shrinkToFit="1"/>
      <protection locked="0"/>
    </xf>
    <xf numFmtId="177" fontId="1" fillId="0" borderId="106" xfId="0" applyNumberFormat="1" applyFont="1" applyBorder="1" applyAlignment="1" applyProtection="1">
      <alignment horizontal="center" vertical="center" shrinkToFit="1"/>
      <protection locked="0"/>
    </xf>
    <xf numFmtId="177" fontId="1" fillId="0" borderId="107" xfId="0" applyNumberFormat="1" applyFont="1" applyBorder="1" applyAlignment="1" applyProtection="1">
      <alignment horizontal="center" vertical="center" shrinkToFit="1"/>
      <protection locked="0"/>
    </xf>
    <xf numFmtId="177" fontId="1" fillId="0" borderId="108" xfId="0" applyNumberFormat="1" applyFont="1" applyBorder="1" applyAlignment="1" applyProtection="1">
      <alignment horizontal="center" vertical="center" shrinkToFit="1"/>
      <protection locked="0"/>
    </xf>
    <xf numFmtId="0" fontId="1" fillId="0" borderId="6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0" xfId="0" applyFont="1" applyBorder="1" applyAlignment="1" applyProtection="1">
      <alignment vertical="center"/>
      <protection locked="0"/>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73" xfId="0" applyFont="1" applyBorder="1" applyAlignment="1" applyProtection="1">
      <alignment vertical="center" wrapText="1"/>
      <protection locked="0"/>
    </xf>
    <xf numFmtId="0" fontId="1" fillId="0" borderId="74" xfId="0" applyFont="1" applyBorder="1" applyAlignment="1" applyProtection="1">
      <alignment vertical="center" wrapText="1"/>
      <protection locked="0"/>
    </xf>
    <xf numFmtId="0" fontId="1" fillId="0" borderId="75" xfId="0" applyFont="1" applyBorder="1" applyAlignment="1" applyProtection="1">
      <alignment vertical="center" wrapText="1"/>
      <protection locked="0"/>
    </xf>
    <xf numFmtId="0" fontId="1" fillId="0" borderId="72" xfId="0" applyFont="1" applyBorder="1" applyAlignment="1" applyProtection="1">
      <alignment vertical="center"/>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1" xfId="0" applyFont="1" applyBorder="1" applyAlignment="1" applyProtection="1">
      <alignment vertical="center"/>
      <protection locked="0"/>
    </xf>
    <xf numFmtId="0" fontId="1" fillId="0" borderId="39" xfId="0" applyFont="1" applyBorder="1" applyAlignment="1" applyProtection="1">
      <alignment vertical="center"/>
      <protection locked="0"/>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92" xfId="0" applyFont="1" applyBorder="1" applyAlignment="1">
      <alignment horizontal="center" vertical="center"/>
    </xf>
    <xf numFmtId="0" fontId="4" fillId="0" borderId="90" xfId="0" applyFont="1" applyBorder="1" applyAlignment="1">
      <alignment horizontal="center" vertical="center"/>
    </xf>
    <xf numFmtId="0" fontId="4" fillId="0" borderId="92"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94" xfId="0" applyFont="1" applyBorder="1" applyAlignment="1">
      <alignment horizontal="center" vertical="center"/>
    </xf>
    <xf numFmtId="6" fontId="19" fillId="0" borderId="64" xfId="2" applyFont="1" applyBorder="1" applyAlignment="1" applyProtection="1">
      <alignment horizontal="right" vertical="center"/>
      <protection locked="0"/>
    </xf>
    <xf numFmtId="6" fontId="19" fillId="0" borderId="65" xfId="2" applyFont="1" applyBorder="1" applyAlignment="1" applyProtection="1">
      <alignment horizontal="right" vertical="center"/>
      <protection locked="0"/>
    </xf>
    <xf numFmtId="6" fontId="19" fillId="0" borderId="91" xfId="2" applyFont="1" applyBorder="1" applyAlignment="1" applyProtection="1">
      <alignment horizontal="right" vertical="center"/>
      <protection locked="0"/>
    </xf>
    <xf numFmtId="6" fontId="19" fillId="0" borderId="84" xfId="2" applyFont="1" applyBorder="1" applyAlignment="1" applyProtection="1">
      <alignment horizontal="right" vertical="center"/>
      <protection locked="0"/>
    </xf>
    <xf numFmtId="6" fontId="19" fillId="0" borderId="91" xfId="2" applyFont="1" applyBorder="1" applyAlignment="1" applyProtection="1">
      <alignment horizontal="right" vertical="center"/>
    </xf>
    <xf numFmtId="6" fontId="19" fillId="0" borderId="84" xfId="2" applyFont="1" applyBorder="1" applyAlignment="1" applyProtection="1">
      <alignment horizontal="right" vertical="center"/>
    </xf>
    <xf numFmtId="6" fontId="19" fillId="0" borderId="65" xfId="2" applyFont="1" applyBorder="1" applyAlignment="1" applyProtection="1">
      <alignment vertical="center"/>
      <protection locked="0"/>
    </xf>
    <xf numFmtId="6" fontId="19" fillId="0" borderId="66" xfId="2" applyFont="1" applyBorder="1" applyAlignment="1" applyProtection="1">
      <alignment vertical="center"/>
      <protection locked="0"/>
    </xf>
    <xf numFmtId="6" fontId="19" fillId="0" borderId="84" xfId="2" applyFont="1" applyBorder="1" applyAlignment="1" applyProtection="1">
      <alignment vertical="center"/>
      <protection locked="0"/>
    </xf>
    <xf numFmtId="6" fontId="19" fillId="0" borderId="93" xfId="2" applyFont="1" applyBorder="1" applyAlignment="1" applyProtection="1">
      <alignment vertical="center"/>
      <protection locked="0"/>
    </xf>
    <xf numFmtId="6" fontId="19" fillId="0" borderId="98" xfId="2" applyFont="1" applyBorder="1" applyAlignment="1" applyProtection="1">
      <alignment vertical="center"/>
      <protection locked="0"/>
    </xf>
    <xf numFmtId="6" fontId="19" fillId="0" borderId="60" xfId="2" applyFont="1" applyBorder="1" applyAlignment="1" applyProtection="1">
      <alignment vertical="center"/>
      <protection locked="0"/>
    </xf>
    <xf numFmtId="6" fontId="19" fillId="0" borderId="61" xfId="2" applyFont="1" applyBorder="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31" xfId="0" applyFont="1" applyBorder="1" applyAlignment="1" applyProtection="1">
      <alignment vertical="center"/>
      <protection locked="0"/>
    </xf>
    <xf numFmtId="0" fontId="1" fillId="0" borderId="65" xfId="0" applyFont="1" applyBorder="1" applyAlignment="1" applyProtection="1">
      <alignment horizontal="center" vertical="center"/>
    </xf>
    <xf numFmtId="0" fontId="1" fillId="0" borderId="63"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shrinkToFit="1"/>
    </xf>
    <xf numFmtId="0" fontId="1" fillId="0" borderId="99"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85" xfId="0" applyFont="1" applyBorder="1" applyAlignment="1">
      <alignment horizontal="center" vertical="center"/>
    </xf>
    <xf numFmtId="0" fontId="1" fillId="0" borderId="26" xfId="0" applyFont="1" applyBorder="1" applyAlignment="1">
      <alignment horizontal="center" vertical="center"/>
    </xf>
    <xf numFmtId="0" fontId="1" fillId="0" borderId="67" xfId="0" applyFont="1" applyBorder="1" applyAlignment="1">
      <alignment horizontal="center" vertical="center"/>
    </xf>
    <xf numFmtId="0" fontId="1" fillId="0" borderId="18" xfId="0" applyFont="1" applyBorder="1" applyAlignment="1">
      <alignment horizontal="center" vertical="center"/>
    </xf>
    <xf numFmtId="0" fontId="1" fillId="0" borderId="64"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65" xfId="0" applyNumberFormat="1"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27" xfId="0" applyFont="1" applyBorder="1" applyAlignment="1">
      <alignment horizontal="center" vertical="center"/>
    </xf>
    <xf numFmtId="0" fontId="1" fillId="0" borderId="0"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64" xfId="0" applyFont="1" applyBorder="1" applyAlignment="1" applyProtection="1">
      <alignment vertical="center" wrapText="1"/>
      <protection locked="0"/>
    </xf>
    <xf numFmtId="0" fontId="1" fillId="0" borderId="65" xfId="0" applyFont="1" applyBorder="1" applyAlignment="1" applyProtection="1">
      <alignment vertical="center" wrapText="1"/>
      <protection locked="0"/>
    </xf>
    <xf numFmtId="0" fontId="1" fillId="0" borderId="66"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86"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25" xfId="0" applyFont="1" applyBorder="1" applyAlignment="1" applyProtection="1">
      <alignment horizontal="center" vertical="center"/>
      <protection locked="0"/>
    </xf>
    <xf numFmtId="0" fontId="1" fillId="2" borderId="9" xfId="0" applyFont="1" applyFill="1" applyBorder="1" applyAlignment="1">
      <alignment horizontal="center" vertical="center" shrinkToFit="1"/>
    </xf>
    <xf numFmtId="0" fontId="1" fillId="3" borderId="9" xfId="0" applyFont="1" applyFill="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22" xfId="0" applyFont="1" applyBorder="1" applyAlignment="1" applyProtection="1">
      <alignment horizontal="center" vertical="center" shrinkToFit="1"/>
      <protection locked="0"/>
    </xf>
    <xf numFmtId="177" fontId="1" fillId="0" borderId="23" xfId="0" applyNumberFormat="1" applyFont="1" applyBorder="1" applyAlignment="1" applyProtection="1">
      <alignment horizontal="center" vertical="center" shrinkToFit="1"/>
      <protection locked="0"/>
    </xf>
    <xf numFmtId="0" fontId="1" fillId="0" borderId="29" xfId="0" applyFont="1" applyBorder="1" applyAlignment="1" applyProtection="1">
      <alignment horizontal="center" vertical="center" shrinkToFit="1"/>
      <protection locked="0"/>
    </xf>
    <xf numFmtId="177" fontId="1" fillId="0" borderId="109" xfId="0" applyNumberFormat="1" applyFont="1" applyBorder="1" applyAlignment="1" applyProtection="1">
      <alignment horizontal="center" vertical="center" shrinkToFit="1"/>
      <protection locked="0"/>
    </xf>
    <xf numFmtId="177" fontId="1" fillId="0" borderId="34" xfId="0" applyNumberFormat="1" applyFont="1" applyBorder="1" applyAlignment="1" applyProtection="1">
      <alignment horizontal="center" vertical="center" shrinkToFit="1"/>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3" xfId="0" applyFont="1" applyBorder="1" applyAlignment="1" applyProtection="1">
      <alignment vertical="center"/>
      <protection locked="0"/>
    </xf>
    <xf numFmtId="0" fontId="4" fillId="0" borderId="84"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zoomScaleNormal="100" workbookViewId="0">
      <selection sqref="A1:J1"/>
    </sheetView>
  </sheetViews>
  <sheetFormatPr defaultColWidth="9" defaultRowHeight="22" customHeight="1"/>
  <cols>
    <col min="1" max="10" width="9.90625" style="57" customWidth="1"/>
    <col min="11" max="16384" width="9" style="57"/>
  </cols>
  <sheetData>
    <row r="1" spans="1:10" ht="22" customHeight="1">
      <c r="A1" s="105" t="s">
        <v>43</v>
      </c>
      <c r="B1" s="105"/>
      <c r="C1" s="105"/>
      <c r="D1" s="105"/>
      <c r="E1" s="105"/>
      <c r="F1" s="105"/>
      <c r="G1" s="105"/>
      <c r="H1" s="105"/>
      <c r="I1" s="105"/>
      <c r="J1" s="105"/>
    </row>
    <row r="2" spans="1:10" ht="6" customHeight="1"/>
    <row r="3" spans="1:10" ht="22" customHeight="1">
      <c r="A3" s="1" t="s">
        <v>52</v>
      </c>
      <c r="B3" s="1"/>
      <c r="C3" s="1"/>
      <c r="D3" s="1"/>
      <c r="E3" s="1"/>
      <c r="F3" s="1"/>
      <c r="G3" s="1"/>
      <c r="H3" s="1"/>
      <c r="I3" s="1"/>
      <c r="J3" s="1"/>
    </row>
    <row r="4" spans="1:10" ht="22" customHeight="1">
      <c r="A4" s="1" t="s">
        <v>53</v>
      </c>
      <c r="B4" s="1"/>
      <c r="C4" s="1"/>
      <c r="D4" s="1"/>
      <c r="E4" s="1"/>
      <c r="F4" s="1"/>
      <c r="G4" s="1"/>
      <c r="H4" s="1"/>
      <c r="I4" s="1"/>
      <c r="J4" s="1"/>
    </row>
    <row r="5" spans="1:10" ht="22" customHeight="1">
      <c r="A5" s="1" t="s">
        <v>80</v>
      </c>
      <c r="B5" s="1"/>
      <c r="C5" s="1"/>
      <c r="D5" s="1"/>
      <c r="E5" s="1"/>
      <c r="F5" s="1"/>
      <c r="G5" s="1"/>
      <c r="H5" s="1"/>
      <c r="I5" s="1"/>
      <c r="J5" s="1"/>
    </row>
    <row r="6" spans="1:10" ht="6" customHeight="1">
      <c r="A6" s="1"/>
      <c r="B6" s="1"/>
      <c r="C6" s="1"/>
      <c r="D6" s="1"/>
      <c r="E6" s="1"/>
      <c r="F6" s="1"/>
      <c r="G6" s="1"/>
      <c r="H6" s="1"/>
      <c r="I6" s="1"/>
      <c r="J6" s="1"/>
    </row>
    <row r="7" spans="1:10" ht="22" customHeight="1">
      <c r="A7" s="1" t="s">
        <v>44</v>
      </c>
      <c r="B7" s="1"/>
      <c r="C7" s="1"/>
      <c r="D7" s="1"/>
      <c r="E7" s="1"/>
      <c r="F7" s="1"/>
      <c r="G7" s="1"/>
      <c r="H7" s="1"/>
      <c r="I7" s="1"/>
      <c r="J7" s="1"/>
    </row>
    <row r="8" spans="1:10" ht="22" customHeight="1">
      <c r="A8" s="1" t="s">
        <v>81</v>
      </c>
      <c r="B8" s="1"/>
      <c r="C8" s="1"/>
      <c r="D8" s="1"/>
      <c r="E8" s="1"/>
      <c r="F8" s="1"/>
      <c r="G8" s="1"/>
      <c r="H8" s="1"/>
      <c r="I8" s="1"/>
      <c r="J8" s="1"/>
    </row>
    <row r="9" spans="1:10" ht="22" customHeight="1">
      <c r="A9" s="1" t="s">
        <v>45</v>
      </c>
      <c r="B9" s="1"/>
      <c r="C9" s="1"/>
      <c r="D9" s="1"/>
      <c r="E9" s="1"/>
      <c r="F9" s="1"/>
      <c r="G9" s="1"/>
      <c r="H9" s="1"/>
      <c r="I9" s="1"/>
      <c r="J9" s="1"/>
    </row>
    <row r="10" spans="1:10" ht="22" customHeight="1">
      <c r="A10" s="87" t="s">
        <v>50</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48</v>
      </c>
      <c r="B12" s="1"/>
      <c r="C12" s="1"/>
      <c r="D12" s="1"/>
      <c r="E12" s="1"/>
      <c r="F12" s="1"/>
      <c r="G12" s="1"/>
      <c r="H12" s="1"/>
      <c r="I12" s="1"/>
      <c r="J12" s="1"/>
    </row>
    <row r="13" spans="1:10" ht="22" customHeight="1">
      <c r="A13" s="88" t="s">
        <v>82</v>
      </c>
      <c r="B13" s="1"/>
      <c r="C13" s="1"/>
      <c r="D13" s="1"/>
      <c r="E13" s="1"/>
      <c r="F13" s="1"/>
      <c r="G13" s="1"/>
      <c r="H13" s="1"/>
      <c r="I13" s="1"/>
      <c r="J13" s="1"/>
    </row>
    <row r="14" spans="1:10" ht="22" customHeight="1">
      <c r="A14" s="88" t="s">
        <v>83</v>
      </c>
      <c r="B14" s="1"/>
      <c r="C14" s="1"/>
      <c r="D14" s="1"/>
      <c r="E14" s="1"/>
      <c r="F14" s="1"/>
      <c r="G14" s="1"/>
      <c r="H14" s="1"/>
      <c r="I14" s="1"/>
      <c r="J14" s="1"/>
    </row>
    <row r="15" spans="1:10" ht="22" customHeight="1">
      <c r="A15" s="1" t="s">
        <v>46</v>
      </c>
      <c r="B15" s="1"/>
      <c r="C15" s="1"/>
      <c r="D15" s="1"/>
      <c r="E15" s="1"/>
      <c r="F15" s="1"/>
      <c r="G15" s="1"/>
      <c r="H15" s="1"/>
      <c r="I15" s="1"/>
      <c r="J15" s="1"/>
    </row>
    <row r="16" spans="1:10" ht="22" customHeight="1" thickBot="1">
      <c r="A16" s="104" t="s">
        <v>109</v>
      </c>
      <c r="B16" s="1"/>
      <c r="C16" s="1"/>
      <c r="D16" s="1"/>
      <c r="E16" s="1"/>
      <c r="F16" s="1"/>
      <c r="G16" s="1"/>
      <c r="H16" s="1"/>
      <c r="I16" s="1"/>
      <c r="J16" s="1"/>
    </row>
    <row r="17" spans="1:10" ht="22" customHeight="1" thickTop="1">
      <c r="A17" s="64" t="s">
        <v>47</v>
      </c>
      <c r="B17" s="65"/>
      <c r="C17" s="65"/>
      <c r="D17" s="65"/>
      <c r="E17" s="65"/>
      <c r="F17" s="65"/>
      <c r="G17" s="65"/>
      <c r="H17" s="65"/>
      <c r="I17" s="66"/>
      <c r="J17" s="1"/>
    </row>
    <row r="18" spans="1:10" ht="22" customHeight="1">
      <c r="A18" s="67" t="s">
        <v>54</v>
      </c>
      <c r="B18" s="63"/>
      <c r="C18" s="63"/>
      <c r="D18" s="63"/>
      <c r="E18" s="63"/>
      <c r="F18" s="63"/>
      <c r="G18" s="63"/>
      <c r="H18" s="63"/>
      <c r="I18" s="68"/>
      <c r="J18" s="1"/>
    </row>
    <row r="19" spans="1:10" ht="22" customHeight="1">
      <c r="A19" s="67" t="s">
        <v>55</v>
      </c>
      <c r="B19" s="63"/>
      <c r="C19" s="63"/>
      <c r="D19" s="63"/>
      <c r="E19" s="63"/>
      <c r="F19" s="63"/>
      <c r="G19" s="63"/>
      <c r="H19" s="63"/>
      <c r="I19" s="68"/>
      <c r="J19" s="1"/>
    </row>
    <row r="20" spans="1:10" ht="22" customHeight="1" thickBot="1">
      <c r="A20" s="69" t="s">
        <v>71</v>
      </c>
      <c r="B20" s="70"/>
      <c r="C20" s="70"/>
      <c r="D20" s="70"/>
      <c r="E20" s="70"/>
      <c r="F20" s="70"/>
      <c r="G20" s="70"/>
      <c r="H20" s="70"/>
      <c r="I20" s="71"/>
      <c r="J20" s="1"/>
    </row>
    <row r="21" spans="1:10" ht="6" customHeight="1" thickTop="1">
      <c r="A21" s="1"/>
      <c r="B21" s="1"/>
      <c r="C21" s="1"/>
      <c r="D21" s="1"/>
      <c r="E21" s="1"/>
      <c r="F21" s="1"/>
      <c r="G21" s="1"/>
      <c r="H21" s="1"/>
      <c r="I21" s="1"/>
      <c r="J21" s="1"/>
    </row>
    <row r="22" spans="1:10" ht="22" customHeight="1">
      <c r="A22" s="1" t="s">
        <v>49</v>
      </c>
      <c r="B22" s="1"/>
      <c r="C22" s="1"/>
      <c r="D22" s="1"/>
      <c r="E22" s="1"/>
      <c r="F22" s="1"/>
      <c r="G22" s="1"/>
      <c r="H22" s="1"/>
      <c r="I22" s="1"/>
      <c r="J22" s="1"/>
    </row>
    <row r="23" spans="1:10" ht="22" customHeight="1">
      <c r="A23" s="1" t="s">
        <v>110</v>
      </c>
      <c r="B23" s="1"/>
      <c r="C23" s="1"/>
      <c r="D23" s="1"/>
      <c r="E23" s="1"/>
      <c r="F23" s="1"/>
      <c r="G23" s="1"/>
      <c r="H23" s="1"/>
      <c r="I23" s="1"/>
      <c r="J23" s="1"/>
    </row>
    <row r="24" spans="1:10" ht="22" customHeight="1">
      <c r="A24" s="1" t="s">
        <v>111</v>
      </c>
      <c r="B24" s="1"/>
      <c r="C24" s="1"/>
      <c r="D24" s="1"/>
      <c r="E24" s="1"/>
      <c r="F24" s="1"/>
      <c r="G24" s="1"/>
      <c r="H24" s="1"/>
      <c r="I24" s="1"/>
      <c r="J24" s="1"/>
    </row>
    <row r="25" spans="1:10" ht="22" customHeight="1">
      <c r="A25" s="89" t="s">
        <v>68</v>
      </c>
      <c r="B25" s="1"/>
      <c r="C25" s="1"/>
      <c r="D25" s="1"/>
      <c r="E25" s="1"/>
      <c r="F25" s="1"/>
      <c r="G25" s="1"/>
      <c r="H25" s="1"/>
      <c r="I25" s="1"/>
      <c r="J25" s="1"/>
    </row>
    <row r="26" spans="1:10" ht="22" customHeight="1">
      <c r="A26" s="72" t="s">
        <v>72</v>
      </c>
      <c r="B26" s="72"/>
      <c r="C26" s="72"/>
      <c r="D26" s="72"/>
      <c r="E26" s="72"/>
      <c r="F26" s="72"/>
      <c r="G26" s="72"/>
      <c r="H26" s="72"/>
      <c r="I26" s="72"/>
      <c r="J26" s="1"/>
    </row>
    <row r="27" spans="1:10" ht="6" customHeight="1">
      <c r="A27" s="1"/>
      <c r="B27" s="1"/>
      <c r="C27" s="1"/>
      <c r="D27" s="1"/>
      <c r="E27" s="1"/>
      <c r="F27" s="1"/>
      <c r="G27" s="1"/>
      <c r="H27" s="1"/>
      <c r="I27" s="1"/>
      <c r="J27" s="1"/>
    </row>
    <row r="28" spans="1:10" ht="22" customHeight="1">
      <c r="A28" s="1" t="s">
        <v>51</v>
      </c>
      <c r="B28" s="1"/>
      <c r="C28" s="1"/>
      <c r="D28" s="1"/>
      <c r="E28" s="1"/>
      <c r="F28" s="1"/>
      <c r="G28" s="1"/>
      <c r="H28" s="1"/>
      <c r="I28" s="1"/>
      <c r="J28" s="1"/>
    </row>
    <row r="29" spans="1:10" ht="22" customHeight="1">
      <c r="A29" s="1" t="s">
        <v>104</v>
      </c>
      <c r="B29" s="1"/>
      <c r="C29" s="1"/>
      <c r="D29" s="1"/>
      <c r="E29" s="1"/>
      <c r="F29" s="1"/>
      <c r="G29" s="1"/>
      <c r="H29" s="1"/>
      <c r="I29" s="1"/>
      <c r="J29" s="1"/>
    </row>
    <row r="30" spans="1:10" ht="22" customHeight="1">
      <c r="A30" s="1" t="s">
        <v>69</v>
      </c>
      <c r="B30" s="1"/>
      <c r="C30" s="1"/>
      <c r="D30" s="1"/>
      <c r="E30" s="1"/>
      <c r="F30" s="1"/>
      <c r="G30" s="1"/>
      <c r="H30" s="1"/>
      <c r="I30" s="1"/>
      <c r="J30" s="1"/>
    </row>
    <row r="31" spans="1:10" ht="22" customHeight="1">
      <c r="A31" s="1" t="s">
        <v>106</v>
      </c>
      <c r="B31" s="1"/>
      <c r="C31" s="1"/>
      <c r="D31" s="1"/>
      <c r="E31" s="1"/>
      <c r="F31" s="1"/>
      <c r="G31" s="1"/>
      <c r="H31" s="1"/>
      <c r="I31" s="1"/>
      <c r="J31" s="1"/>
    </row>
    <row r="32" spans="1:10" ht="22" customHeight="1">
      <c r="A32" s="89" t="s">
        <v>105</v>
      </c>
      <c r="B32" s="1"/>
      <c r="C32" s="1"/>
      <c r="D32" s="1"/>
      <c r="E32" s="1"/>
      <c r="F32" s="1"/>
      <c r="G32" s="1"/>
      <c r="H32" s="1"/>
      <c r="I32" s="1"/>
      <c r="J32" s="1"/>
    </row>
    <row r="33" spans="1:10" ht="6" customHeight="1">
      <c r="A33" s="1"/>
      <c r="B33" s="1"/>
      <c r="C33" s="1"/>
      <c r="D33" s="1"/>
      <c r="E33" s="1"/>
      <c r="F33" s="1"/>
      <c r="G33" s="1"/>
      <c r="H33" s="1"/>
      <c r="I33" s="1"/>
      <c r="J33" s="1"/>
    </row>
    <row r="34" spans="1:10" ht="22" customHeight="1">
      <c r="A34" s="1" t="s">
        <v>56</v>
      </c>
      <c r="B34" s="1"/>
      <c r="C34" s="1"/>
      <c r="D34" s="1"/>
      <c r="E34" s="1"/>
      <c r="F34" s="1"/>
      <c r="G34" s="1"/>
      <c r="H34" s="1"/>
      <c r="I34" s="1"/>
      <c r="J34" s="1"/>
    </row>
    <row r="35" spans="1:10" ht="22" customHeight="1">
      <c r="A35" s="1" t="s">
        <v>84</v>
      </c>
      <c r="B35" s="1"/>
      <c r="C35" s="1"/>
      <c r="D35" s="1"/>
      <c r="E35" s="1"/>
      <c r="F35" s="1"/>
      <c r="G35" s="1"/>
      <c r="H35" s="1"/>
      <c r="I35" s="1"/>
      <c r="J35" s="1"/>
    </row>
    <row r="36" spans="1:10" ht="22" customHeight="1">
      <c r="A36" s="1" t="s">
        <v>57</v>
      </c>
      <c r="B36" s="1"/>
      <c r="C36" s="1"/>
      <c r="D36" s="1"/>
      <c r="E36" s="1"/>
      <c r="F36" s="1"/>
      <c r="G36" s="1"/>
      <c r="H36" s="1"/>
      <c r="I36" s="1"/>
      <c r="J36" s="1"/>
    </row>
    <row r="37" spans="1:10" ht="22" customHeight="1">
      <c r="A37" s="1" t="s">
        <v>58</v>
      </c>
      <c r="B37" s="1"/>
      <c r="C37" s="1"/>
      <c r="D37" s="1"/>
      <c r="E37" s="1"/>
      <c r="F37" s="1"/>
      <c r="G37" s="1"/>
      <c r="H37" s="1"/>
      <c r="I37" s="1"/>
      <c r="J37" s="1"/>
    </row>
    <row r="38" spans="1:10" ht="22" customHeight="1" thickBot="1">
      <c r="A38" s="1" t="s">
        <v>70</v>
      </c>
      <c r="B38" s="1"/>
      <c r="C38" s="1"/>
      <c r="D38" s="1"/>
      <c r="E38" s="1"/>
      <c r="F38" s="1"/>
      <c r="G38" s="1"/>
      <c r="H38" s="1"/>
      <c r="I38" s="1"/>
      <c r="J38" s="1"/>
    </row>
    <row r="39" spans="1:10" ht="22" customHeight="1" thickTop="1">
      <c r="A39" s="91" t="s">
        <v>74</v>
      </c>
      <c r="B39" s="92"/>
      <c r="C39" s="92"/>
      <c r="D39" s="92"/>
      <c r="E39" s="92"/>
      <c r="F39" s="92"/>
      <c r="G39" s="92"/>
      <c r="H39" s="92"/>
      <c r="I39" s="92"/>
      <c r="J39" s="93"/>
    </row>
    <row r="40" spans="1:10" ht="22" customHeight="1">
      <c r="A40" s="94" t="s">
        <v>73</v>
      </c>
      <c r="B40" s="95"/>
      <c r="C40" s="95"/>
      <c r="D40" s="95"/>
      <c r="E40" s="95"/>
      <c r="F40" s="95"/>
      <c r="G40" s="95"/>
      <c r="H40" s="95"/>
      <c r="I40" s="95"/>
      <c r="J40" s="96"/>
    </row>
    <row r="41" spans="1:10" ht="22" customHeight="1" thickBot="1">
      <c r="A41" s="97" t="s">
        <v>79</v>
      </c>
      <c r="B41" s="98"/>
      <c r="C41" s="98"/>
      <c r="D41" s="98"/>
      <c r="E41" s="98"/>
      <c r="F41" s="98"/>
      <c r="G41" s="98"/>
      <c r="H41" s="98"/>
      <c r="I41" s="98"/>
      <c r="J41" s="99"/>
    </row>
    <row r="42" spans="1:10" ht="22" customHeight="1" thickTop="1">
      <c r="A42" s="1" t="s">
        <v>85</v>
      </c>
      <c r="B42" s="95"/>
      <c r="C42" s="95"/>
      <c r="D42" s="95"/>
      <c r="E42" s="95"/>
      <c r="F42" s="95"/>
      <c r="G42" s="95"/>
      <c r="H42" s="95"/>
      <c r="I42" s="95"/>
      <c r="J42" s="95"/>
    </row>
    <row r="43" spans="1:10" ht="6" customHeight="1">
      <c r="A43" s="1"/>
      <c r="B43" s="1"/>
      <c r="C43" s="1"/>
      <c r="D43" s="1"/>
      <c r="E43" s="1"/>
      <c r="F43" s="1"/>
      <c r="G43" s="1"/>
      <c r="H43" s="1"/>
      <c r="I43" s="1"/>
      <c r="J43" s="1"/>
    </row>
    <row r="44" spans="1:10" ht="22" customHeight="1">
      <c r="A44" s="90" t="s">
        <v>86</v>
      </c>
      <c r="B44" s="1"/>
      <c r="C44" s="1"/>
      <c r="D44" s="1"/>
      <c r="E44" s="1"/>
      <c r="F44" s="1"/>
      <c r="G44" s="1"/>
      <c r="H44" s="1"/>
      <c r="I44" s="1"/>
      <c r="J44"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scale="89" fitToWidth="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2" customWidth="1"/>
    <col min="2" max="4" width="16.6328125" style="72" customWidth="1"/>
    <col min="5" max="16384" width="9" style="72"/>
  </cols>
  <sheetData>
    <row r="1" spans="1:5" ht="13.5" customHeight="1">
      <c r="B1" s="40" t="s">
        <v>0</v>
      </c>
      <c r="C1" s="40" t="s">
        <v>1</v>
      </c>
      <c r="D1" s="3" t="s">
        <v>22</v>
      </c>
      <c r="E1" s="73"/>
    </row>
    <row r="2" spans="1:5">
      <c r="A2" s="72">
        <v>1</v>
      </c>
      <c r="B2" s="74"/>
      <c r="C2" s="74"/>
      <c r="D2" s="75"/>
      <c r="E2" s="73"/>
    </row>
    <row r="3" spans="1:5">
      <c r="A3" s="72">
        <v>2</v>
      </c>
      <c r="B3" s="74"/>
      <c r="C3" s="74"/>
      <c r="D3" s="74"/>
    </row>
    <row r="4" spans="1:5">
      <c r="A4" s="72">
        <v>3</v>
      </c>
      <c r="B4" s="74"/>
      <c r="C4" s="74"/>
      <c r="D4" s="74"/>
    </row>
    <row r="5" spans="1:5">
      <c r="A5" s="72">
        <v>4</v>
      </c>
      <c r="B5" s="74"/>
      <c r="C5" s="74"/>
      <c r="D5" s="74"/>
    </row>
    <row r="6" spans="1:5">
      <c r="A6" s="72">
        <v>5</v>
      </c>
      <c r="B6" s="74"/>
      <c r="C6" s="74"/>
      <c r="D6" s="74"/>
    </row>
    <row r="7" spans="1:5">
      <c r="A7" s="72">
        <v>6</v>
      </c>
      <c r="B7" s="74"/>
      <c r="C7" s="74"/>
      <c r="D7" s="74"/>
    </row>
    <row r="8" spans="1:5">
      <c r="A8" s="72">
        <v>7</v>
      </c>
      <c r="B8" s="74"/>
      <c r="C8" s="74"/>
      <c r="D8" s="74"/>
    </row>
    <row r="9" spans="1:5">
      <c r="A9" s="72">
        <v>8</v>
      </c>
      <c r="B9" s="74"/>
      <c r="C9" s="74"/>
      <c r="D9" s="74"/>
    </row>
    <row r="10" spans="1:5">
      <c r="A10" s="72">
        <v>9</v>
      </c>
      <c r="B10" s="74"/>
      <c r="C10" s="74"/>
      <c r="D10" s="74"/>
    </row>
    <row r="11" spans="1:5">
      <c r="A11" s="72">
        <v>10</v>
      </c>
      <c r="B11" s="74"/>
      <c r="C11" s="74"/>
      <c r="D11" s="74"/>
    </row>
    <row r="12" spans="1:5">
      <c r="A12" s="72">
        <v>11</v>
      </c>
      <c r="B12" s="74"/>
      <c r="C12" s="74"/>
      <c r="D12" s="74"/>
    </row>
    <row r="13" spans="1:5">
      <c r="A13" s="72">
        <v>12</v>
      </c>
      <c r="B13" s="74"/>
      <c r="C13" s="74"/>
      <c r="D13" s="74"/>
    </row>
    <row r="14" spans="1:5">
      <c r="A14" s="72">
        <v>13</v>
      </c>
      <c r="B14" s="74"/>
      <c r="C14" s="74"/>
      <c r="D14" s="74"/>
    </row>
    <row r="15" spans="1:5">
      <c r="A15" s="72">
        <v>14</v>
      </c>
      <c r="B15" s="74"/>
      <c r="C15" s="74"/>
      <c r="D15" s="74"/>
    </row>
    <row r="16" spans="1:5">
      <c r="A16" s="72">
        <v>15</v>
      </c>
      <c r="B16" s="74"/>
      <c r="C16" s="74"/>
      <c r="D16" s="74"/>
    </row>
    <row r="17" spans="1:4">
      <c r="A17" s="72">
        <v>16</v>
      </c>
      <c r="B17" s="74"/>
      <c r="C17" s="74"/>
      <c r="D17" s="74"/>
    </row>
    <row r="18" spans="1:4">
      <c r="A18" s="72">
        <v>17</v>
      </c>
      <c r="B18" s="74"/>
      <c r="C18" s="74"/>
      <c r="D18" s="74"/>
    </row>
    <row r="19" spans="1:4">
      <c r="A19" s="72">
        <v>18</v>
      </c>
      <c r="B19" s="74"/>
      <c r="C19" s="74"/>
      <c r="D19" s="74"/>
    </row>
    <row r="20" spans="1:4">
      <c r="A20" s="72">
        <v>19</v>
      </c>
      <c r="B20" s="74"/>
      <c r="C20" s="74"/>
      <c r="D20" s="74"/>
    </row>
    <row r="21" spans="1:4">
      <c r="A21" s="72">
        <v>20</v>
      </c>
      <c r="B21" s="74"/>
      <c r="C21" s="74"/>
      <c r="D21" s="74"/>
    </row>
    <row r="22" spans="1:4">
      <c r="A22" s="72">
        <v>21</v>
      </c>
      <c r="B22" s="74"/>
      <c r="C22" s="74"/>
      <c r="D22" s="74"/>
    </row>
    <row r="23" spans="1:4">
      <c r="A23" s="72">
        <v>22</v>
      </c>
      <c r="B23" s="74"/>
      <c r="C23" s="74"/>
      <c r="D23" s="74"/>
    </row>
    <row r="24" spans="1:4">
      <c r="A24" s="72">
        <v>23</v>
      </c>
      <c r="B24" s="74"/>
      <c r="C24" s="74"/>
      <c r="D24" s="74"/>
    </row>
    <row r="25" spans="1:4">
      <c r="A25" s="72">
        <v>24</v>
      </c>
      <c r="B25" s="74"/>
      <c r="C25" s="74"/>
      <c r="D25" s="74"/>
    </row>
    <row r="26" spans="1:4">
      <c r="A26" s="72">
        <v>25</v>
      </c>
      <c r="B26" s="74"/>
      <c r="C26" s="74"/>
      <c r="D26" s="74"/>
    </row>
    <row r="27" spans="1:4">
      <c r="A27" s="72">
        <v>26</v>
      </c>
      <c r="B27" s="74"/>
      <c r="C27" s="74"/>
      <c r="D27" s="74"/>
    </row>
    <row r="28" spans="1:4">
      <c r="A28" s="72">
        <v>27</v>
      </c>
      <c r="B28" s="74"/>
      <c r="C28" s="74"/>
      <c r="D28" s="74"/>
    </row>
    <row r="29" spans="1:4">
      <c r="A29" s="72">
        <v>28</v>
      </c>
      <c r="B29" s="74"/>
      <c r="C29" s="74"/>
      <c r="D29" s="74"/>
    </row>
    <row r="30" spans="1:4">
      <c r="A30" s="72">
        <v>29</v>
      </c>
      <c r="B30" s="74"/>
      <c r="C30" s="74"/>
      <c r="D30" s="74"/>
    </row>
    <row r="31" spans="1:4">
      <c r="A31" s="72">
        <v>30</v>
      </c>
      <c r="B31" s="74"/>
      <c r="C31" s="74"/>
      <c r="D31" s="74"/>
    </row>
    <row r="32" spans="1:4">
      <c r="A32" s="72">
        <v>31</v>
      </c>
      <c r="B32" s="74"/>
      <c r="C32" s="74"/>
      <c r="D32" s="74"/>
    </row>
    <row r="33" spans="1:4">
      <c r="A33" s="72">
        <v>32</v>
      </c>
      <c r="B33" s="74"/>
      <c r="C33" s="74"/>
      <c r="D33" s="74"/>
    </row>
    <row r="34" spans="1:4">
      <c r="A34" s="72">
        <v>33</v>
      </c>
      <c r="B34" s="74"/>
      <c r="C34" s="74"/>
      <c r="D34" s="74"/>
    </row>
    <row r="35" spans="1:4">
      <c r="A35" s="72">
        <v>34</v>
      </c>
      <c r="B35" s="74"/>
      <c r="C35" s="74"/>
      <c r="D35" s="74"/>
    </row>
    <row r="36" spans="1:4">
      <c r="A36" s="72">
        <v>35</v>
      </c>
      <c r="B36" s="74"/>
      <c r="C36" s="74"/>
      <c r="D36" s="74"/>
    </row>
    <row r="37" spans="1:4">
      <c r="A37" s="72">
        <v>36</v>
      </c>
      <c r="B37" s="74"/>
      <c r="C37" s="74"/>
      <c r="D37" s="74"/>
    </row>
    <row r="38" spans="1:4">
      <c r="A38" s="72">
        <v>37</v>
      </c>
      <c r="B38" s="74"/>
      <c r="C38" s="74"/>
      <c r="D38" s="74"/>
    </row>
    <row r="39" spans="1:4">
      <c r="A39" s="72">
        <v>38</v>
      </c>
      <c r="B39" s="74"/>
      <c r="C39" s="74"/>
      <c r="D39" s="74"/>
    </row>
    <row r="40" spans="1:4">
      <c r="A40" s="72">
        <v>39</v>
      </c>
      <c r="B40" s="74"/>
      <c r="C40" s="74"/>
      <c r="D40" s="74"/>
    </row>
    <row r="41" spans="1:4">
      <c r="A41" s="72">
        <v>40</v>
      </c>
      <c r="B41" s="74"/>
      <c r="C41" s="74"/>
      <c r="D41" s="74"/>
    </row>
    <row r="42" spans="1:4">
      <c r="A42" s="72">
        <v>41</v>
      </c>
      <c r="B42" s="74"/>
      <c r="C42" s="74"/>
      <c r="D42" s="74"/>
    </row>
    <row r="43" spans="1:4">
      <c r="A43" s="72">
        <v>42</v>
      </c>
      <c r="B43" s="74"/>
      <c r="C43" s="74"/>
      <c r="D43" s="74"/>
    </row>
    <row r="44" spans="1:4">
      <c r="A44" s="72">
        <v>43</v>
      </c>
      <c r="B44" s="74"/>
      <c r="C44" s="74"/>
      <c r="D44" s="74"/>
    </row>
    <row r="45" spans="1:4">
      <c r="A45" s="72">
        <v>44</v>
      </c>
      <c r="B45" s="74"/>
      <c r="C45" s="74"/>
      <c r="D45" s="74"/>
    </row>
    <row r="46" spans="1:4">
      <c r="A46" s="72">
        <v>45</v>
      </c>
      <c r="B46" s="74"/>
      <c r="C46" s="74"/>
      <c r="D46" s="74"/>
    </row>
    <row r="47" spans="1:4">
      <c r="A47" s="72">
        <v>46</v>
      </c>
      <c r="B47" s="74"/>
      <c r="C47" s="74"/>
      <c r="D47" s="74"/>
    </row>
    <row r="48" spans="1:4">
      <c r="A48" s="72">
        <v>47</v>
      </c>
      <c r="B48" s="74"/>
      <c r="C48" s="74"/>
      <c r="D48" s="74"/>
    </row>
    <row r="49" spans="1:4">
      <c r="A49" s="72">
        <v>48</v>
      </c>
      <c r="B49" s="74"/>
      <c r="C49" s="74"/>
      <c r="D49" s="74"/>
    </row>
    <row r="50" spans="1:4">
      <c r="A50" s="72">
        <v>49</v>
      </c>
      <c r="B50" s="74"/>
      <c r="C50" s="74"/>
      <c r="D50" s="74"/>
    </row>
    <row r="51" spans="1:4">
      <c r="A51" s="72">
        <v>50</v>
      </c>
      <c r="B51" s="74"/>
      <c r="C51" s="74"/>
      <c r="D51" s="74"/>
    </row>
    <row r="52" spans="1:4">
      <c r="A52" s="72">
        <v>51</v>
      </c>
      <c r="B52" s="74"/>
      <c r="C52" s="74"/>
      <c r="D52" s="74"/>
    </row>
    <row r="53" spans="1:4">
      <c r="A53" s="72">
        <v>52</v>
      </c>
      <c r="B53" s="74"/>
      <c r="C53" s="74"/>
      <c r="D53" s="74"/>
    </row>
    <row r="54" spans="1:4">
      <c r="A54" s="72">
        <v>53</v>
      </c>
      <c r="B54" s="74"/>
      <c r="C54" s="74"/>
      <c r="D54" s="74"/>
    </row>
    <row r="55" spans="1:4">
      <c r="A55" s="72">
        <v>54</v>
      </c>
      <c r="B55" s="74"/>
      <c r="C55" s="74"/>
      <c r="D55" s="74"/>
    </row>
    <row r="56" spans="1:4">
      <c r="A56" s="72">
        <v>55</v>
      </c>
      <c r="B56" s="74"/>
      <c r="C56" s="74"/>
      <c r="D56" s="74"/>
    </row>
    <row r="57" spans="1:4">
      <c r="A57" s="72">
        <v>56</v>
      </c>
      <c r="B57" s="74"/>
      <c r="C57" s="74"/>
      <c r="D57" s="74"/>
    </row>
    <row r="58" spans="1:4">
      <c r="A58" s="72">
        <v>57</v>
      </c>
      <c r="B58" s="74"/>
      <c r="C58" s="74"/>
      <c r="D58" s="74"/>
    </row>
    <row r="59" spans="1:4">
      <c r="A59" s="72">
        <v>58</v>
      </c>
      <c r="B59" s="74"/>
      <c r="C59" s="74"/>
      <c r="D59" s="74"/>
    </row>
    <row r="60" spans="1:4">
      <c r="A60" s="72">
        <v>59</v>
      </c>
      <c r="B60" s="74"/>
      <c r="C60" s="74"/>
      <c r="D60" s="74"/>
    </row>
    <row r="61" spans="1:4">
      <c r="A61" s="72">
        <v>60</v>
      </c>
      <c r="B61" s="74"/>
      <c r="C61" s="74"/>
      <c r="D61" s="74"/>
    </row>
    <row r="62" spans="1:4">
      <c r="A62" s="72">
        <v>61</v>
      </c>
      <c r="B62" s="74"/>
      <c r="C62" s="74"/>
      <c r="D62" s="74"/>
    </row>
    <row r="63" spans="1:4">
      <c r="A63" s="72">
        <v>62</v>
      </c>
      <c r="B63" s="74"/>
      <c r="C63" s="74"/>
      <c r="D63" s="74"/>
    </row>
    <row r="64" spans="1:4">
      <c r="A64" s="72">
        <v>63</v>
      </c>
      <c r="B64" s="74"/>
      <c r="C64" s="74"/>
      <c r="D64" s="74"/>
    </row>
    <row r="65" spans="1:4">
      <c r="A65" s="72">
        <v>64</v>
      </c>
      <c r="B65" s="74"/>
      <c r="C65" s="74"/>
      <c r="D65" s="74"/>
    </row>
    <row r="66" spans="1:4">
      <c r="A66" s="72">
        <v>65</v>
      </c>
      <c r="B66" s="74"/>
      <c r="C66" s="74"/>
      <c r="D66" s="74"/>
    </row>
    <row r="67" spans="1:4">
      <c r="A67" s="72">
        <v>66</v>
      </c>
      <c r="B67" s="74"/>
      <c r="C67" s="74"/>
      <c r="D67" s="74"/>
    </row>
    <row r="68" spans="1:4">
      <c r="A68" s="72">
        <v>67</v>
      </c>
      <c r="B68" s="74"/>
      <c r="C68" s="74"/>
      <c r="D68" s="74"/>
    </row>
    <row r="69" spans="1:4">
      <c r="A69" s="72">
        <v>68</v>
      </c>
      <c r="B69" s="74"/>
      <c r="C69" s="74"/>
      <c r="D69" s="74"/>
    </row>
    <row r="70" spans="1:4">
      <c r="A70" s="72">
        <v>69</v>
      </c>
      <c r="B70" s="74"/>
      <c r="C70" s="74"/>
      <c r="D70" s="74"/>
    </row>
    <row r="71" spans="1:4">
      <c r="A71" s="72">
        <v>70</v>
      </c>
      <c r="B71" s="74"/>
      <c r="C71" s="74"/>
      <c r="D71" s="74"/>
    </row>
    <row r="72" spans="1:4">
      <c r="A72" s="72">
        <v>71</v>
      </c>
      <c r="B72" s="74"/>
      <c r="C72" s="74"/>
      <c r="D72" s="74"/>
    </row>
    <row r="73" spans="1:4">
      <c r="A73" s="72">
        <v>72</v>
      </c>
      <c r="B73" s="74"/>
      <c r="C73" s="74"/>
      <c r="D73" s="74"/>
    </row>
    <row r="74" spans="1:4">
      <c r="A74" s="72">
        <v>73</v>
      </c>
      <c r="B74" s="74"/>
      <c r="C74" s="74"/>
      <c r="D74" s="74"/>
    </row>
    <row r="75" spans="1:4">
      <c r="A75" s="72">
        <v>74</v>
      </c>
      <c r="B75" s="74"/>
      <c r="C75" s="74"/>
      <c r="D75" s="74"/>
    </row>
    <row r="76" spans="1:4">
      <c r="A76" s="72">
        <v>75</v>
      </c>
      <c r="B76" s="74"/>
      <c r="C76" s="74"/>
      <c r="D76" s="74"/>
    </row>
    <row r="77" spans="1:4">
      <c r="A77" s="72">
        <v>76</v>
      </c>
      <c r="B77" s="74"/>
      <c r="C77" s="74"/>
      <c r="D77" s="74"/>
    </row>
    <row r="78" spans="1:4">
      <c r="A78" s="72">
        <v>77</v>
      </c>
      <c r="B78" s="74"/>
      <c r="C78" s="74"/>
      <c r="D78" s="74"/>
    </row>
    <row r="79" spans="1:4">
      <c r="A79" s="72">
        <v>78</v>
      </c>
      <c r="B79" s="74"/>
      <c r="C79" s="74"/>
      <c r="D79" s="74"/>
    </row>
    <row r="80" spans="1:4">
      <c r="A80" s="72">
        <v>79</v>
      </c>
      <c r="B80" s="74"/>
      <c r="C80" s="74"/>
      <c r="D80" s="74"/>
    </row>
    <row r="81" spans="1:4">
      <c r="A81" s="72">
        <v>80</v>
      </c>
      <c r="B81" s="74"/>
      <c r="C81" s="74"/>
      <c r="D81" s="74"/>
    </row>
    <row r="82" spans="1:4">
      <c r="A82" s="72">
        <v>81</v>
      </c>
      <c r="B82" s="74"/>
      <c r="C82" s="74"/>
      <c r="D82" s="74"/>
    </row>
    <row r="83" spans="1:4">
      <c r="A83" s="72">
        <v>82</v>
      </c>
      <c r="B83" s="74"/>
      <c r="C83" s="74"/>
      <c r="D83" s="74"/>
    </row>
    <row r="84" spans="1:4">
      <c r="A84" s="72">
        <v>83</v>
      </c>
      <c r="B84" s="74"/>
      <c r="C84" s="74"/>
      <c r="D84" s="74"/>
    </row>
    <row r="85" spans="1:4">
      <c r="A85" s="72">
        <v>84</v>
      </c>
      <c r="B85" s="74"/>
      <c r="C85" s="74"/>
      <c r="D85" s="74"/>
    </row>
    <row r="86" spans="1:4">
      <c r="A86" s="72">
        <v>85</v>
      </c>
      <c r="B86" s="74"/>
      <c r="C86" s="74"/>
      <c r="D86" s="74"/>
    </row>
    <row r="87" spans="1:4">
      <c r="A87" s="72">
        <v>86</v>
      </c>
      <c r="B87" s="74"/>
      <c r="C87" s="74"/>
      <c r="D87" s="74"/>
    </row>
    <row r="88" spans="1:4">
      <c r="A88" s="72">
        <v>87</v>
      </c>
      <c r="B88" s="74"/>
      <c r="C88" s="74"/>
      <c r="D88" s="74"/>
    </row>
    <row r="89" spans="1:4">
      <c r="A89" s="72">
        <v>88</v>
      </c>
      <c r="B89" s="74"/>
      <c r="C89" s="74"/>
      <c r="D89" s="74"/>
    </row>
    <row r="90" spans="1:4">
      <c r="A90" s="72">
        <v>89</v>
      </c>
      <c r="B90" s="74"/>
      <c r="C90" s="74"/>
      <c r="D90" s="74"/>
    </row>
    <row r="91" spans="1:4">
      <c r="A91" s="72">
        <v>90</v>
      </c>
      <c r="B91" s="74"/>
      <c r="C91" s="74"/>
      <c r="D91" s="74"/>
    </row>
    <row r="92" spans="1:4">
      <c r="A92" s="72">
        <v>91</v>
      </c>
      <c r="B92" s="74"/>
      <c r="C92" s="74"/>
      <c r="D92" s="74"/>
    </row>
    <row r="93" spans="1:4">
      <c r="A93" s="72">
        <v>92</v>
      </c>
      <c r="B93" s="74"/>
      <c r="C93" s="74"/>
      <c r="D93" s="74"/>
    </row>
    <row r="94" spans="1:4">
      <c r="A94" s="72">
        <v>93</v>
      </c>
      <c r="B94" s="74"/>
      <c r="C94" s="74"/>
      <c r="D94" s="74"/>
    </row>
    <row r="95" spans="1:4">
      <c r="A95" s="72">
        <v>94</v>
      </c>
      <c r="B95" s="74"/>
      <c r="C95" s="74"/>
      <c r="D95" s="74"/>
    </row>
    <row r="96" spans="1:4">
      <c r="A96" s="72">
        <v>95</v>
      </c>
      <c r="B96" s="74"/>
      <c r="C96" s="74"/>
      <c r="D96" s="74"/>
    </row>
    <row r="97" spans="1:4">
      <c r="A97" s="72">
        <v>96</v>
      </c>
      <c r="B97" s="74"/>
      <c r="C97" s="74"/>
      <c r="D97" s="74"/>
    </row>
    <row r="98" spans="1:4">
      <c r="A98" s="72">
        <v>97</v>
      </c>
      <c r="B98" s="74"/>
      <c r="C98" s="74"/>
      <c r="D98" s="74"/>
    </row>
    <row r="99" spans="1:4">
      <c r="A99" s="72">
        <v>98</v>
      </c>
      <c r="B99" s="74"/>
      <c r="C99" s="74"/>
      <c r="D99" s="74"/>
    </row>
    <row r="100" spans="1:4">
      <c r="A100" s="72">
        <v>99</v>
      </c>
      <c r="B100" s="74"/>
      <c r="C100" s="74"/>
      <c r="D100" s="74"/>
    </row>
    <row r="101" spans="1:4">
      <c r="A101" s="72">
        <v>100</v>
      </c>
      <c r="B101" s="74"/>
      <c r="C101" s="74"/>
      <c r="D101" s="74"/>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
  <sheetViews>
    <sheetView topLeftCell="B1" workbookViewId="0">
      <selection activeCell="K2" sqref="K2:K9"/>
    </sheetView>
  </sheetViews>
  <sheetFormatPr defaultColWidth="9" defaultRowHeight="13"/>
  <cols>
    <col min="1" max="1" width="58.26953125" style="1" bestFit="1" customWidth="1"/>
    <col min="2" max="8" width="10.6328125" style="23" customWidth="1"/>
    <col min="9" max="16384" width="9" style="1"/>
  </cols>
  <sheetData>
    <row r="1" spans="1:11" s="23" customFormat="1">
      <c r="A1" s="23" t="s">
        <v>34</v>
      </c>
      <c r="B1" s="23" t="s">
        <v>63</v>
      </c>
      <c r="C1" s="23" t="s">
        <v>61</v>
      </c>
      <c r="D1" s="23" t="s">
        <v>64</v>
      </c>
      <c r="E1" s="23" t="s">
        <v>62</v>
      </c>
      <c r="F1" s="23" t="s">
        <v>65</v>
      </c>
      <c r="G1" s="23" t="s">
        <v>62</v>
      </c>
      <c r="H1" s="23" t="s">
        <v>65</v>
      </c>
    </row>
    <row r="2" spans="1:11">
      <c r="A2" s="1" t="s">
        <v>35</v>
      </c>
      <c r="B2" s="23">
        <v>4</v>
      </c>
      <c r="C2" s="23">
        <v>11</v>
      </c>
      <c r="D2" s="23" t="s">
        <v>66</v>
      </c>
      <c r="E2" s="23">
        <v>12</v>
      </c>
      <c r="F2" s="23" t="s">
        <v>67</v>
      </c>
      <c r="I2" s="1">
        <v>2</v>
      </c>
    </row>
    <row r="3" spans="1:11">
      <c r="A3" s="1" t="s">
        <v>91</v>
      </c>
      <c r="B3" s="23">
        <v>5</v>
      </c>
      <c r="C3" s="23">
        <v>30</v>
      </c>
      <c r="D3" s="23" t="s">
        <v>66</v>
      </c>
      <c r="E3" s="23">
        <v>31</v>
      </c>
      <c r="F3" s="23" t="s">
        <v>67</v>
      </c>
      <c r="I3" s="1">
        <v>2</v>
      </c>
      <c r="K3" s="1" t="s">
        <v>36</v>
      </c>
    </row>
    <row r="4" spans="1:11">
      <c r="A4" s="1" t="s">
        <v>92</v>
      </c>
      <c r="B4" s="23">
        <v>5</v>
      </c>
      <c r="C4" s="23">
        <v>30</v>
      </c>
      <c r="D4" s="23" t="s">
        <v>66</v>
      </c>
      <c r="I4" s="1">
        <v>1</v>
      </c>
      <c r="K4" s="1" t="s">
        <v>37</v>
      </c>
    </row>
    <row r="5" spans="1:11">
      <c r="A5" s="1" t="s">
        <v>93</v>
      </c>
      <c r="B5" s="23">
        <v>5</v>
      </c>
      <c r="C5" s="23">
        <v>30</v>
      </c>
      <c r="D5" s="23" t="s">
        <v>66</v>
      </c>
      <c r="E5" s="23">
        <v>31</v>
      </c>
      <c r="F5" s="23" t="s">
        <v>7</v>
      </c>
      <c r="I5" s="1">
        <v>2</v>
      </c>
      <c r="K5" s="1" t="s">
        <v>38</v>
      </c>
    </row>
    <row r="6" spans="1:11">
      <c r="A6" s="1" t="s">
        <v>87</v>
      </c>
      <c r="B6" s="23">
        <v>8</v>
      </c>
      <c r="C6" s="23">
        <v>22</v>
      </c>
      <c r="D6" s="23" t="s">
        <v>88</v>
      </c>
      <c r="E6" s="23">
        <v>23</v>
      </c>
      <c r="F6" s="23" t="s">
        <v>89</v>
      </c>
      <c r="I6" s="1">
        <v>2</v>
      </c>
      <c r="K6" s="1" t="s">
        <v>39</v>
      </c>
    </row>
    <row r="7" spans="1:11">
      <c r="A7" s="1" t="s">
        <v>94</v>
      </c>
      <c r="B7" s="23">
        <v>9</v>
      </c>
      <c r="C7" s="23">
        <v>20</v>
      </c>
      <c r="D7" s="23" t="s">
        <v>7</v>
      </c>
      <c r="I7" s="1">
        <v>1</v>
      </c>
      <c r="K7" s="1" t="s">
        <v>40</v>
      </c>
    </row>
    <row r="8" spans="1:11">
      <c r="A8" s="1" t="s">
        <v>90</v>
      </c>
      <c r="B8" s="23">
        <v>9</v>
      </c>
      <c r="C8" s="23">
        <v>19</v>
      </c>
      <c r="D8" s="23" t="s">
        <v>66</v>
      </c>
      <c r="E8" s="23">
        <v>20</v>
      </c>
      <c r="F8" s="23" t="s">
        <v>95</v>
      </c>
      <c r="I8" s="1">
        <v>2</v>
      </c>
      <c r="K8" s="1" t="s">
        <v>41</v>
      </c>
    </row>
    <row r="9" spans="1:11">
      <c r="A9" s="1" t="s">
        <v>96</v>
      </c>
      <c r="B9" s="23">
        <v>10</v>
      </c>
      <c r="C9" s="23">
        <v>4</v>
      </c>
      <c r="D9" s="23" t="s">
        <v>7</v>
      </c>
      <c r="E9" s="23">
        <v>17</v>
      </c>
      <c r="F9" s="23" t="s">
        <v>66</v>
      </c>
      <c r="G9" s="23">
        <v>18</v>
      </c>
      <c r="H9" s="23" t="s">
        <v>7</v>
      </c>
      <c r="I9" s="1">
        <v>3</v>
      </c>
      <c r="K9" s="1" t="s">
        <v>42</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09" t="s">
        <v>5</v>
      </c>
      <c r="B1" s="109"/>
      <c r="C1" s="109"/>
      <c r="D1" s="109"/>
      <c r="E1" s="109"/>
      <c r="F1" s="109"/>
      <c r="G1" s="109"/>
      <c r="H1" s="109"/>
      <c r="I1" s="109"/>
      <c r="J1" s="109"/>
      <c r="K1" s="109"/>
      <c r="L1" s="109"/>
      <c r="M1" s="109"/>
      <c r="N1" s="109"/>
      <c r="O1" s="109"/>
      <c r="P1" s="109"/>
      <c r="Q1" s="81"/>
      <c r="R1" s="110"/>
      <c r="S1" s="111"/>
    </row>
    <row r="2" spans="1:19" ht="10" customHeight="1" thickBot="1">
      <c r="A2" s="2"/>
      <c r="B2" s="2"/>
      <c r="C2" s="2"/>
      <c r="D2" s="2"/>
      <c r="E2" s="2"/>
      <c r="F2" s="2"/>
      <c r="G2" s="2"/>
      <c r="H2" s="2"/>
      <c r="I2" s="2"/>
      <c r="J2" s="2"/>
      <c r="K2" s="2"/>
      <c r="L2" s="2"/>
      <c r="M2" s="2"/>
      <c r="N2" s="2"/>
      <c r="O2" s="2"/>
      <c r="P2" s="2"/>
      <c r="Q2" s="2"/>
      <c r="R2" s="2"/>
      <c r="S2" s="2"/>
    </row>
    <row r="3" spans="1:19" ht="15" customHeight="1" thickTop="1">
      <c r="A3" s="215" t="s">
        <v>9</v>
      </c>
      <c r="B3" s="216"/>
      <c r="C3" s="221" t="str">
        <f>IF(M3="","",VLOOKUP(M3,リスト!$A:$F,2,0))</f>
        <v/>
      </c>
      <c r="D3" s="204" t="s">
        <v>6</v>
      </c>
      <c r="E3" s="225" t="str">
        <f>IF(M3="","",VLOOKUP(M3,リスト!$A:$H,3,0))</f>
        <v/>
      </c>
      <c r="F3" s="225"/>
      <c r="G3" s="204" t="s">
        <v>7</v>
      </c>
      <c r="H3" s="204" t="str">
        <f>IF(M3="","","("&amp;VLOOKUP(M3,リスト!$A:$F,4,0)&amp;")")</f>
        <v/>
      </c>
      <c r="I3" s="205"/>
      <c r="J3" s="227" t="s">
        <v>8</v>
      </c>
      <c r="K3" s="228"/>
      <c r="L3" s="216"/>
      <c r="M3" s="233"/>
      <c r="N3" s="234"/>
      <c r="O3" s="234"/>
      <c r="P3" s="234"/>
      <c r="Q3" s="234"/>
      <c r="R3" s="234"/>
      <c r="S3" s="235"/>
    </row>
    <row r="4" spans="1:19" ht="15" customHeight="1">
      <c r="A4" s="217"/>
      <c r="B4" s="218"/>
      <c r="C4" s="222"/>
      <c r="D4" s="107"/>
      <c r="E4" s="106" t="str">
        <f>IF(M3="","",IF(VLOOKUP(M3,リスト!$A:$I,9,0)=1,"",VLOOKUP(M3,リスト!$A:$H,5,0)))</f>
        <v/>
      </c>
      <c r="F4" s="106"/>
      <c r="G4" s="107"/>
      <c r="H4" s="107" t="str">
        <f>IF(M3="","",IF(VLOOKUP(M3,リスト!$A:$I,9,0)=1,"","("&amp;VLOOKUP(M3,リスト!$A:$F,6,0)&amp;")"))</f>
        <v/>
      </c>
      <c r="I4" s="108"/>
      <c r="J4" s="229"/>
      <c r="K4" s="230"/>
      <c r="L4" s="218"/>
      <c r="M4" s="236"/>
      <c r="N4" s="237"/>
      <c r="O4" s="237"/>
      <c r="P4" s="237"/>
      <c r="Q4" s="237"/>
      <c r="R4" s="237"/>
      <c r="S4" s="238"/>
    </row>
    <row r="5" spans="1:19" ht="15" customHeight="1">
      <c r="A5" s="219"/>
      <c r="B5" s="220"/>
      <c r="C5" s="223"/>
      <c r="D5" s="224"/>
      <c r="E5" s="224" t="str">
        <f>IF(M3="","",IF(OR(VLOOKUP(M3,リスト!$A:$I,9,0)=1,VLOOKUP(M3,リスト!$A:$I,9,0)=2),"",VLOOKUP(M3,リスト!$A:$H,7,0)))</f>
        <v/>
      </c>
      <c r="F5" s="224"/>
      <c r="G5" s="224"/>
      <c r="H5" s="224" t="str">
        <f>IF(M3="","",IF(OR(VLOOKUP(M3,リスト!$A:$I,9,0)=1,VLOOKUP(M3,リスト!$A:$I,9,0)=2),"","("&amp;VLOOKUP(M3,リスト!$A:$H,8,0)&amp;")"))</f>
        <v/>
      </c>
      <c r="I5" s="226"/>
      <c r="J5" s="231"/>
      <c r="K5" s="232"/>
      <c r="L5" s="220"/>
      <c r="M5" s="239"/>
      <c r="N5" s="240"/>
      <c r="O5" s="240"/>
      <c r="P5" s="240"/>
      <c r="Q5" s="240"/>
      <c r="R5" s="240"/>
      <c r="S5" s="241"/>
    </row>
    <row r="6" spans="1:19" ht="32" customHeight="1">
      <c r="A6" s="161" t="s">
        <v>15</v>
      </c>
      <c r="B6" s="162"/>
      <c r="C6" s="163"/>
      <c r="D6" s="164"/>
      <c r="E6" s="164"/>
      <c r="F6" s="164"/>
      <c r="G6" s="164"/>
      <c r="H6" s="164"/>
      <c r="I6" s="62" t="s">
        <v>12</v>
      </c>
      <c r="J6" s="165" t="s">
        <v>10</v>
      </c>
      <c r="K6" s="165"/>
      <c r="L6" s="165"/>
      <c r="M6" s="166"/>
      <c r="N6" s="166"/>
      <c r="O6" s="166"/>
      <c r="P6" s="166"/>
      <c r="Q6" s="166"/>
      <c r="R6" s="166"/>
      <c r="S6" s="167"/>
    </row>
    <row r="7" spans="1:19" ht="32" customHeight="1" thickBot="1">
      <c r="A7" s="168" t="s">
        <v>16</v>
      </c>
      <c r="B7" s="169"/>
      <c r="C7" s="170"/>
      <c r="D7" s="171"/>
      <c r="E7" s="171"/>
      <c r="F7" s="171"/>
      <c r="G7" s="171"/>
      <c r="H7" s="171"/>
      <c r="I7" s="172"/>
      <c r="J7" s="169" t="s">
        <v>11</v>
      </c>
      <c r="K7" s="169"/>
      <c r="L7" s="169"/>
      <c r="M7" s="173"/>
      <c r="N7" s="173"/>
      <c r="O7" s="173"/>
      <c r="P7" s="173"/>
      <c r="Q7" s="173"/>
      <c r="R7" s="173"/>
      <c r="S7" s="174"/>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78" t="s">
        <v>17</v>
      </c>
      <c r="B9" s="139"/>
      <c r="C9" s="139"/>
      <c r="D9" s="139"/>
      <c r="E9" s="139"/>
      <c r="F9" s="179"/>
      <c r="G9" s="188"/>
      <c r="H9" s="189"/>
      <c r="I9" s="189"/>
      <c r="J9" s="100" t="s">
        <v>99</v>
      </c>
      <c r="K9" s="102" t="s">
        <v>100</v>
      </c>
      <c r="L9" s="137"/>
      <c r="M9" s="137"/>
      <c r="N9" s="139" t="s">
        <v>102</v>
      </c>
      <c r="O9" s="139"/>
      <c r="P9" s="102" t="s">
        <v>101</v>
      </c>
      <c r="Q9" s="194" t="str">
        <f>IF(L9="","",G9*L9)</f>
        <v/>
      </c>
      <c r="R9" s="194"/>
      <c r="S9" s="195"/>
    </row>
    <row r="10" spans="1:19" ht="22" customHeight="1" thickBot="1">
      <c r="A10" s="180" t="s">
        <v>14</v>
      </c>
      <c r="B10" s="140"/>
      <c r="C10" s="140"/>
      <c r="D10" s="140"/>
      <c r="E10" s="140"/>
      <c r="F10" s="181"/>
      <c r="G10" s="190"/>
      <c r="H10" s="191"/>
      <c r="I10" s="191"/>
      <c r="J10" s="101" t="s">
        <v>99</v>
      </c>
      <c r="K10" s="103" t="s">
        <v>100</v>
      </c>
      <c r="L10" s="138"/>
      <c r="M10" s="138"/>
      <c r="N10" s="140" t="s">
        <v>102</v>
      </c>
      <c r="O10" s="140"/>
      <c r="P10" s="103" t="s">
        <v>101</v>
      </c>
      <c r="Q10" s="196" t="str">
        <f t="shared" ref="Q10:Q11" si="0">IF(L10="","",G10*L10)</f>
        <v/>
      </c>
      <c r="R10" s="196"/>
      <c r="S10" s="197"/>
    </row>
    <row r="11" spans="1:19" ht="22" customHeight="1" thickBot="1">
      <c r="A11" s="182" t="s">
        <v>97</v>
      </c>
      <c r="B11" s="183"/>
      <c r="C11" s="183"/>
      <c r="D11" s="183"/>
      <c r="E11" s="183"/>
      <c r="F11" s="184"/>
      <c r="G11" s="192">
        <v>500</v>
      </c>
      <c r="H11" s="193"/>
      <c r="I11" s="193"/>
      <c r="J11" s="101" t="s">
        <v>99</v>
      </c>
      <c r="K11" s="103" t="s">
        <v>100</v>
      </c>
      <c r="L11" s="138"/>
      <c r="M11" s="138"/>
      <c r="N11" s="140" t="s">
        <v>103</v>
      </c>
      <c r="O11" s="140"/>
      <c r="P11" s="103" t="s">
        <v>101</v>
      </c>
      <c r="Q11" s="196" t="str">
        <f t="shared" si="0"/>
        <v/>
      </c>
      <c r="R11" s="196"/>
      <c r="S11" s="197"/>
    </row>
    <row r="12" spans="1:19" ht="22" customHeight="1" thickBot="1">
      <c r="A12" s="185" t="s">
        <v>98</v>
      </c>
      <c r="B12" s="186"/>
      <c r="C12" s="186"/>
      <c r="D12" s="186"/>
      <c r="E12" s="186"/>
      <c r="F12" s="187"/>
      <c r="G12" s="141"/>
      <c r="H12" s="142"/>
      <c r="I12" s="142"/>
      <c r="J12" s="142"/>
      <c r="K12" s="142"/>
      <c r="L12" s="142"/>
      <c r="M12" s="142"/>
      <c r="N12" s="142"/>
      <c r="O12" s="142"/>
      <c r="P12" s="142"/>
      <c r="Q12" s="198">
        <f>SUM(Q9:S11)</f>
        <v>0</v>
      </c>
      <c r="R12" s="199"/>
      <c r="S12" s="200"/>
    </row>
    <row r="13" spans="1:19" ht="8.15" customHeight="1" thickTop="1" thickBot="1"/>
    <row r="14" spans="1:19" ht="16" customHeight="1">
      <c r="A14" s="206" t="s">
        <v>0</v>
      </c>
      <c r="B14" s="207"/>
      <c r="C14" s="207" t="s">
        <v>1</v>
      </c>
      <c r="D14" s="207"/>
      <c r="E14" s="207"/>
      <c r="F14" s="207"/>
      <c r="G14" s="207"/>
      <c r="H14" s="210" t="s">
        <v>22</v>
      </c>
      <c r="I14" s="210"/>
      <c r="J14" s="212" t="s">
        <v>2</v>
      </c>
      <c r="K14" s="212"/>
      <c r="L14" s="212"/>
      <c r="M14" s="212"/>
      <c r="N14" s="212"/>
      <c r="O14" s="212"/>
      <c r="P14" s="212"/>
      <c r="Q14" s="212"/>
      <c r="R14" s="212"/>
      <c r="S14" s="213"/>
    </row>
    <row r="15" spans="1:19" ht="16" customHeight="1" thickBot="1">
      <c r="A15" s="208"/>
      <c r="B15" s="209"/>
      <c r="C15" s="209"/>
      <c r="D15" s="209"/>
      <c r="E15" s="209"/>
      <c r="F15" s="209"/>
      <c r="G15" s="209"/>
      <c r="H15" s="211"/>
      <c r="I15" s="211"/>
      <c r="J15" s="243" t="s">
        <v>107</v>
      </c>
      <c r="K15" s="243"/>
      <c r="L15" s="243"/>
      <c r="M15" s="244" t="s">
        <v>108</v>
      </c>
      <c r="N15" s="244"/>
      <c r="O15" s="244"/>
      <c r="P15" s="214" t="s">
        <v>3</v>
      </c>
      <c r="Q15" s="214"/>
      <c r="R15" s="245" t="s">
        <v>4</v>
      </c>
      <c r="S15" s="246"/>
    </row>
    <row r="16" spans="1:19" ht="13" customHeight="1">
      <c r="A16" s="125" t="str">
        <f>IF(選手名簿!B2="","",選手名簿!B2)</f>
        <v/>
      </c>
      <c r="B16" s="126"/>
      <c r="C16" s="127" t="str">
        <f>IF(選手名簿!C2="","",選手名簿!C2)</f>
        <v/>
      </c>
      <c r="D16" s="128"/>
      <c r="E16" s="128"/>
      <c r="F16" s="128"/>
      <c r="G16" s="129"/>
      <c r="H16" s="130" t="str">
        <f>IF(選手名簿!D2="","",選手名簿!D2)</f>
        <v/>
      </c>
      <c r="I16" s="126"/>
      <c r="J16" s="155"/>
      <c r="K16" s="156"/>
      <c r="L16" s="157"/>
      <c r="M16" s="155"/>
      <c r="N16" s="156"/>
      <c r="O16" s="157"/>
      <c r="P16" s="153"/>
      <c r="Q16" s="153"/>
      <c r="R16" s="153"/>
      <c r="S16" s="247"/>
    </row>
    <row r="17" spans="1:19" ht="13" customHeight="1">
      <c r="A17" s="114"/>
      <c r="B17" s="115"/>
      <c r="C17" s="119"/>
      <c r="D17" s="120"/>
      <c r="E17" s="120"/>
      <c r="F17" s="120"/>
      <c r="G17" s="121"/>
      <c r="H17" s="124"/>
      <c r="I17" s="115"/>
      <c r="J17" s="144"/>
      <c r="K17" s="154"/>
      <c r="L17" s="145"/>
      <c r="M17" s="144"/>
      <c r="N17" s="154"/>
      <c r="O17" s="145"/>
      <c r="P17" s="144"/>
      <c r="Q17" s="145"/>
      <c r="R17" s="144"/>
      <c r="S17" s="250"/>
    </row>
    <row r="18" spans="1:19" ht="13" customHeight="1">
      <c r="A18" s="112" t="str">
        <f>IF(選手名簿!B3="","",選手名簿!B3)</f>
        <v/>
      </c>
      <c r="B18" s="113"/>
      <c r="C18" s="175" t="str">
        <f>IF(選手名簿!C3="","",選手名簿!C3)</f>
        <v/>
      </c>
      <c r="D18" s="176"/>
      <c r="E18" s="176"/>
      <c r="F18" s="176"/>
      <c r="G18" s="177"/>
      <c r="H18" s="133" t="str">
        <f>IF(選手名簿!D3="","",選手名簿!D3)</f>
        <v/>
      </c>
      <c r="I18" s="113"/>
      <c r="J18" s="148"/>
      <c r="K18" s="149"/>
      <c r="L18" s="150"/>
      <c r="M18" s="148"/>
      <c r="N18" s="149"/>
      <c r="O18" s="150"/>
      <c r="P18" s="143"/>
      <c r="Q18" s="143"/>
      <c r="R18" s="143"/>
      <c r="S18" s="249"/>
    </row>
    <row r="19" spans="1:19" ht="13" customHeight="1">
      <c r="A19" s="114"/>
      <c r="B19" s="115"/>
      <c r="C19" s="119"/>
      <c r="D19" s="120"/>
      <c r="E19" s="120"/>
      <c r="F19" s="120"/>
      <c r="G19" s="121"/>
      <c r="H19" s="124"/>
      <c r="I19" s="115"/>
      <c r="J19" s="144"/>
      <c r="K19" s="154"/>
      <c r="L19" s="145"/>
      <c r="M19" s="144"/>
      <c r="N19" s="154"/>
      <c r="O19" s="145"/>
      <c r="P19" s="146"/>
      <c r="Q19" s="147"/>
      <c r="R19" s="146"/>
      <c r="S19" s="248"/>
    </row>
    <row r="20" spans="1:19" ht="13" customHeight="1">
      <c r="A20" s="112" t="str">
        <f>IF(選手名簿!B4="","",選手名簿!B4)</f>
        <v/>
      </c>
      <c r="B20" s="113"/>
      <c r="C20" s="175" t="str">
        <f>IF(選手名簿!C4="","",選手名簿!C4)</f>
        <v/>
      </c>
      <c r="D20" s="176"/>
      <c r="E20" s="176"/>
      <c r="F20" s="176"/>
      <c r="G20" s="177"/>
      <c r="H20" s="133" t="str">
        <f>IF(選手名簿!D4="","",選手名簿!D4)</f>
        <v/>
      </c>
      <c r="I20" s="113"/>
      <c r="J20" s="148"/>
      <c r="K20" s="149"/>
      <c r="L20" s="150"/>
      <c r="M20" s="148"/>
      <c r="N20" s="149"/>
      <c r="O20" s="150"/>
      <c r="P20" s="143"/>
      <c r="Q20" s="143"/>
      <c r="R20" s="143"/>
      <c r="S20" s="249"/>
    </row>
    <row r="21" spans="1:19" ht="13" customHeight="1">
      <c r="A21" s="114"/>
      <c r="B21" s="115"/>
      <c r="C21" s="119"/>
      <c r="D21" s="120"/>
      <c r="E21" s="120"/>
      <c r="F21" s="120"/>
      <c r="G21" s="121"/>
      <c r="H21" s="124"/>
      <c r="I21" s="115"/>
      <c r="J21" s="144"/>
      <c r="K21" s="154"/>
      <c r="L21" s="145"/>
      <c r="M21" s="144"/>
      <c r="N21" s="154"/>
      <c r="O21" s="145"/>
      <c r="P21" s="146"/>
      <c r="Q21" s="147"/>
      <c r="R21" s="146"/>
      <c r="S21" s="248"/>
    </row>
    <row r="22" spans="1:19" ht="13" customHeight="1">
      <c r="A22" s="112" t="str">
        <f>IF(選手名簿!B5="","",選手名簿!B5)</f>
        <v/>
      </c>
      <c r="B22" s="113"/>
      <c r="C22" s="175" t="str">
        <f>IF(選手名簿!C5="","",選手名簿!C5)</f>
        <v/>
      </c>
      <c r="D22" s="176"/>
      <c r="E22" s="176"/>
      <c r="F22" s="176"/>
      <c r="G22" s="177"/>
      <c r="H22" s="133" t="str">
        <f>IF(選手名簿!D5="","",選手名簿!D5)</f>
        <v/>
      </c>
      <c r="I22" s="113"/>
      <c r="J22" s="148"/>
      <c r="K22" s="149"/>
      <c r="L22" s="150"/>
      <c r="M22" s="148"/>
      <c r="N22" s="149"/>
      <c r="O22" s="150"/>
      <c r="P22" s="143"/>
      <c r="Q22" s="143"/>
      <c r="R22" s="143"/>
      <c r="S22" s="249"/>
    </row>
    <row r="23" spans="1:19" ht="13" customHeight="1">
      <c r="A23" s="114"/>
      <c r="B23" s="115"/>
      <c r="C23" s="119"/>
      <c r="D23" s="120"/>
      <c r="E23" s="120"/>
      <c r="F23" s="120"/>
      <c r="G23" s="121"/>
      <c r="H23" s="124"/>
      <c r="I23" s="115"/>
      <c r="J23" s="144"/>
      <c r="K23" s="154"/>
      <c r="L23" s="145"/>
      <c r="M23" s="144"/>
      <c r="N23" s="154"/>
      <c r="O23" s="145"/>
      <c r="P23" s="144"/>
      <c r="Q23" s="145"/>
      <c r="R23" s="144"/>
      <c r="S23" s="250"/>
    </row>
    <row r="24" spans="1:19" ht="13" customHeight="1">
      <c r="A24" s="112" t="str">
        <f>IF(選手名簿!B6="","",選手名簿!B6)</f>
        <v/>
      </c>
      <c r="B24" s="113"/>
      <c r="C24" s="175" t="str">
        <f>IF(選手名簿!C6="","",選手名簿!C6)</f>
        <v/>
      </c>
      <c r="D24" s="176"/>
      <c r="E24" s="176"/>
      <c r="F24" s="176"/>
      <c r="G24" s="177"/>
      <c r="H24" s="133" t="str">
        <f>IF(選手名簿!D6="","",選手名簿!D6)</f>
        <v/>
      </c>
      <c r="I24" s="113"/>
      <c r="J24" s="148"/>
      <c r="K24" s="149"/>
      <c r="L24" s="150"/>
      <c r="M24" s="148"/>
      <c r="N24" s="149"/>
      <c r="O24" s="150"/>
      <c r="P24" s="143"/>
      <c r="Q24" s="143"/>
      <c r="R24" s="143"/>
      <c r="S24" s="249"/>
    </row>
    <row r="25" spans="1:19" ht="13" customHeight="1" thickBot="1">
      <c r="A25" s="131"/>
      <c r="B25" s="132"/>
      <c r="C25" s="201"/>
      <c r="D25" s="202"/>
      <c r="E25" s="202"/>
      <c r="F25" s="202"/>
      <c r="G25" s="203"/>
      <c r="H25" s="135"/>
      <c r="I25" s="132"/>
      <c r="J25" s="158"/>
      <c r="K25" s="159"/>
      <c r="L25" s="160"/>
      <c r="M25" s="158"/>
      <c r="N25" s="159"/>
      <c r="O25" s="160"/>
      <c r="P25" s="151"/>
      <c r="Q25" s="152"/>
      <c r="R25" s="151"/>
      <c r="S25" s="251"/>
    </row>
    <row r="26" spans="1:19" ht="13" customHeight="1">
      <c r="A26" s="242" t="str">
        <f>IF(選手名簿!B7="","",選手名簿!B7)</f>
        <v/>
      </c>
      <c r="B26" s="123"/>
      <c r="C26" s="116" t="str">
        <f>IF(選手名簿!C7="","",選手名簿!C7)</f>
        <v/>
      </c>
      <c r="D26" s="117"/>
      <c r="E26" s="117"/>
      <c r="F26" s="117"/>
      <c r="G26" s="118"/>
      <c r="H26" s="122" t="str">
        <f>IF(選手名簿!D7="","",選手名簿!D7)</f>
        <v/>
      </c>
      <c r="I26" s="123"/>
      <c r="J26" s="155"/>
      <c r="K26" s="156"/>
      <c r="L26" s="157"/>
      <c r="M26" s="155"/>
      <c r="N26" s="156"/>
      <c r="O26" s="157"/>
      <c r="P26" s="153"/>
      <c r="Q26" s="153"/>
      <c r="R26" s="153"/>
      <c r="S26" s="247"/>
    </row>
    <row r="27" spans="1:19" ht="13" customHeight="1">
      <c r="A27" s="114"/>
      <c r="B27" s="115"/>
      <c r="C27" s="119"/>
      <c r="D27" s="120"/>
      <c r="E27" s="120"/>
      <c r="F27" s="120"/>
      <c r="G27" s="121"/>
      <c r="H27" s="124"/>
      <c r="I27" s="115"/>
      <c r="J27" s="144"/>
      <c r="K27" s="154"/>
      <c r="L27" s="145"/>
      <c r="M27" s="144"/>
      <c r="N27" s="154"/>
      <c r="O27" s="145"/>
      <c r="P27" s="144"/>
      <c r="Q27" s="145"/>
      <c r="R27" s="144"/>
      <c r="S27" s="250"/>
    </row>
    <row r="28" spans="1:19" ht="13" customHeight="1">
      <c r="A28" s="112" t="str">
        <f>IF(選手名簿!B8="","",選手名簿!B8)</f>
        <v/>
      </c>
      <c r="B28" s="113"/>
      <c r="C28" s="175" t="str">
        <f>IF(選手名簿!C8="","",選手名簿!C8)</f>
        <v/>
      </c>
      <c r="D28" s="176"/>
      <c r="E28" s="176"/>
      <c r="F28" s="176"/>
      <c r="G28" s="177"/>
      <c r="H28" s="133" t="str">
        <f>IF(選手名簿!D8="","",選手名簿!D8)</f>
        <v/>
      </c>
      <c r="I28" s="113"/>
      <c r="J28" s="148"/>
      <c r="K28" s="149"/>
      <c r="L28" s="150"/>
      <c r="M28" s="148"/>
      <c r="N28" s="149"/>
      <c r="O28" s="150"/>
      <c r="P28" s="143"/>
      <c r="Q28" s="143"/>
      <c r="R28" s="143"/>
      <c r="S28" s="249"/>
    </row>
    <row r="29" spans="1:19" ht="13" customHeight="1">
      <c r="A29" s="114"/>
      <c r="B29" s="115"/>
      <c r="C29" s="119"/>
      <c r="D29" s="120"/>
      <c r="E29" s="120"/>
      <c r="F29" s="120"/>
      <c r="G29" s="121"/>
      <c r="H29" s="124"/>
      <c r="I29" s="115"/>
      <c r="J29" s="144"/>
      <c r="K29" s="154"/>
      <c r="L29" s="145"/>
      <c r="M29" s="144"/>
      <c r="N29" s="154"/>
      <c r="O29" s="145"/>
      <c r="P29" s="146"/>
      <c r="Q29" s="147"/>
      <c r="R29" s="146"/>
      <c r="S29" s="248"/>
    </row>
    <row r="30" spans="1:19" ht="13" customHeight="1">
      <c r="A30" s="112" t="str">
        <f>IF(選手名簿!B9="","",選手名簿!B9)</f>
        <v/>
      </c>
      <c r="B30" s="113"/>
      <c r="C30" s="175" t="str">
        <f>IF(選手名簿!C9="","",選手名簿!C9)</f>
        <v/>
      </c>
      <c r="D30" s="176"/>
      <c r="E30" s="176"/>
      <c r="F30" s="176"/>
      <c r="G30" s="177"/>
      <c r="H30" s="133" t="str">
        <f>IF(選手名簿!D9="","",選手名簿!D9)</f>
        <v/>
      </c>
      <c r="I30" s="113"/>
      <c r="J30" s="148"/>
      <c r="K30" s="149"/>
      <c r="L30" s="150"/>
      <c r="M30" s="148"/>
      <c r="N30" s="149"/>
      <c r="O30" s="150"/>
      <c r="P30" s="143"/>
      <c r="Q30" s="143"/>
      <c r="R30" s="143"/>
      <c r="S30" s="249"/>
    </row>
    <row r="31" spans="1:19" ht="13" customHeight="1">
      <c r="A31" s="114"/>
      <c r="B31" s="115"/>
      <c r="C31" s="119"/>
      <c r="D31" s="120"/>
      <c r="E31" s="120"/>
      <c r="F31" s="120"/>
      <c r="G31" s="121"/>
      <c r="H31" s="124"/>
      <c r="I31" s="115"/>
      <c r="J31" s="144"/>
      <c r="K31" s="154"/>
      <c r="L31" s="145"/>
      <c r="M31" s="144"/>
      <c r="N31" s="154"/>
      <c r="O31" s="145"/>
      <c r="P31" s="146"/>
      <c r="Q31" s="147"/>
      <c r="R31" s="146"/>
      <c r="S31" s="248"/>
    </row>
    <row r="32" spans="1:19" ht="13" customHeight="1">
      <c r="A32" s="112" t="str">
        <f>IF(選手名簿!B10="","",選手名簿!B10)</f>
        <v/>
      </c>
      <c r="B32" s="113"/>
      <c r="C32" s="175" t="str">
        <f>IF(選手名簿!C10="","",選手名簿!C10)</f>
        <v/>
      </c>
      <c r="D32" s="176"/>
      <c r="E32" s="176"/>
      <c r="F32" s="176"/>
      <c r="G32" s="177"/>
      <c r="H32" s="133" t="str">
        <f>IF(選手名簿!D10="","",選手名簿!D10)</f>
        <v/>
      </c>
      <c r="I32" s="113"/>
      <c r="J32" s="148"/>
      <c r="K32" s="149"/>
      <c r="L32" s="150"/>
      <c r="M32" s="148"/>
      <c r="N32" s="149"/>
      <c r="O32" s="150"/>
      <c r="P32" s="143"/>
      <c r="Q32" s="143"/>
      <c r="R32" s="143"/>
      <c r="S32" s="249"/>
    </row>
    <row r="33" spans="1:19" ht="13" customHeight="1">
      <c r="A33" s="114"/>
      <c r="B33" s="115"/>
      <c r="C33" s="119"/>
      <c r="D33" s="120"/>
      <c r="E33" s="120"/>
      <c r="F33" s="120"/>
      <c r="G33" s="121"/>
      <c r="H33" s="124"/>
      <c r="I33" s="115"/>
      <c r="J33" s="144"/>
      <c r="K33" s="154"/>
      <c r="L33" s="145"/>
      <c r="M33" s="144"/>
      <c r="N33" s="154"/>
      <c r="O33" s="145"/>
      <c r="P33" s="144"/>
      <c r="Q33" s="145"/>
      <c r="R33" s="144"/>
      <c r="S33" s="250"/>
    </row>
    <row r="34" spans="1:19" ht="13" customHeight="1">
      <c r="A34" s="112" t="str">
        <f>IF(選手名簿!B11="","",選手名簿!B11)</f>
        <v/>
      </c>
      <c r="B34" s="113"/>
      <c r="C34" s="175" t="str">
        <f>IF(選手名簿!C11="","",選手名簿!C11)</f>
        <v/>
      </c>
      <c r="D34" s="176"/>
      <c r="E34" s="176"/>
      <c r="F34" s="176"/>
      <c r="G34" s="177"/>
      <c r="H34" s="133" t="str">
        <f>IF(選手名簿!D11="","",選手名簿!D11)</f>
        <v/>
      </c>
      <c r="I34" s="113"/>
      <c r="J34" s="148"/>
      <c r="K34" s="149"/>
      <c r="L34" s="150"/>
      <c r="M34" s="148"/>
      <c r="N34" s="149"/>
      <c r="O34" s="150"/>
      <c r="P34" s="143"/>
      <c r="Q34" s="143"/>
      <c r="R34" s="143"/>
      <c r="S34" s="249"/>
    </row>
    <row r="35" spans="1:19" ht="13" customHeight="1" thickBot="1">
      <c r="A35" s="131"/>
      <c r="B35" s="132"/>
      <c r="C35" s="201"/>
      <c r="D35" s="202"/>
      <c r="E35" s="202"/>
      <c r="F35" s="202"/>
      <c r="G35" s="203"/>
      <c r="H35" s="135"/>
      <c r="I35" s="132"/>
      <c r="J35" s="158"/>
      <c r="K35" s="159"/>
      <c r="L35" s="160"/>
      <c r="M35" s="158"/>
      <c r="N35" s="159"/>
      <c r="O35" s="160"/>
      <c r="P35" s="151"/>
      <c r="Q35" s="152"/>
      <c r="R35" s="151"/>
      <c r="S35" s="251"/>
    </row>
    <row r="36" spans="1:19" ht="13" customHeight="1">
      <c r="A36" s="125" t="str">
        <f>IF(選手名簿!B12="","",選手名簿!B12)</f>
        <v/>
      </c>
      <c r="B36" s="126"/>
      <c r="C36" s="127" t="str">
        <f>IF(選手名簿!C12="","",選手名簿!C12)</f>
        <v/>
      </c>
      <c r="D36" s="128"/>
      <c r="E36" s="128"/>
      <c r="F36" s="128"/>
      <c r="G36" s="129"/>
      <c r="H36" s="130" t="str">
        <f>IF(選手名簿!D12="","",選手名簿!D12)</f>
        <v/>
      </c>
      <c r="I36" s="126"/>
      <c r="J36" s="155"/>
      <c r="K36" s="156"/>
      <c r="L36" s="157"/>
      <c r="M36" s="155"/>
      <c r="N36" s="156"/>
      <c r="O36" s="157"/>
      <c r="P36" s="153"/>
      <c r="Q36" s="153"/>
      <c r="R36" s="153"/>
      <c r="S36" s="247"/>
    </row>
    <row r="37" spans="1:19" ht="13" customHeight="1">
      <c r="A37" s="114"/>
      <c r="B37" s="115"/>
      <c r="C37" s="119"/>
      <c r="D37" s="120"/>
      <c r="E37" s="120"/>
      <c r="F37" s="120"/>
      <c r="G37" s="121"/>
      <c r="H37" s="124"/>
      <c r="I37" s="115"/>
      <c r="J37" s="144"/>
      <c r="K37" s="154"/>
      <c r="L37" s="145"/>
      <c r="M37" s="144"/>
      <c r="N37" s="154"/>
      <c r="O37" s="145"/>
      <c r="P37" s="144"/>
      <c r="Q37" s="145"/>
      <c r="R37" s="144"/>
      <c r="S37" s="250"/>
    </row>
    <row r="38" spans="1:19" ht="13" customHeight="1">
      <c r="A38" s="112" t="str">
        <f>IF(選手名簿!B13="","",選手名簿!B13)</f>
        <v/>
      </c>
      <c r="B38" s="113"/>
      <c r="C38" s="175" t="str">
        <f>IF(選手名簿!C13="","",選手名簿!C13)</f>
        <v/>
      </c>
      <c r="D38" s="176"/>
      <c r="E38" s="176"/>
      <c r="F38" s="176"/>
      <c r="G38" s="177"/>
      <c r="H38" s="133" t="str">
        <f>IF(選手名簿!D13="","",選手名簿!D13)</f>
        <v/>
      </c>
      <c r="I38" s="113"/>
      <c r="J38" s="148"/>
      <c r="K38" s="149"/>
      <c r="L38" s="150"/>
      <c r="M38" s="148"/>
      <c r="N38" s="149"/>
      <c r="O38" s="150"/>
      <c r="P38" s="143"/>
      <c r="Q38" s="143"/>
      <c r="R38" s="143"/>
      <c r="S38" s="249"/>
    </row>
    <row r="39" spans="1:19" ht="13" customHeight="1">
      <c r="A39" s="114"/>
      <c r="B39" s="115"/>
      <c r="C39" s="119"/>
      <c r="D39" s="120"/>
      <c r="E39" s="120"/>
      <c r="F39" s="120"/>
      <c r="G39" s="121"/>
      <c r="H39" s="124"/>
      <c r="I39" s="115"/>
      <c r="J39" s="144"/>
      <c r="K39" s="154"/>
      <c r="L39" s="145"/>
      <c r="M39" s="144"/>
      <c r="N39" s="154"/>
      <c r="O39" s="145"/>
      <c r="P39" s="146"/>
      <c r="Q39" s="147"/>
      <c r="R39" s="146"/>
      <c r="S39" s="248"/>
    </row>
    <row r="40" spans="1:19" ht="13" customHeight="1">
      <c r="A40" s="112" t="str">
        <f>IF(選手名簿!B14="","",選手名簿!B14)</f>
        <v/>
      </c>
      <c r="B40" s="113"/>
      <c r="C40" s="175" t="str">
        <f>IF(選手名簿!C14="","",選手名簿!C14)</f>
        <v/>
      </c>
      <c r="D40" s="176"/>
      <c r="E40" s="176"/>
      <c r="F40" s="176"/>
      <c r="G40" s="177"/>
      <c r="H40" s="133" t="str">
        <f>IF(選手名簿!D14="","",選手名簿!D14)</f>
        <v/>
      </c>
      <c r="I40" s="113"/>
      <c r="J40" s="148"/>
      <c r="K40" s="149"/>
      <c r="L40" s="150"/>
      <c r="M40" s="148"/>
      <c r="N40" s="149"/>
      <c r="O40" s="150"/>
      <c r="P40" s="143"/>
      <c r="Q40" s="143"/>
      <c r="R40" s="143"/>
      <c r="S40" s="249"/>
    </row>
    <row r="41" spans="1:19" ht="13" customHeight="1">
      <c r="A41" s="114"/>
      <c r="B41" s="115"/>
      <c r="C41" s="119"/>
      <c r="D41" s="120"/>
      <c r="E41" s="120"/>
      <c r="F41" s="120"/>
      <c r="G41" s="121"/>
      <c r="H41" s="124"/>
      <c r="I41" s="115"/>
      <c r="J41" s="144"/>
      <c r="K41" s="154"/>
      <c r="L41" s="145"/>
      <c r="M41" s="144"/>
      <c r="N41" s="154"/>
      <c r="O41" s="145"/>
      <c r="P41" s="146"/>
      <c r="Q41" s="147"/>
      <c r="R41" s="146"/>
      <c r="S41" s="248"/>
    </row>
    <row r="42" spans="1:19" ht="13" customHeight="1">
      <c r="A42" s="112" t="str">
        <f>IF(選手名簿!B15="","",選手名簿!B15)</f>
        <v/>
      </c>
      <c r="B42" s="113"/>
      <c r="C42" s="175" t="str">
        <f>IF(選手名簿!C15="","",選手名簿!C15)</f>
        <v/>
      </c>
      <c r="D42" s="176"/>
      <c r="E42" s="176"/>
      <c r="F42" s="176"/>
      <c r="G42" s="177"/>
      <c r="H42" s="133" t="str">
        <f>IF(選手名簿!D15="","",選手名簿!D15)</f>
        <v/>
      </c>
      <c r="I42" s="113"/>
      <c r="J42" s="148"/>
      <c r="K42" s="149"/>
      <c r="L42" s="150"/>
      <c r="M42" s="148"/>
      <c r="N42" s="149"/>
      <c r="O42" s="150"/>
      <c r="P42" s="143"/>
      <c r="Q42" s="143"/>
      <c r="R42" s="143"/>
      <c r="S42" s="249"/>
    </row>
    <row r="43" spans="1:19" ht="13" customHeight="1">
      <c r="A43" s="114"/>
      <c r="B43" s="115"/>
      <c r="C43" s="119"/>
      <c r="D43" s="120"/>
      <c r="E43" s="120"/>
      <c r="F43" s="120"/>
      <c r="G43" s="121"/>
      <c r="H43" s="124"/>
      <c r="I43" s="115"/>
      <c r="J43" s="144"/>
      <c r="K43" s="154"/>
      <c r="L43" s="145"/>
      <c r="M43" s="144"/>
      <c r="N43" s="154"/>
      <c r="O43" s="145"/>
      <c r="P43" s="144"/>
      <c r="Q43" s="145"/>
      <c r="R43" s="144"/>
      <c r="S43" s="250"/>
    </row>
    <row r="44" spans="1:19" ht="13" customHeight="1">
      <c r="A44" s="112" t="str">
        <f>IF(選手名簿!B16="","",選手名簿!B16)</f>
        <v/>
      </c>
      <c r="B44" s="113"/>
      <c r="C44" s="175" t="str">
        <f>IF(選手名簿!C16="","",選手名簿!C16)</f>
        <v/>
      </c>
      <c r="D44" s="176"/>
      <c r="E44" s="176"/>
      <c r="F44" s="176"/>
      <c r="G44" s="177"/>
      <c r="H44" s="133" t="str">
        <f>IF(選手名簿!D16="","",選手名簿!D16)</f>
        <v/>
      </c>
      <c r="I44" s="113"/>
      <c r="J44" s="148"/>
      <c r="K44" s="149"/>
      <c r="L44" s="150"/>
      <c r="M44" s="148"/>
      <c r="N44" s="149"/>
      <c r="O44" s="150"/>
      <c r="P44" s="143"/>
      <c r="Q44" s="143"/>
      <c r="R44" s="143"/>
      <c r="S44" s="249"/>
    </row>
    <row r="45" spans="1:19" ht="13" customHeight="1" thickBot="1">
      <c r="A45" s="131"/>
      <c r="B45" s="132"/>
      <c r="C45" s="201"/>
      <c r="D45" s="202"/>
      <c r="E45" s="202"/>
      <c r="F45" s="202"/>
      <c r="G45" s="203"/>
      <c r="H45" s="135"/>
      <c r="I45" s="132"/>
      <c r="J45" s="158"/>
      <c r="K45" s="159"/>
      <c r="L45" s="160"/>
      <c r="M45" s="158"/>
      <c r="N45" s="159"/>
      <c r="O45" s="160"/>
      <c r="P45" s="151"/>
      <c r="Q45" s="152"/>
      <c r="R45" s="151"/>
      <c r="S45" s="251"/>
    </row>
    <row r="46" spans="1:19" ht="13" customHeight="1">
      <c r="A46" s="125" t="str">
        <f>IF(選手名簿!B17="","",選手名簿!B17)</f>
        <v/>
      </c>
      <c r="B46" s="126"/>
      <c r="C46" s="127" t="str">
        <f>IF(選手名簿!C17="","",選手名簿!C17)</f>
        <v/>
      </c>
      <c r="D46" s="128"/>
      <c r="E46" s="128"/>
      <c r="F46" s="128"/>
      <c r="G46" s="129"/>
      <c r="H46" s="130" t="str">
        <f>IF(選手名簿!D17="","",選手名簿!D17)</f>
        <v/>
      </c>
      <c r="I46" s="126"/>
      <c r="J46" s="155"/>
      <c r="K46" s="156"/>
      <c r="L46" s="157"/>
      <c r="M46" s="155"/>
      <c r="N46" s="156"/>
      <c r="O46" s="157"/>
      <c r="P46" s="153"/>
      <c r="Q46" s="153"/>
      <c r="R46" s="153"/>
      <c r="S46" s="247"/>
    </row>
    <row r="47" spans="1:19" ht="13" customHeight="1">
      <c r="A47" s="114"/>
      <c r="B47" s="115"/>
      <c r="C47" s="119"/>
      <c r="D47" s="120"/>
      <c r="E47" s="120"/>
      <c r="F47" s="120"/>
      <c r="G47" s="121"/>
      <c r="H47" s="124"/>
      <c r="I47" s="115"/>
      <c r="J47" s="144"/>
      <c r="K47" s="154"/>
      <c r="L47" s="145"/>
      <c r="M47" s="144"/>
      <c r="N47" s="154"/>
      <c r="O47" s="145"/>
      <c r="P47" s="144"/>
      <c r="Q47" s="145"/>
      <c r="R47" s="144"/>
      <c r="S47" s="250"/>
    </row>
    <row r="48" spans="1:19" ht="13" customHeight="1">
      <c r="A48" s="112" t="str">
        <f>IF(選手名簿!B18="","",選手名簿!B18)</f>
        <v/>
      </c>
      <c r="B48" s="113"/>
      <c r="C48" s="175" t="str">
        <f>IF(選手名簿!C18="","",選手名簿!C18)</f>
        <v/>
      </c>
      <c r="D48" s="176"/>
      <c r="E48" s="176"/>
      <c r="F48" s="176"/>
      <c r="G48" s="177"/>
      <c r="H48" s="133" t="str">
        <f>IF(選手名簿!D18="","",選手名簿!D18)</f>
        <v/>
      </c>
      <c r="I48" s="113"/>
      <c r="J48" s="148"/>
      <c r="K48" s="149"/>
      <c r="L48" s="150"/>
      <c r="M48" s="148"/>
      <c r="N48" s="149"/>
      <c r="O48" s="150"/>
      <c r="P48" s="143"/>
      <c r="Q48" s="143"/>
      <c r="R48" s="143"/>
      <c r="S48" s="249"/>
    </row>
    <row r="49" spans="1:19" ht="13" customHeight="1">
      <c r="A49" s="114"/>
      <c r="B49" s="115"/>
      <c r="C49" s="119"/>
      <c r="D49" s="120"/>
      <c r="E49" s="120"/>
      <c r="F49" s="120"/>
      <c r="G49" s="121"/>
      <c r="H49" s="124"/>
      <c r="I49" s="115"/>
      <c r="J49" s="144"/>
      <c r="K49" s="154"/>
      <c r="L49" s="145"/>
      <c r="M49" s="144"/>
      <c r="N49" s="154"/>
      <c r="O49" s="145"/>
      <c r="P49" s="146"/>
      <c r="Q49" s="147"/>
      <c r="R49" s="146"/>
      <c r="S49" s="248"/>
    </row>
    <row r="50" spans="1:19" ht="13" customHeight="1">
      <c r="A50" s="112" t="str">
        <f>IF(選手名簿!B19="","",選手名簿!B19)</f>
        <v/>
      </c>
      <c r="B50" s="113"/>
      <c r="C50" s="175" t="str">
        <f>IF(選手名簿!C19="","",選手名簿!C19)</f>
        <v/>
      </c>
      <c r="D50" s="176"/>
      <c r="E50" s="176"/>
      <c r="F50" s="176"/>
      <c r="G50" s="177"/>
      <c r="H50" s="133" t="str">
        <f>IF(選手名簿!D19="","",選手名簿!D19)</f>
        <v/>
      </c>
      <c r="I50" s="113"/>
      <c r="J50" s="148"/>
      <c r="K50" s="149"/>
      <c r="L50" s="150"/>
      <c r="M50" s="148"/>
      <c r="N50" s="149"/>
      <c r="O50" s="150"/>
      <c r="P50" s="143"/>
      <c r="Q50" s="143"/>
      <c r="R50" s="143"/>
      <c r="S50" s="249"/>
    </row>
    <row r="51" spans="1:19" ht="13" customHeight="1">
      <c r="A51" s="114"/>
      <c r="B51" s="115"/>
      <c r="C51" s="119"/>
      <c r="D51" s="120"/>
      <c r="E51" s="120"/>
      <c r="F51" s="120"/>
      <c r="G51" s="121"/>
      <c r="H51" s="124"/>
      <c r="I51" s="115"/>
      <c r="J51" s="144"/>
      <c r="K51" s="154"/>
      <c r="L51" s="145"/>
      <c r="M51" s="144"/>
      <c r="N51" s="154"/>
      <c r="O51" s="145"/>
      <c r="P51" s="146"/>
      <c r="Q51" s="147"/>
      <c r="R51" s="146"/>
      <c r="S51" s="248"/>
    </row>
    <row r="52" spans="1:19" ht="13" customHeight="1">
      <c r="A52" s="112" t="str">
        <f>IF(選手名簿!B20="","",選手名簿!B20)</f>
        <v/>
      </c>
      <c r="B52" s="113"/>
      <c r="C52" s="116" t="str">
        <f>IF(選手名簿!C20="","",選手名簿!C20)</f>
        <v/>
      </c>
      <c r="D52" s="117"/>
      <c r="E52" s="117"/>
      <c r="F52" s="117"/>
      <c r="G52" s="118"/>
      <c r="H52" s="122" t="str">
        <f>IF(選手名簿!D20="","",選手名簿!D20)</f>
        <v/>
      </c>
      <c r="I52" s="123"/>
      <c r="J52" s="148"/>
      <c r="K52" s="149"/>
      <c r="L52" s="150"/>
      <c r="M52" s="148"/>
      <c r="N52" s="149"/>
      <c r="O52" s="150"/>
      <c r="P52" s="143"/>
      <c r="Q52" s="143"/>
      <c r="R52" s="143"/>
      <c r="S52" s="249"/>
    </row>
    <row r="53" spans="1:19" ht="13" customHeight="1">
      <c r="A53" s="114"/>
      <c r="B53" s="115"/>
      <c r="C53" s="119"/>
      <c r="D53" s="120"/>
      <c r="E53" s="120"/>
      <c r="F53" s="120"/>
      <c r="G53" s="121"/>
      <c r="H53" s="124"/>
      <c r="I53" s="115"/>
      <c r="J53" s="144"/>
      <c r="K53" s="154"/>
      <c r="L53" s="145"/>
      <c r="M53" s="144"/>
      <c r="N53" s="154"/>
      <c r="O53" s="145"/>
      <c r="P53" s="144"/>
      <c r="Q53" s="145"/>
      <c r="R53" s="144"/>
      <c r="S53" s="250"/>
    </row>
    <row r="54" spans="1:19" ht="13" customHeight="1">
      <c r="A54" s="112" t="str">
        <f>IF(選手名簿!B21="","",選手名簿!B21)</f>
        <v/>
      </c>
      <c r="B54" s="113"/>
      <c r="C54" s="116" t="str">
        <f>IF(選手名簿!C21="","",選手名簿!C21)</f>
        <v/>
      </c>
      <c r="D54" s="117"/>
      <c r="E54" s="117"/>
      <c r="F54" s="117"/>
      <c r="G54" s="118"/>
      <c r="H54" s="122" t="str">
        <f>IF(選手名簿!D21="","",選手名簿!D21)</f>
        <v/>
      </c>
      <c r="I54" s="123"/>
      <c r="J54" s="148"/>
      <c r="K54" s="149"/>
      <c r="L54" s="150"/>
      <c r="M54" s="148"/>
      <c r="N54" s="149"/>
      <c r="O54" s="150"/>
      <c r="P54" s="143"/>
      <c r="Q54" s="143"/>
      <c r="R54" s="143"/>
      <c r="S54" s="249"/>
    </row>
    <row r="55" spans="1:19" ht="13" customHeight="1" thickBot="1">
      <c r="A55" s="131"/>
      <c r="B55" s="132"/>
      <c r="C55" s="201"/>
      <c r="D55" s="202"/>
      <c r="E55" s="202"/>
      <c r="F55" s="202"/>
      <c r="G55" s="203"/>
      <c r="H55" s="135"/>
      <c r="I55" s="132"/>
      <c r="J55" s="158"/>
      <c r="K55" s="159"/>
      <c r="L55" s="160"/>
      <c r="M55" s="158"/>
      <c r="N55" s="159"/>
      <c r="O55" s="160"/>
      <c r="P55" s="151"/>
      <c r="Q55" s="152"/>
      <c r="R55" s="151"/>
      <c r="S55" s="251"/>
    </row>
    <row r="56" spans="1:19" ht="13" customHeight="1">
      <c r="A56" s="125" t="str">
        <f>IF(選手名簿!B22="","",選手名簿!B22)</f>
        <v/>
      </c>
      <c r="B56" s="126"/>
      <c r="C56" s="127" t="str">
        <f>IF(選手名簿!C22="","",選手名簿!C22)</f>
        <v/>
      </c>
      <c r="D56" s="128"/>
      <c r="E56" s="128"/>
      <c r="F56" s="128"/>
      <c r="G56" s="129"/>
      <c r="H56" s="130" t="str">
        <f>IF(選手名簿!D22="","",選手名簿!D22)</f>
        <v/>
      </c>
      <c r="I56" s="126"/>
      <c r="J56" s="155"/>
      <c r="K56" s="156"/>
      <c r="L56" s="157"/>
      <c r="M56" s="155"/>
      <c r="N56" s="156"/>
      <c r="O56" s="157"/>
      <c r="P56" s="153"/>
      <c r="Q56" s="153"/>
      <c r="R56" s="153"/>
      <c r="S56" s="247"/>
    </row>
    <row r="57" spans="1:19" ht="13" customHeight="1">
      <c r="A57" s="114"/>
      <c r="B57" s="115"/>
      <c r="C57" s="119"/>
      <c r="D57" s="120"/>
      <c r="E57" s="120"/>
      <c r="F57" s="120"/>
      <c r="G57" s="121"/>
      <c r="H57" s="124"/>
      <c r="I57" s="115"/>
      <c r="J57" s="144"/>
      <c r="K57" s="154"/>
      <c r="L57" s="145"/>
      <c r="M57" s="144"/>
      <c r="N57" s="154"/>
      <c r="O57" s="145"/>
      <c r="P57" s="144"/>
      <c r="Q57" s="145"/>
      <c r="R57" s="144"/>
      <c r="S57" s="250"/>
    </row>
    <row r="58" spans="1:19" ht="13" customHeight="1">
      <c r="A58" s="112" t="str">
        <f>IF(選手名簿!B23="","",選手名簿!B23)</f>
        <v/>
      </c>
      <c r="B58" s="113"/>
      <c r="C58" s="116" t="str">
        <f>IF(選手名簿!C23="","",選手名簿!C23)</f>
        <v/>
      </c>
      <c r="D58" s="117"/>
      <c r="E58" s="117"/>
      <c r="F58" s="117"/>
      <c r="G58" s="118"/>
      <c r="H58" s="122" t="str">
        <f>IF(選手名簿!D23="","",選手名簿!D23)</f>
        <v/>
      </c>
      <c r="I58" s="123"/>
      <c r="J58" s="148"/>
      <c r="K58" s="149"/>
      <c r="L58" s="150"/>
      <c r="M58" s="148"/>
      <c r="N58" s="149"/>
      <c r="O58" s="150"/>
      <c r="P58" s="143"/>
      <c r="Q58" s="143"/>
      <c r="R58" s="143"/>
      <c r="S58" s="249"/>
    </row>
    <row r="59" spans="1:19" ht="13" customHeight="1">
      <c r="A59" s="114"/>
      <c r="B59" s="115"/>
      <c r="C59" s="119"/>
      <c r="D59" s="120"/>
      <c r="E59" s="120"/>
      <c r="F59" s="120"/>
      <c r="G59" s="121"/>
      <c r="H59" s="124"/>
      <c r="I59" s="115"/>
      <c r="J59" s="144"/>
      <c r="K59" s="154"/>
      <c r="L59" s="145"/>
      <c r="M59" s="144"/>
      <c r="N59" s="154"/>
      <c r="O59" s="145"/>
      <c r="P59" s="146"/>
      <c r="Q59" s="147"/>
      <c r="R59" s="146"/>
      <c r="S59" s="248"/>
    </row>
    <row r="60" spans="1:19" ht="13" customHeight="1">
      <c r="A60" s="112" t="str">
        <f>IF(選手名簿!B24="","",選手名簿!B24)</f>
        <v/>
      </c>
      <c r="B60" s="113"/>
      <c r="C60" s="116" t="str">
        <f>IF(選手名簿!C24="","",選手名簿!C24)</f>
        <v/>
      </c>
      <c r="D60" s="117"/>
      <c r="E60" s="117"/>
      <c r="F60" s="117"/>
      <c r="G60" s="118"/>
      <c r="H60" s="122" t="str">
        <f>IF(選手名簿!D24="","",選手名簿!D24)</f>
        <v/>
      </c>
      <c r="I60" s="123"/>
      <c r="J60" s="148"/>
      <c r="K60" s="149"/>
      <c r="L60" s="150"/>
      <c r="M60" s="148"/>
      <c r="N60" s="149"/>
      <c r="O60" s="150"/>
      <c r="P60" s="143"/>
      <c r="Q60" s="143"/>
      <c r="R60" s="143"/>
      <c r="S60" s="249"/>
    </row>
    <row r="61" spans="1:19" ht="13" customHeight="1">
      <c r="A61" s="114"/>
      <c r="B61" s="115"/>
      <c r="C61" s="119"/>
      <c r="D61" s="120"/>
      <c r="E61" s="120"/>
      <c r="F61" s="120"/>
      <c r="G61" s="121"/>
      <c r="H61" s="124"/>
      <c r="I61" s="115"/>
      <c r="J61" s="144"/>
      <c r="K61" s="154"/>
      <c r="L61" s="145"/>
      <c r="M61" s="144"/>
      <c r="N61" s="154"/>
      <c r="O61" s="145"/>
      <c r="P61" s="146"/>
      <c r="Q61" s="147"/>
      <c r="R61" s="146"/>
      <c r="S61" s="248"/>
    </row>
    <row r="62" spans="1:19" ht="13" customHeight="1">
      <c r="A62" s="112" t="str">
        <f>IF(選手名簿!B25="","",選手名簿!B25)</f>
        <v/>
      </c>
      <c r="B62" s="113"/>
      <c r="C62" s="116" t="str">
        <f>IF(選手名簿!C25="","",選手名簿!C25)</f>
        <v/>
      </c>
      <c r="D62" s="117"/>
      <c r="E62" s="117"/>
      <c r="F62" s="117"/>
      <c r="G62" s="118"/>
      <c r="H62" s="122" t="str">
        <f>IF(選手名簿!D25="","",選手名簿!D25)</f>
        <v/>
      </c>
      <c r="I62" s="123"/>
      <c r="J62" s="148"/>
      <c r="K62" s="149"/>
      <c r="L62" s="150"/>
      <c r="M62" s="148"/>
      <c r="N62" s="149"/>
      <c r="O62" s="150"/>
      <c r="P62" s="143"/>
      <c r="Q62" s="143"/>
      <c r="R62" s="143"/>
      <c r="S62" s="249"/>
    </row>
    <row r="63" spans="1:19" ht="13" customHeight="1">
      <c r="A63" s="114"/>
      <c r="B63" s="115"/>
      <c r="C63" s="119"/>
      <c r="D63" s="120"/>
      <c r="E63" s="120"/>
      <c r="F63" s="120"/>
      <c r="G63" s="121"/>
      <c r="H63" s="124"/>
      <c r="I63" s="115"/>
      <c r="J63" s="144"/>
      <c r="K63" s="154"/>
      <c r="L63" s="145"/>
      <c r="M63" s="144"/>
      <c r="N63" s="154"/>
      <c r="O63" s="145"/>
      <c r="P63" s="144"/>
      <c r="Q63" s="145"/>
      <c r="R63" s="144"/>
      <c r="S63" s="250"/>
    </row>
    <row r="64" spans="1:19" ht="13" customHeight="1">
      <c r="A64" s="112" t="str">
        <f>IF(選手名簿!B26="","",選手名簿!B26)</f>
        <v/>
      </c>
      <c r="B64" s="113"/>
      <c r="C64" s="116" t="str">
        <f>IF(選手名簿!C26="","",選手名簿!C26)</f>
        <v/>
      </c>
      <c r="D64" s="117"/>
      <c r="E64" s="117"/>
      <c r="F64" s="117"/>
      <c r="G64" s="118"/>
      <c r="H64" s="122" t="str">
        <f>IF(選手名簿!D26="","",選手名簿!D26)</f>
        <v/>
      </c>
      <c r="I64" s="123"/>
      <c r="J64" s="148"/>
      <c r="K64" s="149"/>
      <c r="L64" s="150"/>
      <c r="M64" s="148"/>
      <c r="N64" s="149"/>
      <c r="O64" s="150"/>
      <c r="P64" s="143"/>
      <c r="Q64" s="143"/>
      <c r="R64" s="143"/>
      <c r="S64" s="249"/>
    </row>
    <row r="65" spans="1:19" ht="13" customHeight="1" thickBot="1">
      <c r="A65" s="131"/>
      <c r="B65" s="132"/>
      <c r="C65" s="201"/>
      <c r="D65" s="202"/>
      <c r="E65" s="202"/>
      <c r="F65" s="202"/>
      <c r="G65" s="203"/>
      <c r="H65" s="135"/>
      <c r="I65" s="132"/>
      <c r="J65" s="158"/>
      <c r="K65" s="159"/>
      <c r="L65" s="160"/>
      <c r="M65" s="158"/>
      <c r="N65" s="159"/>
      <c r="O65" s="160"/>
      <c r="P65" s="151"/>
      <c r="Q65" s="152"/>
      <c r="R65" s="151"/>
      <c r="S65" s="251"/>
    </row>
    <row r="66" spans="1:19" ht="13" customHeight="1">
      <c r="A66" s="125" t="str">
        <f>IF(選手名簿!B27="","",選手名簿!B27)</f>
        <v/>
      </c>
      <c r="B66" s="126"/>
      <c r="C66" s="127" t="str">
        <f>IF(選手名簿!C27="","",選手名簿!C27)</f>
        <v/>
      </c>
      <c r="D66" s="128"/>
      <c r="E66" s="128"/>
      <c r="F66" s="128"/>
      <c r="G66" s="129"/>
      <c r="H66" s="130" t="str">
        <f>IF(選手名簿!D27="","",選手名簿!D27)</f>
        <v/>
      </c>
      <c r="I66" s="126"/>
      <c r="J66" s="155"/>
      <c r="K66" s="156"/>
      <c r="L66" s="157"/>
      <c r="M66" s="155"/>
      <c r="N66" s="156"/>
      <c r="O66" s="157"/>
      <c r="P66" s="153"/>
      <c r="Q66" s="153"/>
      <c r="R66" s="153"/>
      <c r="S66" s="247"/>
    </row>
    <row r="67" spans="1:19" ht="13" customHeight="1">
      <c r="A67" s="114"/>
      <c r="B67" s="115"/>
      <c r="C67" s="119"/>
      <c r="D67" s="120"/>
      <c r="E67" s="120"/>
      <c r="F67" s="120"/>
      <c r="G67" s="121"/>
      <c r="H67" s="124"/>
      <c r="I67" s="115"/>
      <c r="J67" s="144"/>
      <c r="K67" s="154"/>
      <c r="L67" s="145"/>
      <c r="M67" s="144"/>
      <c r="N67" s="154"/>
      <c r="O67" s="145"/>
      <c r="P67" s="144"/>
      <c r="Q67" s="145"/>
      <c r="R67" s="144"/>
      <c r="S67" s="250"/>
    </row>
    <row r="68" spans="1:19" ht="13" customHeight="1">
      <c r="A68" s="112" t="str">
        <f>IF(選手名簿!B28="","",選手名簿!B28)</f>
        <v/>
      </c>
      <c r="B68" s="113"/>
      <c r="C68" s="116" t="str">
        <f>IF(選手名簿!C28="","",選手名簿!C28)</f>
        <v/>
      </c>
      <c r="D68" s="117"/>
      <c r="E68" s="117"/>
      <c r="F68" s="117"/>
      <c r="G68" s="118"/>
      <c r="H68" s="122" t="str">
        <f>IF(選手名簿!D28="","",選手名簿!D28)</f>
        <v/>
      </c>
      <c r="I68" s="123"/>
      <c r="J68" s="148"/>
      <c r="K68" s="149"/>
      <c r="L68" s="150"/>
      <c r="M68" s="148"/>
      <c r="N68" s="149"/>
      <c r="O68" s="150"/>
      <c r="P68" s="143"/>
      <c r="Q68" s="143"/>
      <c r="R68" s="143"/>
      <c r="S68" s="249"/>
    </row>
    <row r="69" spans="1:19" ht="13" customHeight="1">
      <c r="A69" s="114"/>
      <c r="B69" s="115"/>
      <c r="C69" s="119"/>
      <c r="D69" s="120"/>
      <c r="E69" s="120"/>
      <c r="F69" s="120"/>
      <c r="G69" s="121"/>
      <c r="H69" s="124"/>
      <c r="I69" s="115"/>
      <c r="J69" s="144"/>
      <c r="K69" s="154"/>
      <c r="L69" s="145"/>
      <c r="M69" s="144"/>
      <c r="N69" s="154"/>
      <c r="O69" s="145"/>
      <c r="P69" s="146"/>
      <c r="Q69" s="147"/>
      <c r="R69" s="146"/>
      <c r="S69" s="248"/>
    </row>
    <row r="70" spans="1:19" ht="13" customHeight="1">
      <c r="A70" s="112" t="str">
        <f>IF(選手名簿!B29="","",選手名簿!B29)</f>
        <v/>
      </c>
      <c r="B70" s="113"/>
      <c r="C70" s="116" t="str">
        <f>IF(選手名簿!C29="","",選手名簿!C29)</f>
        <v/>
      </c>
      <c r="D70" s="117"/>
      <c r="E70" s="117"/>
      <c r="F70" s="117"/>
      <c r="G70" s="118"/>
      <c r="H70" s="122" t="str">
        <f>IF(選手名簿!D29="","",選手名簿!D29)</f>
        <v/>
      </c>
      <c r="I70" s="123"/>
      <c r="J70" s="148"/>
      <c r="K70" s="149"/>
      <c r="L70" s="150"/>
      <c r="M70" s="148"/>
      <c r="N70" s="149"/>
      <c r="O70" s="150"/>
      <c r="P70" s="143"/>
      <c r="Q70" s="143"/>
      <c r="R70" s="143"/>
      <c r="S70" s="249"/>
    </row>
    <row r="71" spans="1:19" ht="13" customHeight="1">
      <c r="A71" s="114"/>
      <c r="B71" s="115"/>
      <c r="C71" s="119"/>
      <c r="D71" s="120"/>
      <c r="E71" s="120"/>
      <c r="F71" s="120"/>
      <c r="G71" s="121"/>
      <c r="H71" s="124"/>
      <c r="I71" s="115"/>
      <c r="J71" s="144"/>
      <c r="K71" s="154"/>
      <c r="L71" s="145"/>
      <c r="M71" s="144"/>
      <c r="N71" s="154"/>
      <c r="O71" s="145"/>
      <c r="P71" s="146"/>
      <c r="Q71" s="147"/>
      <c r="R71" s="146"/>
      <c r="S71" s="248"/>
    </row>
    <row r="72" spans="1:19" ht="13" customHeight="1">
      <c r="A72" s="112" t="str">
        <f>IF(選手名簿!B30="","",選手名簿!B30)</f>
        <v/>
      </c>
      <c r="B72" s="113"/>
      <c r="C72" s="116" t="str">
        <f>IF(選手名簿!C30="","",選手名簿!C30)</f>
        <v/>
      </c>
      <c r="D72" s="117"/>
      <c r="E72" s="117"/>
      <c r="F72" s="117"/>
      <c r="G72" s="118"/>
      <c r="H72" s="122" t="str">
        <f>IF(選手名簿!D30="","",選手名簿!D30)</f>
        <v/>
      </c>
      <c r="I72" s="123"/>
      <c r="J72" s="148"/>
      <c r="K72" s="149"/>
      <c r="L72" s="150"/>
      <c r="M72" s="148"/>
      <c r="N72" s="149"/>
      <c r="O72" s="150"/>
      <c r="P72" s="143"/>
      <c r="Q72" s="143"/>
      <c r="R72" s="143"/>
      <c r="S72" s="249"/>
    </row>
    <row r="73" spans="1:19" ht="13" customHeight="1">
      <c r="A73" s="114"/>
      <c r="B73" s="115"/>
      <c r="C73" s="119"/>
      <c r="D73" s="120"/>
      <c r="E73" s="120"/>
      <c r="F73" s="120"/>
      <c r="G73" s="121"/>
      <c r="H73" s="124"/>
      <c r="I73" s="115"/>
      <c r="J73" s="144"/>
      <c r="K73" s="154"/>
      <c r="L73" s="145"/>
      <c r="M73" s="144"/>
      <c r="N73" s="154"/>
      <c r="O73" s="145"/>
      <c r="P73" s="144"/>
      <c r="Q73" s="145"/>
      <c r="R73" s="144"/>
      <c r="S73" s="250"/>
    </row>
    <row r="74" spans="1:19" ht="13" customHeight="1">
      <c r="A74" s="112" t="str">
        <f>IF(選手名簿!B31="","",選手名簿!B31)</f>
        <v/>
      </c>
      <c r="B74" s="113"/>
      <c r="C74" s="175" t="str">
        <f>IF(選手名簿!C31="","",選手名簿!C31)</f>
        <v/>
      </c>
      <c r="D74" s="176"/>
      <c r="E74" s="176"/>
      <c r="F74" s="176"/>
      <c r="G74" s="177"/>
      <c r="H74" s="133" t="str">
        <f>IF(選手名簿!D31="","",選手名簿!D31)</f>
        <v/>
      </c>
      <c r="I74" s="113"/>
      <c r="J74" s="148"/>
      <c r="K74" s="149"/>
      <c r="L74" s="150"/>
      <c r="M74" s="148"/>
      <c r="N74" s="149"/>
      <c r="O74" s="150"/>
      <c r="P74" s="143"/>
      <c r="Q74" s="143"/>
      <c r="R74" s="143"/>
      <c r="S74" s="249"/>
    </row>
    <row r="75" spans="1:19" ht="13" customHeight="1" thickBot="1">
      <c r="A75" s="131"/>
      <c r="B75" s="132"/>
      <c r="C75" s="201"/>
      <c r="D75" s="202"/>
      <c r="E75" s="202"/>
      <c r="F75" s="202"/>
      <c r="G75" s="203"/>
      <c r="H75" s="135"/>
      <c r="I75" s="132"/>
      <c r="J75" s="158"/>
      <c r="K75" s="159"/>
      <c r="L75" s="160"/>
      <c r="M75" s="158"/>
      <c r="N75" s="159"/>
      <c r="O75" s="160"/>
      <c r="P75" s="151"/>
      <c r="Q75" s="152"/>
      <c r="R75" s="151"/>
      <c r="S75" s="251"/>
    </row>
    <row r="76" spans="1:19" ht="13" customHeight="1">
      <c r="A76" s="125" t="str">
        <f>IF(選手名簿!B32="","",選手名簿!B32)</f>
        <v/>
      </c>
      <c r="B76" s="126"/>
      <c r="C76" s="127" t="str">
        <f>IF(選手名簿!C32="","",選手名簿!C32)</f>
        <v/>
      </c>
      <c r="D76" s="128"/>
      <c r="E76" s="128"/>
      <c r="F76" s="128"/>
      <c r="G76" s="129"/>
      <c r="H76" s="130" t="str">
        <f>IF(選手名簿!D32="","",選手名簿!D32)</f>
        <v/>
      </c>
      <c r="I76" s="126"/>
      <c r="J76" s="155"/>
      <c r="K76" s="156"/>
      <c r="L76" s="157"/>
      <c r="M76" s="155"/>
      <c r="N76" s="156"/>
      <c r="O76" s="157"/>
      <c r="P76" s="153"/>
      <c r="Q76" s="153"/>
      <c r="R76" s="153"/>
      <c r="S76" s="247"/>
    </row>
    <row r="77" spans="1:19" ht="13" customHeight="1">
      <c r="A77" s="114"/>
      <c r="B77" s="115"/>
      <c r="C77" s="119"/>
      <c r="D77" s="120"/>
      <c r="E77" s="120"/>
      <c r="F77" s="120"/>
      <c r="G77" s="121"/>
      <c r="H77" s="124"/>
      <c r="I77" s="115"/>
      <c r="J77" s="144"/>
      <c r="K77" s="154"/>
      <c r="L77" s="145"/>
      <c r="M77" s="144"/>
      <c r="N77" s="154"/>
      <c r="O77" s="145"/>
      <c r="P77" s="144"/>
      <c r="Q77" s="145"/>
      <c r="R77" s="144"/>
      <c r="S77" s="250"/>
    </row>
    <row r="78" spans="1:19" ht="13" customHeight="1">
      <c r="A78" s="112" t="str">
        <f>IF(選手名簿!B33="","",選手名簿!B33)</f>
        <v/>
      </c>
      <c r="B78" s="113"/>
      <c r="C78" s="116" t="str">
        <f>IF(選手名簿!C33="","",選手名簿!C33)</f>
        <v/>
      </c>
      <c r="D78" s="117"/>
      <c r="E78" s="117"/>
      <c r="F78" s="117"/>
      <c r="G78" s="118"/>
      <c r="H78" s="122" t="str">
        <f>IF(選手名簿!D33="","",選手名簿!D33)</f>
        <v/>
      </c>
      <c r="I78" s="123"/>
      <c r="J78" s="148"/>
      <c r="K78" s="149"/>
      <c r="L78" s="150"/>
      <c r="M78" s="148"/>
      <c r="N78" s="149"/>
      <c r="O78" s="150"/>
      <c r="P78" s="143"/>
      <c r="Q78" s="143"/>
      <c r="R78" s="143"/>
      <c r="S78" s="249"/>
    </row>
    <row r="79" spans="1:19" ht="13" customHeight="1">
      <c r="A79" s="114"/>
      <c r="B79" s="115"/>
      <c r="C79" s="119"/>
      <c r="D79" s="120"/>
      <c r="E79" s="120"/>
      <c r="F79" s="120"/>
      <c r="G79" s="121"/>
      <c r="H79" s="124"/>
      <c r="I79" s="115"/>
      <c r="J79" s="144"/>
      <c r="K79" s="154"/>
      <c r="L79" s="145"/>
      <c r="M79" s="144"/>
      <c r="N79" s="154"/>
      <c r="O79" s="145"/>
      <c r="P79" s="146"/>
      <c r="Q79" s="147"/>
      <c r="R79" s="146"/>
      <c r="S79" s="248"/>
    </row>
    <row r="80" spans="1:19" ht="13" customHeight="1">
      <c r="A80" s="112" t="str">
        <f>IF(選手名簿!B34="","",選手名簿!B34)</f>
        <v/>
      </c>
      <c r="B80" s="113"/>
      <c r="C80" s="116" t="str">
        <f>IF(選手名簿!C34="","",選手名簿!C34)</f>
        <v/>
      </c>
      <c r="D80" s="117"/>
      <c r="E80" s="117"/>
      <c r="F80" s="117"/>
      <c r="G80" s="118"/>
      <c r="H80" s="122" t="str">
        <f>IF(選手名簿!D34="","",選手名簿!D34)</f>
        <v/>
      </c>
      <c r="I80" s="123"/>
      <c r="J80" s="148"/>
      <c r="K80" s="149"/>
      <c r="L80" s="150"/>
      <c r="M80" s="148"/>
      <c r="N80" s="149"/>
      <c r="O80" s="150"/>
      <c r="P80" s="143"/>
      <c r="Q80" s="143"/>
      <c r="R80" s="143"/>
      <c r="S80" s="249"/>
    </row>
    <row r="81" spans="1:19" ht="13" customHeight="1">
      <c r="A81" s="114"/>
      <c r="B81" s="115"/>
      <c r="C81" s="119"/>
      <c r="D81" s="120"/>
      <c r="E81" s="120"/>
      <c r="F81" s="120"/>
      <c r="G81" s="121"/>
      <c r="H81" s="124"/>
      <c r="I81" s="115"/>
      <c r="J81" s="144"/>
      <c r="K81" s="154"/>
      <c r="L81" s="145"/>
      <c r="M81" s="144"/>
      <c r="N81" s="154"/>
      <c r="O81" s="145"/>
      <c r="P81" s="146"/>
      <c r="Q81" s="147"/>
      <c r="R81" s="146"/>
      <c r="S81" s="248"/>
    </row>
    <row r="82" spans="1:19" ht="13" customHeight="1">
      <c r="A82" s="112" t="str">
        <f>IF(選手名簿!B35="","",選手名簿!B35)</f>
        <v/>
      </c>
      <c r="B82" s="113"/>
      <c r="C82" s="116" t="str">
        <f>IF(選手名簿!C35="","",選手名簿!C35)</f>
        <v/>
      </c>
      <c r="D82" s="117"/>
      <c r="E82" s="117"/>
      <c r="F82" s="117"/>
      <c r="G82" s="118"/>
      <c r="H82" s="122" t="str">
        <f>IF(選手名簿!D35="","",選手名簿!D35)</f>
        <v/>
      </c>
      <c r="I82" s="123"/>
      <c r="J82" s="148"/>
      <c r="K82" s="149"/>
      <c r="L82" s="150"/>
      <c r="M82" s="148"/>
      <c r="N82" s="149"/>
      <c r="O82" s="150"/>
      <c r="P82" s="143"/>
      <c r="Q82" s="143"/>
      <c r="R82" s="143"/>
      <c r="S82" s="249"/>
    </row>
    <row r="83" spans="1:19" ht="13" customHeight="1">
      <c r="A83" s="114"/>
      <c r="B83" s="115"/>
      <c r="C83" s="119"/>
      <c r="D83" s="120"/>
      <c r="E83" s="120"/>
      <c r="F83" s="120"/>
      <c r="G83" s="121"/>
      <c r="H83" s="124"/>
      <c r="I83" s="115"/>
      <c r="J83" s="144"/>
      <c r="K83" s="154"/>
      <c r="L83" s="145"/>
      <c r="M83" s="144"/>
      <c r="N83" s="154"/>
      <c r="O83" s="145"/>
      <c r="P83" s="144"/>
      <c r="Q83" s="145"/>
      <c r="R83" s="144"/>
      <c r="S83" s="250"/>
    </row>
    <row r="84" spans="1:19" ht="13" customHeight="1">
      <c r="A84" s="112" t="str">
        <f>IF(選手名簿!B36="","",選手名簿!B36)</f>
        <v/>
      </c>
      <c r="B84" s="113"/>
      <c r="C84" s="133" t="str">
        <f>IF(選手名簿!C36="","",選手名簿!C36)</f>
        <v/>
      </c>
      <c r="D84" s="134"/>
      <c r="E84" s="134"/>
      <c r="F84" s="134"/>
      <c r="G84" s="113"/>
      <c r="H84" s="133" t="str">
        <f>IF(選手名簿!D36="","",選手名簿!D36)</f>
        <v/>
      </c>
      <c r="I84" s="113"/>
      <c r="J84" s="148"/>
      <c r="K84" s="149"/>
      <c r="L84" s="150"/>
      <c r="M84" s="148"/>
      <c r="N84" s="149"/>
      <c r="O84" s="150"/>
      <c r="P84" s="143"/>
      <c r="Q84" s="143"/>
      <c r="R84" s="143"/>
      <c r="S84" s="249"/>
    </row>
    <row r="85" spans="1:19" ht="13" customHeight="1" thickBot="1">
      <c r="A85" s="131"/>
      <c r="B85" s="132"/>
      <c r="C85" s="135"/>
      <c r="D85" s="136"/>
      <c r="E85" s="136"/>
      <c r="F85" s="136"/>
      <c r="G85" s="132"/>
      <c r="H85" s="135"/>
      <c r="I85" s="132"/>
      <c r="J85" s="158"/>
      <c r="K85" s="159"/>
      <c r="L85" s="160"/>
      <c r="M85" s="158"/>
      <c r="N85" s="159"/>
      <c r="O85" s="160"/>
      <c r="P85" s="151"/>
      <c r="Q85" s="152"/>
      <c r="R85" s="151"/>
      <c r="S85" s="251"/>
    </row>
    <row r="86" spans="1:19" ht="13" customHeight="1">
      <c r="A86" s="125" t="str">
        <f>IF(選手名簿!B37="","",選手名簿!B37)</f>
        <v/>
      </c>
      <c r="B86" s="126"/>
      <c r="C86" s="127" t="str">
        <f>IF(選手名簿!C37="","",選手名簿!C37)</f>
        <v/>
      </c>
      <c r="D86" s="128"/>
      <c r="E86" s="128"/>
      <c r="F86" s="128"/>
      <c r="G86" s="129"/>
      <c r="H86" s="130" t="str">
        <f>IF(選手名簿!D37="","",選手名簿!D37)</f>
        <v/>
      </c>
      <c r="I86" s="126"/>
      <c r="J86" s="155"/>
      <c r="K86" s="156"/>
      <c r="L86" s="157"/>
      <c r="M86" s="155"/>
      <c r="N86" s="156"/>
      <c r="O86" s="157"/>
      <c r="P86" s="153"/>
      <c r="Q86" s="153"/>
      <c r="R86" s="153"/>
      <c r="S86" s="247"/>
    </row>
    <row r="87" spans="1:19" ht="13" customHeight="1">
      <c r="A87" s="114"/>
      <c r="B87" s="115"/>
      <c r="C87" s="119"/>
      <c r="D87" s="120"/>
      <c r="E87" s="120"/>
      <c r="F87" s="120"/>
      <c r="G87" s="121"/>
      <c r="H87" s="124"/>
      <c r="I87" s="115"/>
      <c r="J87" s="144"/>
      <c r="K87" s="154"/>
      <c r="L87" s="145"/>
      <c r="M87" s="144"/>
      <c r="N87" s="154"/>
      <c r="O87" s="145"/>
      <c r="P87" s="144"/>
      <c r="Q87" s="145"/>
      <c r="R87" s="144"/>
      <c r="S87" s="250"/>
    </row>
    <row r="88" spans="1:19" ht="13" customHeight="1">
      <c r="A88" s="112" t="str">
        <f>IF(選手名簿!B38="","",選手名簿!B38)</f>
        <v/>
      </c>
      <c r="B88" s="113"/>
      <c r="C88" s="116" t="str">
        <f>IF(選手名簿!C38="","",選手名簿!C38)</f>
        <v/>
      </c>
      <c r="D88" s="117"/>
      <c r="E88" s="117"/>
      <c r="F88" s="117"/>
      <c r="G88" s="118"/>
      <c r="H88" s="122" t="str">
        <f>IF(選手名簿!D38="","",選手名簿!D38)</f>
        <v/>
      </c>
      <c r="I88" s="123"/>
      <c r="J88" s="148"/>
      <c r="K88" s="149"/>
      <c r="L88" s="150"/>
      <c r="M88" s="148"/>
      <c r="N88" s="149"/>
      <c r="O88" s="150"/>
      <c r="P88" s="143"/>
      <c r="Q88" s="143"/>
      <c r="R88" s="143"/>
      <c r="S88" s="249"/>
    </row>
    <row r="89" spans="1:19" ht="13" customHeight="1">
      <c r="A89" s="114"/>
      <c r="B89" s="115"/>
      <c r="C89" s="119"/>
      <c r="D89" s="120"/>
      <c r="E89" s="120"/>
      <c r="F89" s="120"/>
      <c r="G89" s="121"/>
      <c r="H89" s="124"/>
      <c r="I89" s="115"/>
      <c r="J89" s="144"/>
      <c r="K89" s="154"/>
      <c r="L89" s="145"/>
      <c r="M89" s="144"/>
      <c r="N89" s="154"/>
      <c r="O89" s="145"/>
      <c r="P89" s="146"/>
      <c r="Q89" s="147"/>
      <c r="R89" s="146"/>
      <c r="S89" s="248"/>
    </row>
    <row r="90" spans="1:19" ht="13" customHeight="1">
      <c r="A90" s="112" t="str">
        <f>IF(選手名簿!B39="","",選手名簿!B39)</f>
        <v/>
      </c>
      <c r="B90" s="113"/>
      <c r="C90" s="116" t="str">
        <f>IF(選手名簿!C39="","",選手名簿!C39)</f>
        <v/>
      </c>
      <c r="D90" s="117"/>
      <c r="E90" s="117"/>
      <c r="F90" s="117"/>
      <c r="G90" s="118"/>
      <c r="H90" s="122" t="str">
        <f>IF(選手名簿!D39="","",選手名簿!D39)</f>
        <v/>
      </c>
      <c r="I90" s="123"/>
      <c r="J90" s="148"/>
      <c r="K90" s="149"/>
      <c r="L90" s="150"/>
      <c r="M90" s="148"/>
      <c r="N90" s="149"/>
      <c r="O90" s="150"/>
      <c r="P90" s="143"/>
      <c r="Q90" s="143"/>
      <c r="R90" s="143"/>
      <c r="S90" s="249"/>
    </row>
    <row r="91" spans="1:19" ht="13" customHeight="1">
      <c r="A91" s="114"/>
      <c r="B91" s="115"/>
      <c r="C91" s="119"/>
      <c r="D91" s="120"/>
      <c r="E91" s="120"/>
      <c r="F91" s="120"/>
      <c r="G91" s="121"/>
      <c r="H91" s="124"/>
      <c r="I91" s="115"/>
      <c r="J91" s="144"/>
      <c r="K91" s="154"/>
      <c r="L91" s="145"/>
      <c r="M91" s="144"/>
      <c r="N91" s="154"/>
      <c r="O91" s="145"/>
      <c r="P91" s="146"/>
      <c r="Q91" s="147"/>
      <c r="R91" s="146"/>
      <c r="S91" s="248"/>
    </row>
    <row r="92" spans="1:19" ht="13" customHeight="1">
      <c r="A92" s="112" t="str">
        <f>IF(選手名簿!B40="","",選手名簿!B40)</f>
        <v/>
      </c>
      <c r="B92" s="113"/>
      <c r="C92" s="116" t="str">
        <f>IF(選手名簿!C40="","",選手名簿!C40)</f>
        <v/>
      </c>
      <c r="D92" s="117"/>
      <c r="E92" s="117"/>
      <c r="F92" s="117"/>
      <c r="G92" s="118"/>
      <c r="H92" s="122" t="str">
        <f>IF(選手名簿!D40="","",選手名簿!D40)</f>
        <v/>
      </c>
      <c r="I92" s="123"/>
      <c r="J92" s="148"/>
      <c r="K92" s="149"/>
      <c r="L92" s="150"/>
      <c r="M92" s="148"/>
      <c r="N92" s="149"/>
      <c r="O92" s="150"/>
      <c r="P92" s="143"/>
      <c r="Q92" s="143"/>
      <c r="R92" s="143"/>
      <c r="S92" s="249"/>
    </row>
    <row r="93" spans="1:19" ht="13" customHeight="1">
      <c r="A93" s="114"/>
      <c r="B93" s="115"/>
      <c r="C93" s="119"/>
      <c r="D93" s="120"/>
      <c r="E93" s="120"/>
      <c r="F93" s="120"/>
      <c r="G93" s="121"/>
      <c r="H93" s="124"/>
      <c r="I93" s="115"/>
      <c r="J93" s="144"/>
      <c r="K93" s="154"/>
      <c r="L93" s="145"/>
      <c r="M93" s="144"/>
      <c r="N93" s="154"/>
      <c r="O93" s="145"/>
      <c r="P93" s="144"/>
      <c r="Q93" s="145"/>
      <c r="R93" s="144"/>
      <c r="S93" s="250"/>
    </row>
    <row r="94" spans="1:19" ht="13" customHeight="1">
      <c r="A94" s="112" t="str">
        <f>IF(選手名簿!B41="","",選手名簿!B41)</f>
        <v/>
      </c>
      <c r="B94" s="113"/>
      <c r="C94" s="133" t="str">
        <f>IF(選手名簿!C41="","",選手名簿!C41)</f>
        <v/>
      </c>
      <c r="D94" s="134"/>
      <c r="E94" s="134"/>
      <c r="F94" s="134"/>
      <c r="G94" s="113"/>
      <c r="H94" s="133" t="str">
        <f>IF(選手名簿!D41="","",選手名簿!D41)</f>
        <v/>
      </c>
      <c r="I94" s="113"/>
      <c r="J94" s="148"/>
      <c r="K94" s="149"/>
      <c r="L94" s="150"/>
      <c r="M94" s="148"/>
      <c r="N94" s="149"/>
      <c r="O94" s="150"/>
      <c r="P94" s="143"/>
      <c r="Q94" s="143"/>
      <c r="R94" s="143"/>
      <c r="S94" s="249"/>
    </row>
    <row r="95" spans="1:19" ht="13" customHeight="1" thickBot="1">
      <c r="A95" s="131"/>
      <c r="B95" s="132"/>
      <c r="C95" s="135"/>
      <c r="D95" s="136"/>
      <c r="E95" s="136"/>
      <c r="F95" s="136"/>
      <c r="G95" s="132"/>
      <c r="H95" s="135"/>
      <c r="I95" s="132"/>
      <c r="J95" s="158"/>
      <c r="K95" s="159"/>
      <c r="L95" s="160"/>
      <c r="M95" s="158"/>
      <c r="N95" s="159"/>
      <c r="O95" s="160"/>
      <c r="P95" s="151"/>
      <c r="Q95" s="152"/>
      <c r="R95" s="151"/>
      <c r="S95" s="251"/>
    </row>
    <row r="96" spans="1:19" ht="13" customHeight="1">
      <c r="A96" s="125" t="str">
        <f>IF(選手名簿!B42="","",選手名簿!B42)</f>
        <v/>
      </c>
      <c r="B96" s="126"/>
      <c r="C96" s="127" t="str">
        <f>IF(選手名簿!C42="","",選手名簿!C42)</f>
        <v/>
      </c>
      <c r="D96" s="128"/>
      <c r="E96" s="128"/>
      <c r="F96" s="128"/>
      <c r="G96" s="129"/>
      <c r="H96" s="130" t="str">
        <f>IF(選手名簿!D42="","",選手名簿!D42)</f>
        <v/>
      </c>
      <c r="I96" s="126"/>
      <c r="J96" s="155"/>
      <c r="K96" s="156"/>
      <c r="L96" s="157"/>
      <c r="M96" s="155"/>
      <c r="N96" s="156"/>
      <c r="O96" s="157"/>
      <c r="P96" s="153"/>
      <c r="Q96" s="153"/>
      <c r="R96" s="153"/>
      <c r="S96" s="247"/>
    </row>
    <row r="97" spans="1:19" ht="13" customHeight="1">
      <c r="A97" s="114"/>
      <c r="B97" s="115"/>
      <c r="C97" s="119"/>
      <c r="D97" s="120"/>
      <c r="E97" s="120"/>
      <c r="F97" s="120"/>
      <c r="G97" s="121"/>
      <c r="H97" s="124"/>
      <c r="I97" s="115"/>
      <c r="J97" s="144"/>
      <c r="K97" s="154"/>
      <c r="L97" s="145"/>
      <c r="M97" s="144"/>
      <c r="N97" s="154"/>
      <c r="O97" s="145"/>
      <c r="P97" s="144"/>
      <c r="Q97" s="145"/>
      <c r="R97" s="144"/>
      <c r="S97" s="250"/>
    </row>
    <row r="98" spans="1:19" ht="13" customHeight="1">
      <c r="A98" s="112" t="str">
        <f>IF(選手名簿!B43="","",選手名簿!B43)</f>
        <v/>
      </c>
      <c r="B98" s="113"/>
      <c r="C98" s="116" t="str">
        <f>IF(選手名簿!C43="","",選手名簿!C43)</f>
        <v/>
      </c>
      <c r="D98" s="117"/>
      <c r="E98" s="117"/>
      <c r="F98" s="117"/>
      <c r="G98" s="118"/>
      <c r="H98" s="122" t="str">
        <f>IF(選手名簿!D43="","",選手名簿!D43)</f>
        <v/>
      </c>
      <c r="I98" s="123"/>
      <c r="J98" s="148"/>
      <c r="K98" s="149"/>
      <c r="L98" s="150"/>
      <c r="M98" s="148"/>
      <c r="N98" s="149"/>
      <c r="O98" s="150"/>
      <c r="P98" s="143"/>
      <c r="Q98" s="143"/>
      <c r="R98" s="143"/>
      <c r="S98" s="249"/>
    </row>
    <row r="99" spans="1:19" ht="13" customHeight="1">
      <c r="A99" s="114"/>
      <c r="B99" s="115"/>
      <c r="C99" s="119"/>
      <c r="D99" s="120"/>
      <c r="E99" s="120"/>
      <c r="F99" s="120"/>
      <c r="G99" s="121"/>
      <c r="H99" s="124"/>
      <c r="I99" s="115"/>
      <c r="J99" s="144"/>
      <c r="K99" s="154"/>
      <c r="L99" s="145"/>
      <c r="M99" s="144"/>
      <c r="N99" s="154"/>
      <c r="O99" s="145"/>
      <c r="P99" s="146"/>
      <c r="Q99" s="147"/>
      <c r="R99" s="146"/>
      <c r="S99" s="248"/>
    </row>
    <row r="100" spans="1:19" ht="13" customHeight="1">
      <c r="A100" s="112" t="str">
        <f>IF(選手名簿!B44="","",選手名簿!B44)</f>
        <v/>
      </c>
      <c r="B100" s="113"/>
      <c r="C100" s="116" t="str">
        <f>IF(選手名簿!C44="","",選手名簿!C44)</f>
        <v/>
      </c>
      <c r="D100" s="117"/>
      <c r="E100" s="117"/>
      <c r="F100" s="117"/>
      <c r="G100" s="118"/>
      <c r="H100" s="122" t="str">
        <f>IF(選手名簿!D44="","",選手名簿!D44)</f>
        <v/>
      </c>
      <c r="I100" s="123"/>
      <c r="J100" s="148"/>
      <c r="K100" s="149"/>
      <c r="L100" s="150"/>
      <c r="M100" s="148"/>
      <c r="N100" s="149"/>
      <c r="O100" s="150"/>
      <c r="P100" s="143"/>
      <c r="Q100" s="143"/>
      <c r="R100" s="143"/>
      <c r="S100" s="249"/>
    </row>
    <row r="101" spans="1:19" ht="13" customHeight="1">
      <c r="A101" s="114"/>
      <c r="B101" s="115"/>
      <c r="C101" s="119"/>
      <c r="D101" s="120"/>
      <c r="E101" s="120"/>
      <c r="F101" s="120"/>
      <c r="G101" s="121"/>
      <c r="H101" s="124"/>
      <c r="I101" s="115"/>
      <c r="J101" s="144"/>
      <c r="K101" s="154"/>
      <c r="L101" s="145"/>
      <c r="M101" s="144"/>
      <c r="N101" s="154"/>
      <c r="O101" s="145"/>
      <c r="P101" s="146"/>
      <c r="Q101" s="147"/>
      <c r="R101" s="146"/>
      <c r="S101" s="248"/>
    </row>
    <row r="102" spans="1:19" ht="13" customHeight="1">
      <c r="A102" s="112" t="str">
        <f>IF(選手名簿!B45="","",選手名簿!B45)</f>
        <v/>
      </c>
      <c r="B102" s="113"/>
      <c r="C102" s="116" t="str">
        <f>IF(選手名簿!C45="","",選手名簿!C45)</f>
        <v/>
      </c>
      <c r="D102" s="117"/>
      <c r="E102" s="117"/>
      <c r="F102" s="117"/>
      <c r="G102" s="118"/>
      <c r="H102" s="122" t="str">
        <f>IF(選手名簿!D45="","",選手名簿!D45)</f>
        <v/>
      </c>
      <c r="I102" s="123"/>
      <c r="J102" s="148"/>
      <c r="K102" s="149"/>
      <c r="L102" s="150"/>
      <c r="M102" s="148"/>
      <c r="N102" s="149"/>
      <c r="O102" s="150"/>
      <c r="P102" s="143"/>
      <c r="Q102" s="143"/>
      <c r="R102" s="143"/>
      <c r="S102" s="249"/>
    </row>
    <row r="103" spans="1:19" ht="13" customHeight="1">
      <c r="A103" s="114"/>
      <c r="B103" s="115"/>
      <c r="C103" s="119"/>
      <c r="D103" s="120"/>
      <c r="E103" s="120"/>
      <c r="F103" s="120"/>
      <c r="G103" s="121"/>
      <c r="H103" s="124"/>
      <c r="I103" s="115"/>
      <c r="J103" s="144"/>
      <c r="K103" s="154"/>
      <c r="L103" s="145"/>
      <c r="M103" s="144"/>
      <c r="N103" s="154"/>
      <c r="O103" s="145"/>
      <c r="P103" s="144"/>
      <c r="Q103" s="145"/>
      <c r="R103" s="144"/>
      <c r="S103" s="250"/>
    </row>
    <row r="104" spans="1:19" ht="13" customHeight="1">
      <c r="A104" s="112" t="str">
        <f>IF(選手名簿!B46="","",選手名簿!B46)</f>
        <v/>
      </c>
      <c r="B104" s="113"/>
      <c r="C104" s="133" t="str">
        <f>IF(選手名簿!C46="","",選手名簿!C46)</f>
        <v/>
      </c>
      <c r="D104" s="134"/>
      <c r="E104" s="134"/>
      <c r="F104" s="134"/>
      <c r="G104" s="113"/>
      <c r="H104" s="133" t="str">
        <f>IF(選手名簿!D46="","",選手名簿!D46)</f>
        <v/>
      </c>
      <c r="I104" s="113"/>
      <c r="J104" s="148"/>
      <c r="K104" s="149"/>
      <c r="L104" s="150"/>
      <c r="M104" s="148"/>
      <c r="N104" s="149"/>
      <c r="O104" s="150"/>
      <c r="P104" s="143"/>
      <c r="Q104" s="143"/>
      <c r="R104" s="143"/>
      <c r="S104" s="249"/>
    </row>
    <row r="105" spans="1:19" ht="13" customHeight="1" thickBot="1">
      <c r="A105" s="131"/>
      <c r="B105" s="132"/>
      <c r="C105" s="135"/>
      <c r="D105" s="136"/>
      <c r="E105" s="136"/>
      <c r="F105" s="136"/>
      <c r="G105" s="132"/>
      <c r="H105" s="135"/>
      <c r="I105" s="132"/>
      <c r="J105" s="158"/>
      <c r="K105" s="159"/>
      <c r="L105" s="160"/>
      <c r="M105" s="158"/>
      <c r="N105" s="159"/>
      <c r="O105" s="160"/>
      <c r="P105" s="151"/>
      <c r="Q105" s="152"/>
      <c r="R105" s="151"/>
      <c r="S105" s="251"/>
    </row>
    <row r="106" spans="1:19" ht="13" customHeight="1">
      <c r="A106" s="125" t="str">
        <f>IF(選手名簿!B47="","",選手名簿!B47)</f>
        <v/>
      </c>
      <c r="B106" s="126"/>
      <c r="C106" s="127" t="str">
        <f>IF(選手名簿!C47="","",選手名簿!C47)</f>
        <v/>
      </c>
      <c r="D106" s="128"/>
      <c r="E106" s="128"/>
      <c r="F106" s="128"/>
      <c r="G106" s="129"/>
      <c r="H106" s="130" t="str">
        <f>IF(選手名簿!D47="","",選手名簿!D47)</f>
        <v/>
      </c>
      <c r="I106" s="126"/>
      <c r="J106" s="155"/>
      <c r="K106" s="156"/>
      <c r="L106" s="157"/>
      <c r="M106" s="155"/>
      <c r="N106" s="156"/>
      <c r="O106" s="157"/>
      <c r="P106" s="153"/>
      <c r="Q106" s="153"/>
      <c r="R106" s="153"/>
      <c r="S106" s="247"/>
    </row>
    <row r="107" spans="1:19" ht="13" customHeight="1">
      <c r="A107" s="114"/>
      <c r="B107" s="115"/>
      <c r="C107" s="119"/>
      <c r="D107" s="120"/>
      <c r="E107" s="120"/>
      <c r="F107" s="120"/>
      <c r="G107" s="121"/>
      <c r="H107" s="124"/>
      <c r="I107" s="115"/>
      <c r="J107" s="144"/>
      <c r="K107" s="154"/>
      <c r="L107" s="145"/>
      <c r="M107" s="144"/>
      <c r="N107" s="154"/>
      <c r="O107" s="145"/>
      <c r="P107" s="144"/>
      <c r="Q107" s="145"/>
      <c r="R107" s="144"/>
      <c r="S107" s="250"/>
    </row>
    <row r="108" spans="1:19" ht="13" customHeight="1">
      <c r="A108" s="112" t="str">
        <f>IF(選手名簿!B48="","",選手名簿!B48)</f>
        <v/>
      </c>
      <c r="B108" s="113"/>
      <c r="C108" s="116" t="str">
        <f>IF(選手名簿!C48="","",選手名簿!C48)</f>
        <v/>
      </c>
      <c r="D108" s="117"/>
      <c r="E108" s="117"/>
      <c r="F108" s="117"/>
      <c r="G108" s="118"/>
      <c r="H108" s="122" t="str">
        <f>IF(選手名簿!D48="","",選手名簿!D48)</f>
        <v/>
      </c>
      <c r="I108" s="123"/>
      <c r="J108" s="148"/>
      <c r="K108" s="149"/>
      <c r="L108" s="150"/>
      <c r="M108" s="148"/>
      <c r="N108" s="149"/>
      <c r="O108" s="150"/>
      <c r="P108" s="143"/>
      <c r="Q108" s="143"/>
      <c r="R108" s="143"/>
      <c r="S108" s="249"/>
    </row>
    <row r="109" spans="1:19" ht="13" customHeight="1">
      <c r="A109" s="114"/>
      <c r="B109" s="115"/>
      <c r="C109" s="119"/>
      <c r="D109" s="120"/>
      <c r="E109" s="120"/>
      <c r="F109" s="120"/>
      <c r="G109" s="121"/>
      <c r="H109" s="124"/>
      <c r="I109" s="115"/>
      <c r="J109" s="144"/>
      <c r="K109" s="154"/>
      <c r="L109" s="145"/>
      <c r="M109" s="144"/>
      <c r="N109" s="154"/>
      <c r="O109" s="145"/>
      <c r="P109" s="146"/>
      <c r="Q109" s="147"/>
      <c r="R109" s="146"/>
      <c r="S109" s="248"/>
    </row>
    <row r="110" spans="1:19" ht="13" customHeight="1">
      <c r="A110" s="112" t="str">
        <f>IF(選手名簿!B49="","",選手名簿!B49)</f>
        <v/>
      </c>
      <c r="B110" s="113"/>
      <c r="C110" s="116" t="str">
        <f>IF(選手名簿!C49="","",選手名簿!C49)</f>
        <v/>
      </c>
      <c r="D110" s="117"/>
      <c r="E110" s="117"/>
      <c r="F110" s="117"/>
      <c r="G110" s="118"/>
      <c r="H110" s="122" t="str">
        <f>IF(選手名簿!D49="","",選手名簿!D49)</f>
        <v/>
      </c>
      <c r="I110" s="123"/>
      <c r="J110" s="148"/>
      <c r="K110" s="149"/>
      <c r="L110" s="150"/>
      <c r="M110" s="148"/>
      <c r="N110" s="149"/>
      <c r="O110" s="150"/>
      <c r="P110" s="143"/>
      <c r="Q110" s="143"/>
      <c r="R110" s="143"/>
      <c r="S110" s="249"/>
    </row>
    <row r="111" spans="1:19" ht="13" customHeight="1">
      <c r="A111" s="114"/>
      <c r="B111" s="115"/>
      <c r="C111" s="119"/>
      <c r="D111" s="120"/>
      <c r="E111" s="120"/>
      <c r="F111" s="120"/>
      <c r="G111" s="121"/>
      <c r="H111" s="124"/>
      <c r="I111" s="115"/>
      <c r="J111" s="144"/>
      <c r="K111" s="154"/>
      <c r="L111" s="145"/>
      <c r="M111" s="144"/>
      <c r="N111" s="154"/>
      <c r="O111" s="145"/>
      <c r="P111" s="146"/>
      <c r="Q111" s="147"/>
      <c r="R111" s="146"/>
      <c r="S111" s="248"/>
    </row>
    <row r="112" spans="1:19" ht="13" customHeight="1">
      <c r="A112" s="112" t="str">
        <f>IF(選手名簿!B50="","",選手名簿!B50)</f>
        <v/>
      </c>
      <c r="B112" s="113"/>
      <c r="C112" s="116" t="str">
        <f>IF(選手名簿!C50="","",選手名簿!C50)</f>
        <v/>
      </c>
      <c r="D112" s="117"/>
      <c r="E112" s="117"/>
      <c r="F112" s="117"/>
      <c r="G112" s="118"/>
      <c r="H112" s="122" t="str">
        <f>IF(選手名簿!D50="","",選手名簿!D50)</f>
        <v/>
      </c>
      <c r="I112" s="123"/>
      <c r="J112" s="148"/>
      <c r="K112" s="149"/>
      <c r="L112" s="150"/>
      <c r="M112" s="148"/>
      <c r="N112" s="149"/>
      <c r="O112" s="150"/>
      <c r="P112" s="143"/>
      <c r="Q112" s="143"/>
      <c r="R112" s="143"/>
      <c r="S112" s="249"/>
    </row>
    <row r="113" spans="1:19" ht="13" customHeight="1">
      <c r="A113" s="114"/>
      <c r="B113" s="115"/>
      <c r="C113" s="119"/>
      <c r="D113" s="120"/>
      <c r="E113" s="120"/>
      <c r="F113" s="120"/>
      <c r="G113" s="121"/>
      <c r="H113" s="124"/>
      <c r="I113" s="115"/>
      <c r="J113" s="144"/>
      <c r="K113" s="154"/>
      <c r="L113" s="145"/>
      <c r="M113" s="144"/>
      <c r="N113" s="154"/>
      <c r="O113" s="145"/>
      <c r="P113" s="144"/>
      <c r="Q113" s="145"/>
      <c r="R113" s="144"/>
      <c r="S113" s="250"/>
    </row>
    <row r="114" spans="1:19" ht="13" customHeight="1">
      <c r="A114" s="112" t="str">
        <f>IF(選手名簿!B51="","",選手名簿!B51)</f>
        <v/>
      </c>
      <c r="B114" s="113"/>
      <c r="C114" s="133" t="str">
        <f>IF(選手名簿!C51="","",選手名簿!C51)</f>
        <v/>
      </c>
      <c r="D114" s="134"/>
      <c r="E114" s="134"/>
      <c r="F114" s="134"/>
      <c r="G114" s="113"/>
      <c r="H114" s="133" t="str">
        <f>IF(選手名簿!D51="","",選手名簿!D51)</f>
        <v/>
      </c>
      <c r="I114" s="113"/>
      <c r="J114" s="148"/>
      <c r="K114" s="149"/>
      <c r="L114" s="150"/>
      <c r="M114" s="148"/>
      <c r="N114" s="149"/>
      <c r="O114" s="150"/>
      <c r="P114" s="143"/>
      <c r="Q114" s="143"/>
      <c r="R114" s="143"/>
      <c r="S114" s="249"/>
    </row>
    <row r="115" spans="1:19" ht="13" customHeight="1" thickBot="1">
      <c r="A115" s="131"/>
      <c r="B115" s="132"/>
      <c r="C115" s="135"/>
      <c r="D115" s="136"/>
      <c r="E115" s="136"/>
      <c r="F115" s="136"/>
      <c r="G115" s="132"/>
      <c r="H115" s="135"/>
      <c r="I115" s="132"/>
      <c r="J115" s="158"/>
      <c r="K115" s="159"/>
      <c r="L115" s="160"/>
      <c r="M115" s="158"/>
      <c r="N115" s="159"/>
      <c r="O115" s="160"/>
      <c r="P115" s="151"/>
      <c r="Q115" s="152"/>
      <c r="R115" s="151"/>
      <c r="S115" s="251"/>
    </row>
    <row r="116" spans="1:19" ht="13" customHeight="1">
      <c r="A116" s="125" t="str">
        <f>IF(選手名簿!B52="","",選手名簿!B52)</f>
        <v/>
      </c>
      <c r="B116" s="126"/>
      <c r="C116" s="127" t="str">
        <f>IF(選手名簿!C52="","",選手名簿!C52)</f>
        <v/>
      </c>
      <c r="D116" s="128"/>
      <c r="E116" s="128"/>
      <c r="F116" s="128"/>
      <c r="G116" s="129"/>
      <c r="H116" s="130" t="str">
        <f>IF(選手名簿!D52="","",選手名簿!D52)</f>
        <v/>
      </c>
      <c r="I116" s="126"/>
      <c r="J116" s="155"/>
      <c r="K116" s="156"/>
      <c r="L116" s="157"/>
      <c r="M116" s="155"/>
      <c r="N116" s="156"/>
      <c r="O116" s="157"/>
      <c r="P116" s="153"/>
      <c r="Q116" s="153"/>
      <c r="R116" s="153"/>
      <c r="S116" s="247"/>
    </row>
    <row r="117" spans="1:19" ht="13" customHeight="1">
      <c r="A117" s="114"/>
      <c r="B117" s="115"/>
      <c r="C117" s="119"/>
      <c r="D117" s="120"/>
      <c r="E117" s="120"/>
      <c r="F117" s="120"/>
      <c r="G117" s="121"/>
      <c r="H117" s="124"/>
      <c r="I117" s="115"/>
      <c r="J117" s="144"/>
      <c r="K117" s="154"/>
      <c r="L117" s="145"/>
      <c r="M117" s="144"/>
      <c r="N117" s="154"/>
      <c r="O117" s="145"/>
      <c r="P117" s="144"/>
      <c r="Q117" s="145"/>
      <c r="R117" s="144"/>
      <c r="S117" s="250"/>
    </row>
    <row r="118" spans="1:19" ht="13" customHeight="1">
      <c r="A118" s="112" t="str">
        <f>IF(選手名簿!B53="","",選手名簿!B53)</f>
        <v/>
      </c>
      <c r="B118" s="113"/>
      <c r="C118" s="116" t="str">
        <f>IF(選手名簿!C53="","",選手名簿!C53)</f>
        <v/>
      </c>
      <c r="D118" s="117"/>
      <c r="E118" s="117"/>
      <c r="F118" s="117"/>
      <c r="G118" s="118"/>
      <c r="H118" s="122" t="str">
        <f>IF(選手名簿!D53="","",選手名簿!D53)</f>
        <v/>
      </c>
      <c r="I118" s="123"/>
      <c r="J118" s="148"/>
      <c r="K118" s="149"/>
      <c r="L118" s="150"/>
      <c r="M118" s="148"/>
      <c r="N118" s="149"/>
      <c r="O118" s="150"/>
      <c r="P118" s="143"/>
      <c r="Q118" s="143"/>
      <c r="R118" s="143"/>
      <c r="S118" s="249"/>
    </row>
    <row r="119" spans="1:19" ht="13" customHeight="1">
      <c r="A119" s="114"/>
      <c r="B119" s="115"/>
      <c r="C119" s="119"/>
      <c r="D119" s="120"/>
      <c r="E119" s="120"/>
      <c r="F119" s="120"/>
      <c r="G119" s="121"/>
      <c r="H119" s="124"/>
      <c r="I119" s="115"/>
      <c r="J119" s="144"/>
      <c r="K119" s="154"/>
      <c r="L119" s="145"/>
      <c r="M119" s="144"/>
      <c r="N119" s="154"/>
      <c r="O119" s="145"/>
      <c r="P119" s="146"/>
      <c r="Q119" s="147"/>
      <c r="R119" s="146"/>
      <c r="S119" s="248"/>
    </row>
    <row r="120" spans="1:19" ht="13" customHeight="1">
      <c r="A120" s="112" t="str">
        <f>IF(選手名簿!B54="","",選手名簿!B54)</f>
        <v/>
      </c>
      <c r="B120" s="113"/>
      <c r="C120" s="116" t="str">
        <f>IF(選手名簿!C54="","",選手名簿!C54)</f>
        <v/>
      </c>
      <c r="D120" s="117"/>
      <c r="E120" s="117"/>
      <c r="F120" s="117"/>
      <c r="G120" s="118"/>
      <c r="H120" s="122" t="str">
        <f>IF(選手名簿!D54="","",選手名簿!D54)</f>
        <v/>
      </c>
      <c r="I120" s="123"/>
      <c r="J120" s="148"/>
      <c r="K120" s="149"/>
      <c r="L120" s="150"/>
      <c r="M120" s="148"/>
      <c r="N120" s="149"/>
      <c r="O120" s="150"/>
      <c r="P120" s="143"/>
      <c r="Q120" s="143"/>
      <c r="R120" s="143"/>
      <c r="S120" s="249"/>
    </row>
    <row r="121" spans="1:19" ht="13" customHeight="1">
      <c r="A121" s="114"/>
      <c r="B121" s="115"/>
      <c r="C121" s="119"/>
      <c r="D121" s="120"/>
      <c r="E121" s="120"/>
      <c r="F121" s="120"/>
      <c r="G121" s="121"/>
      <c r="H121" s="124"/>
      <c r="I121" s="115"/>
      <c r="J121" s="144"/>
      <c r="K121" s="154"/>
      <c r="L121" s="145"/>
      <c r="M121" s="144"/>
      <c r="N121" s="154"/>
      <c r="O121" s="145"/>
      <c r="P121" s="146"/>
      <c r="Q121" s="147"/>
      <c r="R121" s="146"/>
      <c r="S121" s="248"/>
    </row>
    <row r="122" spans="1:19" ht="13" customHeight="1">
      <c r="A122" s="112" t="str">
        <f>IF(選手名簿!B55="","",選手名簿!B55)</f>
        <v/>
      </c>
      <c r="B122" s="113"/>
      <c r="C122" s="116" t="str">
        <f>IF(選手名簿!C55="","",選手名簿!C55)</f>
        <v/>
      </c>
      <c r="D122" s="117"/>
      <c r="E122" s="117"/>
      <c r="F122" s="117"/>
      <c r="G122" s="118"/>
      <c r="H122" s="122" t="str">
        <f>IF(選手名簿!D55="","",選手名簿!D55)</f>
        <v/>
      </c>
      <c r="I122" s="123"/>
      <c r="J122" s="148"/>
      <c r="K122" s="149"/>
      <c r="L122" s="150"/>
      <c r="M122" s="148"/>
      <c r="N122" s="149"/>
      <c r="O122" s="150"/>
      <c r="P122" s="143"/>
      <c r="Q122" s="143"/>
      <c r="R122" s="143"/>
      <c r="S122" s="249"/>
    </row>
    <row r="123" spans="1:19" ht="13" customHeight="1">
      <c r="A123" s="114"/>
      <c r="B123" s="115"/>
      <c r="C123" s="119"/>
      <c r="D123" s="120"/>
      <c r="E123" s="120"/>
      <c r="F123" s="120"/>
      <c r="G123" s="121"/>
      <c r="H123" s="124"/>
      <c r="I123" s="115"/>
      <c r="J123" s="144"/>
      <c r="K123" s="154"/>
      <c r="L123" s="145"/>
      <c r="M123" s="144"/>
      <c r="N123" s="154"/>
      <c r="O123" s="145"/>
      <c r="P123" s="144"/>
      <c r="Q123" s="145"/>
      <c r="R123" s="144"/>
      <c r="S123" s="250"/>
    </row>
    <row r="124" spans="1:19" ht="13" customHeight="1">
      <c r="A124" s="112" t="str">
        <f>IF(選手名簿!B56="","",選手名簿!B56)</f>
        <v/>
      </c>
      <c r="B124" s="113"/>
      <c r="C124" s="133" t="str">
        <f>IF(選手名簿!C56="","",選手名簿!C56)</f>
        <v/>
      </c>
      <c r="D124" s="134"/>
      <c r="E124" s="134"/>
      <c r="F124" s="134"/>
      <c r="G124" s="113"/>
      <c r="H124" s="133" t="str">
        <f>IF(選手名簿!D56="","",選手名簿!D56)</f>
        <v/>
      </c>
      <c r="I124" s="113"/>
      <c r="J124" s="148"/>
      <c r="K124" s="149"/>
      <c r="L124" s="150"/>
      <c r="M124" s="148"/>
      <c r="N124" s="149"/>
      <c r="O124" s="150"/>
      <c r="P124" s="143"/>
      <c r="Q124" s="143"/>
      <c r="R124" s="143"/>
      <c r="S124" s="249"/>
    </row>
    <row r="125" spans="1:19" ht="13" customHeight="1" thickBot="1">
      <c r="A125" s="131"/>
      <c r="B125" s="132"/>
      <c r="C125" s="135"/>
      <c r="D125" s="136"/>
      <c r="E125" s="136"/>
      <c r="F125" s="136"/>
      <c r="G125" s="132"/>
      <c r="H125" s="135"/>
      <c r="I125" s="132"/>
      <c r="J125" s="158"/>
      <c r="K125" s="159"/>
      <c r="L125" s="160"/>
      <c r="M125" s="158"/>
      <c r="N125" s="159"/>
      <c r="O125" s="160"/>
      <c r="P125" s="151"/>
      <c r="Q125" s="152"/>
      <c r="R125" s="151"/>
      <c r="S125" s="251"/>
    </row>
    <row r="126" spans="1:19" ht="13" customHeight="1">
      <c r="A126" s="125" t="str">
        <f>IF(選手名簿!B57="","",選手名簿!B57)</f>
        <v/>
      </c>
      <c r="B126" s="126"/>
      <c r="C126" s="127" t="str">
        <f>IF(選手名簿!C57="","",選手名簿!C57)</f>
        <v/>
      </c>
      <c r="D126" s="128"/>
      <c r="E126" s="128"/>
      <c r="F126" s="128"/>
      <c r="G126" s="129"/>
      <c r="H126" s="130" t="str">
        <f>IF(選手名簿!D57="","",選手名簿!D57)</f>
        <v/>
      </c>
      <c r="I126" s="126"/>
      <c r="J126" s="155"/>
      <c r="K126" s="156"/>
      <c r="L126" s="157"/>
      <c r="M126" s="155"/>
      <c r="N126" s="156"/>
      <c r="O126" s="157"/>
      <c r="P126" s="153"/>
      <c r="Q126" s="153"/>
      <c r="R126" s="153"/>
      <c r="S126" s="247"/>
    </row>
    <row r="127" spans="1:19" ht="13" customHeight="1">
      <c r="A127" s="114"/>
      <c r="B127" s="115"/>
      <c r="C127" s="119"/>
      <c r="D127" s="120"/>
      <c r="E127" s="120"/>
      <c r="F127" s="120"/>
      <c r="G127" s="121"/>
      <c r="H127" s="124"/>
      <c r="I127" s="115"/>
      <c r="J127" s="144"/>
      <c r="K127" s="154"/>
      <c r="L127" s="145"/>
      <c r="M127" s="144"/>
      <c r="N127" s="154"/>
      <c r="O127" s="145"/>
      <c r="P127" s="144"/>
      <c r="Q127" s="145"/>
      <c r="R127" s="144"/>
      <c r="S127" s="250"/>
    </row>
    <row r="128" spans="1:19" ht="13" customHeight="1">
      <c r="A128" s="112" t="str">
        <f>IF(選手名簿!B58="","",選手名簿!B58)</f>
        <v/>
      </c>
      <c r="B128" s="113"/>
      <c r="C128" s="116" t="str">
        <f>IF(選手名簿!C58="","",選手名簿!C58)</f>
        <v/>
      </c>
      <c r="D128" s="117"/>
      <c r="E128" s="117"/>
      <c r="F128" s="117"/>
      <c r="G128" s="118"/>
      <c r="H128" s="122" t="str">
        <f>IF(選手名簿!D58="","",選手名簿!D58)</f>
        <v/>
      </c>
      <c r="I128" s="123"/>
      <c r="J128" s="148"/>
      <c r="K128" s="149"/>
      <c r="L128" s="150"/>
      <c r="M128" s="148"/>
      <c r="N128" s="149"/>
      <c r="O128" s="150"/>
      <c r="P128" s="143"/>
      <c r="Q128" s="143"/>
      <c r="R128" s="143"/>
      <c r="S128" s="249"/>
    </row>
    <row r="129" spans="1:19" ht="13" customHeight="1">
      <c r="A129" s="114"/>
      <c r="B129" s="115"/>
      <c r="C129" s="119"/>
      <c r="D129" s="120"/>
      <c r="E129" s="120"/>
      <c r="F129" s="120"/>
      <c r="G129" s="121"/>
      <c r="H129" s="124"/>
      <c r="I129" s="115"/>
      <c r="J129" s="144"/>
      <c r="K129" s="154"/>
      <c r="L129" s="145"/>
      <c r="M129" s="144"/>
      <c r="N129" s="154"/>
      <c r="O129" s="145"/>
      <c r="P129" s="146"/>
      <c r="Q129" s="147"/>
      <c r="R129" s="146"/>
      <c r="S129" s="248"/>
    </row>
    <row r="130" spans="1:19" ht="13" customHeight="1">
      <c r="A130" s="112" t="str">
        <f>IF(選手名簿!B59="","",選手名簿!B59)</f>
        <v/>
      </c>
      <c r="B130" s="113"/>
      <c r="C130" s="116" t="str">
        <f>IF(選手名簿!C59="","",選手名簿!C59)</f>
        <v/>
      </c>
      <c r="D130" s="117"/>
      <c r="E130" s="117"/>
      <c r="F130" s="117"/>
      <c r="G130" s="118"/>
      <c r="H130" s="122" t="str">
        <f>IF(選手名簿!D59="","",選手名簿!D59)</f>
        <v/>
      </c>
      <c r="I130" s="123"/>
      <c r="J130" s="148"/>
      <c r="K130" s="149"/>
      <c r="L130" s="150"/>
      <c r="M130" s="148"/>
      <c r="N130" s="149"/>
      <c r="O130" s="150"/>
      <c r="P130" s="143"/>
      <c r="Q130" s="143"/>
      <c r="R130" s="143"/>
      <c r="S130" s="249"/>
    </row>
    <row r="131" spans="1:19" ht="13" customHeight="1">
      <c r="A131" s="114"/>
      <c r="B131" s="115"/>
      <c r="C131" s="119"/>
      <c r="D131" s="120"/>
      <c r="E131" s="120"/>
      <c r="F131" s="120"/>
      <c r="G131" s="121"/>
      <c r="H131" s="124"/>
      <c r="I131" s="115"/>
      <c r="J131" s="144"/>
      <c r="K131" s="154"/>
      <c r="L131" s="145"/>
      <c r="M131" s="144"/>
      <c r="N131" s="154"/>
      <c r="O131" s="145"/>
      <c r="P131" s="146"/>
      <c r="Q131" s="147"/>
      <c r="R131" s="146"/>
      <c r="S131" s="248"/>
    </row>
    <row r="132" spans="1:19" ht="13" customHeight="1">
      <c r="A132" s="112" t="str">
        <f>IF(選手名簿!B60="","",選手名簿!B60)</f>
        <v/>
      </c>
      <c r="B132" s="113"/>
      <c r="C132" s="116" t="str">
        <f>IF(選手名簿!C60="","",選手名簿!C60)</f>
        <v/>
      </c>
      <c r="D132" s="117"/>
      <c r="E132" s="117"/>
      <c r="F132" s="117"/>
      <c r="G132" s="118"/>
      <c r="H132" s="122" t="str">
        <f>IF(選手名簿!D60="","",選手名簿!D60)</f>
        <v/>
      </c>
      <c r="I132" s="123"/>
      <c r="J132" s="148"/>
      <c r="K132" s="149"/>
      <c r="L132" s="150"/>
      <c r="M132" s="148"/>
      <c r="N132" s="149"/>
      <c r="O132" s="150"/>
      <c r="P132" s="143"/>
      <c r="Q132" s="143"/>
      <c r="R132" s="143"/>
      <c r="S132" s="249"/>
    </row>
    <row r="133" spans="1:19" ht="13" customHeight="1">
      <c r="A133" s="114"/>
      <c r="B133" s="115"/>
      <c r="C133" s="119"/>
      <c r="D133" s="120"/>
      <c r="E133" s="120"/>
      <c r="F133" s="120"/>
      <c r="G133" s="121"/>
      <c r="H133" s="124"/>
      <c r="I133" s="115"/>
      <c r="J133" s="144"/>
      <c r="K133" s="154"/>
      <c r="L133" s="145"/>
      <c r="M133" s="144"/>
      <c r="N133" s="154"/>
      <c r="O133" s="145"/>
      <c r="P133" s="144"/>
      <c r="Q133" s="145"/>
      <c r="R133" s="144"/>
      <c r="S133" s="250"/>
    </row>
    <row r="134" spans="1:19" ht="13" customHeight="1">
      <c r="A134" s="112" t="str">
        <f>IF(選手名簿!B61="","",選手名簿!B61)</f>
        <v/>
      </c>
      <c r="B134" s="113"/>
      <c r="C134" s="133" t="str">
        <f>IF(選手名簿!C61="","",選手名簿!C61)</f>
        <v/>
      </c>
      <c r="D134" s="134"/>
      <c r="E134" s="134"/>
      <c r="F134" s="134"/>
      <c r="G134" s="113"/>
      <c r="H134" s="133" t="str">
        <f>IF(選手名簿!D61="","",選手名簿!D61)</f>
        <v/>
      </c>
      <c r="I134" s="113"/>
      <c r="J134" s="148"/>
      <c r="K134" s="149"/>
      <c r="L134" s="150"/>
      <c r="M134" s="148"/>
      <c r="N134" s="149"/>
      <c r="O134" s="150"/>
      <c r="P134" s="143"/>
      <c r="Q134" s="143"/>
      <c r="R134" s="143"/>
      <c r="S134" s="249"/>
    </row>
    <row r="135" spans="1:19" ht="13" customHeight="1" thickBot="1">
      <c r="A135" s="131"/>
      <c r="B135" s="132"/>
      <c r="C135" s="135"/>
      <c r="D135" s="136"/>
      <c r="E135" s="136"/>
      <c r="F135" s="136"/>
      <c r="G135" s="132"/>
      <c r="H135" s="135"/>
      <c r="I135" s="132"/>
      <c r="J135" s="158"/>
      <c r="K135" s="159"/>
      <c r="L135" s="160"/>
      <c r="M135" s="158"/>
      <c r="N135" s="159"/>
      <c r="O135" s="160"/>
      <c r="P135" s="151"/>
      <c r="Q135" s="152"/>
      <c r="R135" s="151"/>
      <c r="S135" s="251"/>
    </row>
    <row r="136" spans="1:19" ht="13" customHeight="1">
      <c r="A136" s="125" t="str">
        <f>IF(選手名簿!B62="","",選手名簿!B62)</f>
        <v/>
      </c>
      <c r="B136" s="126"/>
      <c r="C136" s="127" t="str">
        <f>IF(選手名簿!C62="","",選手名簿!C62)</f>
        <v/>
      </c>
      <c r="D136" s="128"/>
      <c r="E136" s="128"/>
      <c r="F136" s="128"/>
      <c r="G136" s="129"/>
      <c r="H136" s="130" t="str">
        <f>IF(選手名簿!D62="","",選手名簿!D62)</f>
        <v/>
      </c>
      <c r="I136" s="126"/>
      <c r="J136" s="155"/>
      <c r="K136" s="156"/>
      <c r="L136" s="157"/>
      <c r="M136" s="155"/>
      <c r="N136" s="156"/>
      <c r="O136" s="157"/>
      <c r="P136" s="153"/>
      <c r="Q136" s="153"/>
      <c r="R136" s="153"/>
      <c r="S136" s="247"/>
    </row>
    <row r="137" spans="1:19" ht="13" customHeight="1">
      <c r="A137" s="114"/>
      <c r="B137" s="115"/>
      <c r="C137" s="119"/>
      <c r="D137" s="120"/>
      <c r="E137" s="120"/>
      <c r="F137" s="120"/>
      <c r="G137" s="121"/>
      <c r="H137" s="124"/>
      <c r="I137" s="115"/>
      <c r="J137" s="144"/>
      <c r="K137" s="154"/>
      <c r="L137" s="145"/>
      <c r="M137" s="144"/>
      <c r="N137" s="154"/>
      <c r="O137" s="145"/>
      <c r="P137" s="144"/>
      <c r="Q137" s="145"/>
      <c r="R137" s="144"/>
      <c r="S137" s="250"/>
    </row>
    <row r="138" spans="1:19" ht="13" customHeight="1">
      <c r="A138" s="112" t="str">
        <f>IF(選手名簿!B63="","",選手名簿!B63)</f>
        <v/>
      </c>
      <c r="B138" s="113"/>
      <c r="C138" s="116" t="str">
        <f>IF(選手名簿!C63="","",選手名簿!C63)</f>
        <v/>
      </c>
      <c r="D138" s="117"/>
      <c r="E138" s="117"/>
      <c r="F138" s="117"/>
      <c r="G138" s="118"/>
      <c r="H138" s="122" t="str">
        <f>IF(選手名簿!D63="","",選手名簿!D63)</f>
        <v/>
      </c>
      <c r="I138" s="123"/>
      <c r="J138" s="148"/>
      <c r="K138" s="149"/>
      <c r="L138" s="150"/>
      <c r="M138" s="148"/>
      <c r="N138" s="149"/>
      <c r="O138" s="150"/>
      <c r="P138" s="143"/>
      <c r="Q138" s="143"/>
      <c r="R138" s="143"/>
      <c r="S138" s="249"/>
    </row>
    <row r="139" spans="1:19" ht="13" customHeight="1">
      <c r="A139" s="114"/>
      <c r="B139" s="115"/>
      <c r="C139" s="119"/>
      <c r="D139" s="120"/>
      <c r="E139" s="120"/>
      <c r="F139" s="120"/>
      <c r="G139" s="121"/>
      <c r="H139" s="124"/>
      <c r="I139" s="115"/>
      <c r="J139" s="144"/>
      <c r="K139" s="154"/>
      <c r="L139" s="145"/>
      <c r="M139" s="144"/>
      <c r="N139" s="154"/>
      <c r="O139" s="145"/>
      <c r="P139" s="146"/>
      <c r="Q139" s="147"/>
      <c r="R139" s="146"/>
      <c r="S139" s="248"/>
    </row>
    <row r="140" spans="1:19" ht="13" customHeight="1">
      <c r="A140" s="112" t="str">
        <f>IF(選手名簿!B64="","",選手名簿!B64)</f>
        <v/>
      </c>
      <c r="B140" s="113"/>
      <c r="C140" s="116" t="str">
        <f>IF(選手名簿!C64="","",選手名簿!C64)</f>
        <v/>
      </c>
      <c r="D140" s="117"/>
      <c r="E140" s="117"/>
      <c r="F140" s="117"/>
      <c r="G140" s="118"/>
      <c r="H140" s="122" t="str">
        <f>IF(選手名簿!D64="","",選手名簿!D64)</f>
        <v/>
      </c>
      <c r="I140" s="123"/>
      <c r="J140" s="148"/>
      <c r="K140" s="149"/>
      <c r="L140" s="150"/>
      <c r="M140" s="148"/>
      <c r="N140" s="149"/>
      <c r="O140" s="150"/>
      <c r="P140" s="143"/>
      <c r="Q140" s="143"/>
      <c r="R140" s="143"/>
      <c r="S140" s="249"/>
    </row>
    <row r="141" spans="1:19" ht="13" customHeight="1">
      <c r="A141" s="114"/>
      <c r="B141" s="115"/>
      <c r="C141" s="119"/>
      <c r="D141" s="120"/>
      <c r="E141" s="120"/>
      <c r="F141" s="120"/>
      <c r="G141" s="121"/>
      <c r="H141" s="124"/>
      <c r="I141" s="115"/>
      <c r="J141" s="144"/>
      <c r="K141" s="154"/>
      <c r="L141" s="145"/>
      <c r="M141" s="144"/>
      <c r="N141" s="154"/>
      <c r="O141" s="145"/>
      <c r="P141" s="146"/>
      <c r="Q141" s="147"/>
      <c r="R141" s="146"/>
      <c r="S141" s="248"/>
    </row>
    <row r="142" spans="1:19" ht="13" customHeight="1">
      <c r="A142" s="112" t="str">
        <f>IF(選手名簿!B65="","",選手名簿!B65)</f>
        <v/>
      </c>
      <c r="B142" s="113"/>
      <c r="C142" s="116" t="str">
        <f>IF(選手名簿!C65="","",選手名簿!C65)</f>
        <v/>
      </c>
      <c r="D142" s="117"/>
      <c r="E142" s="117"/>
      <c r="F142" s="117"/>
      <c r="G142" s="118"/>
      <c r="H142" s="122" t="str">
        <f>IF(選手名簿!D65="","",選手名簿!D65)</f>
        <v/>
      </c>
      <c r="I142" s="123"/>
      <c r="J142" s="148"/>
      <c r="K142" s="149"/>
      <c r="L142" s="150"/>
      <c r="M142" s="148"/>
      <c r="N142" s="149"/>
      <c r="O142" s="150"/>
      <c r="P142" s="143"/>
      <c r="Q142" s="143"/>
      <c r="R142" s="143"/>
      <c r="S142" s="249"/>
    </row>
    <row r="143" spans="1:19" ht="13" customHeight="1">
      <c r="A143" s="114"/>
      <c r="B143" s="115"/>
      <c r="C143" s="119"/>
      <c r="D143" s="120"/>
      <c r="E143" s="120"/>
      <c r="F143" s="120"/>
      <c r="G143" s="121"/>
      <c r="H143" s="124"/>
      <c r="I143" s="115"/>
      <c r="J143" s="144"/>
      <c r="K143" s="154"/>
      <c r="L143" s="145"/>
      <c r="M143" s="144"/>
      <c r="N143" s="154"/>
      <c r="O143" s="145"/>
      <c r="P143" s="144"/>
      <c r="Q143" s="145"/>
      <c r="R143" s="144"/>
      <c r="S143" s="250"/>
    </row>
    <row r="144" spans="1:19" ht="13" customHeight="1">
      <c r="A144" s="112" t="str">
        <f>IF(選手名簿!B66="","",選手名簿!B66)</f>
        <v/>
      </c>
      <c r="B144" s="113"/>
      <c r="C144" s="133" t="str">
        <f>IF(選手名簿!C66="","",選手名簿!C66)</f>
        <v/>
      </c>
      <c r="D144" s="134"/>
      <c r="E144" s="134"/>
      <c r="F144" s="134"/>
      <c r="G144" s="113"/>
      <c r="H144" s="133" t="str">
        <f>IF(選手名簿!D66="","",選手名簿!D66)</f>
        <v/>
      </c>
      <c r="I144" s="113"/>
      <c r="J144" s="148"/>
      <c r="K144" s="149"/>
      <c r="L144" s="150"/>
      <c r="M144" s="148"/>
      <c r="N144" s="149"/>
      <c r="O144" s="150"/>
      <c r="P144" s="143"/>
      <c r="Q144" s="143"/>
      <c r="R144" s="143"/>
      <c r="S144" s="249"/>
    </row>
    <row r="145" spans="1:19" ht="13" customHeight="1" thickBot="1">
      <c r="A145" s="131"/>
      <c r="B145" s="132"/>
      <c r="C145" s="135"/>
      <c r="D145" s="136"/>
      <c r="E145" s="136"/>
      <c r="F145" s="136"/>
      <c r="G145" s="132"/>
      <c r="H145" s="135"/>
      <c r="I145" s="132"/>
      <c r="J145" s="158"/>
      <c r="K145" s="159"/>
      <c r="L145" s="160"/>
      <c r="M145" s="158"/>
      <c r="N145" s="159"/>
      <c r="O145" s="160"/>
      <c r="P145" s="151"/>
      <c r="Q145" s="152"/>
      <c r="R145" s="151"/>
      <c r="S145" s="251"/>
    </row>
    <row r="146" spans="1:19" ht="13" customHeight="1">
      <c r="A146" s="125" t="str">
        <f>IF(選手名簿!B67="","",選手名簿!B67)</f>
        <v/>
      </c>
      <c r="B146" s="126"/>
      <c r="C146" s="127" t="str">
        <f>IF(選手名簿!C67="","",選手名簿!C67)</f>
        <v/>
      </c>
      <c r="D146" s="128"/>
      <c r="E146" s="128"/>
      <c r="F146" s="128"/>
      <c r="G146" s="129"/>
      <c r="H146" s="130" t="str">
        <f>IF(選手名簿!D67="","",選手名簿!D67)</f>
        <v/>
      </c>
      <c r="I146" s="126"/>
      <c r="J146" s="155"/>
      <c r="K146" s="156"/>
      <c r="L146" s="157"/>
      <c r="M146" s="155"/>
      <c r="N146" s="156"/>
      <c r="O146" s="157"/>
      <c r="P146" s="153"/>
      <c r="Q146" s="153"/>
      <c r="R146" s="153"/>
      <c r="S146" s="247"/>
    </row>
    <row r="147" spans="1:19" ht="13" customHeight="1">
      <c r="A147" s="114"/>
      <c r="B147" s="115"/>
      <c r="C147" s="119"/>
      <c r="D147" s="120"/>
      <c r="E147" s="120"/>
      <c r="F147" s="120"/>
      <c r="G147" s="121"/>
      <c r="H147" s="124"/>
      <c r="I147" s="115"/>
      <c r="J147" s="144"/>
      <c r="K147" s="154"/>
      <c r="L147" s="145"/>
      <c r="M147" s="144"/>
      <c r="N147" s="154"/>
      <c r="O147" s="145"/>
      <c r="P147" s="144"/>
      <c r="Q147" s="145"/>
      <c r="R147" s="144"/>
      <c r="S147" s="250"/>
    </row>
    <row r="148" spans="1:19" ht="13" customHeight="1">
      <c r="A148" s="112" t="str">
        <f>IF(選手名簿!B68="","",選手名簿!B68)</f>
        <v/>
      </c>
      <c r="B148" s="113"/>
      <c r="C148" s="116" t="str">
        <f>IF(選手名簿!C68="","",選手名簿!C68)</f>
        <v/>
      </c>
      <c r="D148" s="117"/>
      <c r="E148" s="117"/>
      <c r="F148" s="117"/>
      <c r="G148" s="118"/>
      <c r="H148" s="122" t="str">
        <f>IF(選手名簿!D68="","",選手名簿!D68)</f>
        <v/>
      </c>
      <c r="I148" s="123"/>
      <c r="J148" s="148"/>
      <c r="K148" s="149"/>
      <c r="L148" s="150"/>
      <c r="M148" s="148"/>
      <c r="N148" s="149"/>
      <c r="O148" s="150"/>
      <c r="P148" s="143"/>
      <c r="Q148" s="143"/>
      <c r="R148" s="143"/>
      <c r="S148" s="249"/>
    </row>
    <row r="149" spans="1:19" ht="13" customHeight="1">
      <c r="A149" s="114"/>
      <c r="B149" s="115"/>
      <c r="C149" s="119"/>
      <c r="D149" s="120"/>
      <c r="E149" s="120"/>
      <c r="F149" s="120"/>
      <c r="G149" s="121"/>
      <c r="H149" s="124"/>
      <c r="I149" s="115"/>
      <c r="J149" s="144"/>
      <c r="K149" s="154"/>
      <c r="L149" s="145"/>
      <c r="M149" s="144"/>
      <c r="N149" s="154"/>
      <c r="O149" s="145"/>
      <c r="P149" s="146"/>
      <c r="Q149" s="147"/>
      <c r="R149" s="146"/>
      <c r="S149" s="248"/>
    </row>
    <row r="150" spans="1:19" ht="13" customHeight="1">
      <c r="A150" s="112" t="str">
        <f>IF(選手名簿!B69="","",選手名簿!B69)</f>
        <v/>
      </c>
      <c r="B150" s="113"/>
      <c r="C150" s="116" t="str">
        <f>IF(選手名簿!C69="","",選手名簿!C69)</f>
        <v/>
      </c>
      <c r="D150" s="117"/>
      <c r="E150" s="117"/>
      <c r="F150" s="117"/>
      <c r="G150" s="118"/>
      <c r="H150" s="122" t="str">
        <f>IF(選手名簿!D69="","",選手名簿!D69)</f>
        <v/>
      </c>
      <c r="I150" s="123"/>
      <c r="J150" s="148"/>
      <c r="K150" s="149"/>
      <c r="L150" s="150"/>
      <c r="M150" s="148"/>
      <c r="N150" s="149"/>
      <c r="O150" s="150"/>
      <c r="P150" s="143"/>
      <c r="Q150" s="143"/>
      <c r="R150" s="143"/>
      <c r="S150" s="249"/>
    </row>
    <row r="151" spans="1:19" ht="13" customHeight="1">
      <c r="A151" s="114"/>
      <c r="B151" s="115"/>
      <c r="C151" s="119"/>
      <c r="D151" s="120"/>
      <c r="E151" s="120"/>
      <c r="F151" s="120"/>
      <c r="G151" s="121"/>
      <c r="H151" s="124"/>
      <c r="I151" s="115"/>
      <c r="J151" s="144"/>
      <c r="K151" s="154"/>
      <c r="L151" s="145"/>
      <c r="M151" s="144"/>
      <c r="N151" s="154"/>
      <c r="O151" s="145"/>
      <c r="P151" s="146"/>
      <c r="Q151" s="147"/>
      <c r="R151" s="146"/>
      <c r="S151" s="248"/>
    </row>
    <row r="152" spans="1:19" ht="13" customHeight="1">
      <c r="A152" s="112" t="str">
        <f>IF(選手名簿!B70="","",選手名簿!B70)</f>
        <v/>
      </c>
      <c r="B152" s="113"/>
      <c r="C152" s="116" t="str">
        <f>IF(選手名簿!C70="","",選手名簿!C70)</f>
        <v/>
      </c>
      <c r="D152" s="117"/>
      <c r="E152" s="117"/>
      <c r="F152" s="117"/>
      <c r="G152" s="118"/>
      <c r="H152" s="122" t="str">
        <f>IF(選手名簿!D70="","",選手名簿!D70)</f>
        <v/>
      </c>
      <c r="I152" s="123"/>
      <c r="J152" s="148"/>
      <c r="K152" s="149"/>
      <c r="L152" s="150"/>
      <c r="M152" s="148"/>
      <c r="N152" s="149"/>
      <c r="O152" s="150"/>
      <c r="P152" s="143"/>
      <c r="Q152" s="143"/>
      <c r="R152" s="143"/>
      <c r="S152" s="249"/>
    </row>
    <row r="153" spans="1:19" ht="13" customHeight="1">
      <c r="A153" s="114"/>
      <c r="B153" s="115"/>
      <c r="C153" s="119"/>
      <c r="D153" s="120"/>
      <c r="E153" s="120"/>
      <c r="F153" s="120"/>
      <c r="G153" s="121"/>
      <c r="H153" s="124"/>
      <c r="I153" s="115"/>
      <c r="J153" s="144"/>
      <c r="K153" s="154"/>
      <c r="L153" s="145"/>
      <c r="M153" s="144"/>
      <c r="N153" s="154"/>
      <c r="O153" s="145"/>
      <c r="P153" s="144"/>
      <c r="Q153" s="145"/>
      <c r="R153" s="144"/>
      <c r="S153" s="250"/>
    </row>
    <row r="154" spans="1:19" ht="13" customHeight="1">
      <c r="A154" s="112" t="str">
        <f>IF(選手名簿!B71="","",選手名簿!B71)</f>
        <v/>
      </c>
      <c r="B154" s="113"/>
      <c r="C154" s="133" t="str">
        <f>IF(選手名簿!C71="","",選手名簿!C71)</f>
        <v/>
      </c>
      <c r="D154" s="134"/>
      <c r="E154" s="134"/>
      <c r="F154" s="134"/>
      <c r="G154" s="113"/>
      <c r="H154" s="133" t="str">
        <f>IF(選手名簿!D71="","",選手名簿!D71)</f>
        <v/>
      </c>
      <c r="I154" s="113"/>
      <c r="J154" s="148"/>
      <c r="K154" s="149"/>
      <c r="L154" s="150"/>
      <c r="M154" s="148"/>
      <c r="N154" s="149"/>
      <c r="O154" s="150"/>
      <c r="P154" s="143"/>
      <c r="Q154" s="143"/>
      <c r="R154" s="143"/>
      <c r="S154" s="249"/>
    </row>
    <row r="155" spans="1:19" ht="13" customHeight="1" thickBot="1">
      <c r="A155" s="131"/>
      <c r="B155" s="132"/>
      <c r="C155" s="135"/>
      <c r="D155" s="136"/>
      <c r="E155" s="136"/>
      <c r="F155" s="136"/>
      <c r="G155" s="132"/>
      <c r="H155" s="135"/>
      <c r="I155" s="132"/>
      <c r="J155" s="158"/>
      <c r="K155" s="159"/>
      <c r="L155" s="160"/>
      <c r="M155" s="158"/>
      <c r="N155" s="159"/>
      <c r="O155" s="160"/>
      <c r="P155" s="151"/>
      <c r="Q155" s="152"/>
      <c r="R155" s="151"/>
      <c r="S155" s="251"/>
    </row>
    <row r="156" spans="1:19" ht="13" customHeight="1">
      <c r="A156" s="125" t="str">
        <f>IF(選手名簿!B72="","",選手名簿!B72)</f>
        <v/>
      </c>
      <c r="B156" s="126"/>
      <c r="C156" s="127" t="str">
        <f>IF(選手名簿!C72="","",選手名簿!C72)</f>
        <v/>
      </c>
      <c r="D156" s="128"/>
      <c r="E156" s="128"/>
      <c r="F156" s="128"/>
      <c r="G156" s="129"/>
      <c r="H156" s="130" t="str">
        <f>IF(選手名簿!D72="","",選手名簿!D72)</f>
        <v/>
      </c>
      <c r="I156" s="126"/>
      <c r="J156" s="155"/>
      <c r="K156" s="156"/>
      <c r="L156" s="157"/>
      <c r="M156" s="155"/>
      <c r="N156" s="156"/>
      <c r="O156" s="157"/>
      <c r="P156" s="153"/>
      <c r="Q156" s="153"/>
      <c r="R156" s="153"/>
      <c r="S156" s="247"/>
    </row>
    <row r="157" spans="1:19" ht="13" customHeight="1">
      <c r="A157" s="114"/>
      <c r="B157" s="115"/>
      <c r="C157" s="119"/>
      <c r="D157" s="120"/>
      <c r="E157" s="120"/>
      <c r="F157" s="120"/>
      <c r="G157" s="121"/>
      <c r="H157" s="124"/>
      <c r="I157" s="115"/>
      <c r="J157" s="144"/>
      <c r="K157" s="154"/>
      <c r="L157" s="145"/>
      <c r="M157" s="144"/>
      <c r="N157" s="154"/>
      <c r="O157" s="145"/>
      <c r="P157" s="144"/>
      <c r="Q157" s="145"/>
      <c r="R157" s="144"/>
      <c r="S157" s="250"/>
    </row>
    <row r="158" spans="1:19" ht="13" customHeight="1">
      <c r="A158" s="112" t="str">
        <f>IF(選手名簿!B73="","",選手名簿!B73)</f>
        <v/>
      </c>
      <c r="B158" s="113"/>
      <c r="C158" s="116" t="str">
        <f>IF(選手名簿!C73="","",選手名簿!C73)</f>
        <v/>
      </c>
      <c r="D158" s="117"/>
      <c r="E158" s="117"/>
      <c r="F158" s="117"/>
      <c r="G158" s="118"/>
      <c r="H158" s="122" t="str">
        <f>IF(選手名簿!D73="","",選手名簿!D73)</f>
        <v/>
      </c>
      <c r="I158" s="123"/>
      <c r="J158" s="148"/>
      <c r="K158" s="149"/>
      <c r="L158" s="150"/>
      <c r="M158" s="148"/>
      <c r="N158" s="149"/>
      <c r="O158" s="150"/>
      <c r="P158" s="143"/>
      <c r="Q158" s="143"/>
      <c r="R158" s="143"/>
      <c r="S158" s="249"/>
    </row>
    <row r="159" spans="1:19" ht="13" customHeight="1">
      <c r="A159" s="114"/>
      <c r="B159" s="115"/>
      <c r="C159" s="119"/>
      <c r="D159" s="120"/>
      <c r="E159" s="120"/>
      <c r="F159" s="120"/>
      <c r="G159" s="121"/>
      <c r="H159" s="124"/>
      <c r="I159" s="115"/>
      <c r="J159" s="144"/>
      <c r="K159" s="154"/>
      <c r="L159" s="145"/>
      <c r="M159" s="144"/>
      <c r="N159" s="154"/>
      <c r="O159" s="145"/>
      <c r="P159" s="146"/>
      <c r="Q159" s="147"/>
      <c r="R159" s="146"/>
      <c r="S159" s="248"/>
    </row>
    <row r="160" spans="1:19" ht="13" customHeight="1">
      <c r="A160" s="112" t="str">
        <f>IF(選手名簿!B74="","",選手名簿!B74)</f>
        <v/>
      </c>
      <c r="B160" s="113"/>
      <c r="C160" s="116" t="str">
        <f>IF(選手名簿!C74="","",選手名簿!C74)</f>
        <v/>
      </c>
      <c r="D160" s="117"/>
      <c r="E160" s="117"/>
      <c r="F160" s="117"/>
      <c r="G160" s="118"/>
      <c r="H160" s="122" t="str">
        <f>IF(選手名簿!D74="","",選手名簿!D74)</f>
        <v/>
      </c>
      <c r="I160" s="123"/>
      <c r="J160" s="148"/>
      <c r="K160" s="149"/>
      <c r="L160" s="150"/>
      <c r="M160" s="148"/>
      <c r="N160" s="149"/>
      <c r="O160" s="150"/>
      <c r="P160" s="143"/>
      <c r="Q160" s="143"/>
      <c r="R160" s="143"/>
      <c r="S160" s="249"/>
    </row>
    <row r="161" spans="1:19" ht="13" customHeight="1">
      <c r="A161" s="114"/>
      <c r="B161" s="115"/>
      <c r="C161" s="119"/>
      <c r="D161" s="120"/>
      <c r="E161" s="120"/>
      <c r="F161" s="120"/>
      <c r="G161" s="121"/>
      <c r="H161" s="124"/>
      <c r="I161" s="115"/>
      <c r="J161" s="144"/>
      <c r="K161" s="154"/>
      <c r="L161" s="145"/>
      <c r="M161" s="144"/>
      <c r="N161" s="154"/>
      <c r="O161" s="145"/>
      <c r="P161" s="146"/>
      <c r="Q161" s="147"/>
      <c r="R161" s="146"/>
      <c r="S161" s="248"/>
    </row>
    <row r="162" spans="1:19" ht="13" customHeight="1">
      <c r="A162" s="112" t="str">
        <f>IF(選手名簿!B75="","",選手名簿!B75)</f>
        <v/>
      </c>
      <c r="B162" s="113"/>
      <c r="C162" s="116" t="str">
        <f>IF(選手名簿!C75="","",選手名簿!C75)</f>
        <v/>
      </c>
      <c r="D162" s="117"/>
      <c r="E162" s="117"/>
      <c r="F162" s="117"/>
      <c r="G162" s="118"/>
      <c r="H162" s="122" t="str">
        <f>IF(選手名簿!D75="","",選手名簿!D75)</f>
        <v/>
      </c>
      <c r="I162" s="123"/>
      <c r="J162" s="148"/>
      <c r="K162" s="149"/>
      <c r="L162" s="150"/>
      <c r="M162" s="148"/>
      <c r="N162" s="149"/>
      <c r="O162" s="150"/>
      <c r="P162" s="143"/>
      <c r="Q162" s="143"/>
      <c r="R162" s="143"/>
      <c r="S162" s="249"/>
    </row>
    <row r="163" spans="1:19" ht="13" customHeight="1">
      <c r="A163" s="114"/>
      <c r="B163" s="115"/>
      <c r="C163" s="119"/>
      <c r="D163" s="120"/>
      <c r="E163" s="120"/>
      <c r="F163" s="120"/>
      <c r="G163" s="121"/>
      <c r="H163" s="124"/>
      <c r="I163" s="115"/>
      <c r="J163" s="144"/>
      <c r="K163" s="154"/>
      <c r="L163" s="145"/>
      <c r="M163" s="144"/>
      <c r="N163" s="154"/>
      <c r="O163" s="145"/>
      <c r="P163" s="144"/>
      <c r="Q163" s="145"/>
      <c r="R163" s="144"/>
      <c r="S163" s="250"/>
    </row>
    <row r="164" spans="1:19" ht="13" customHeight="1">
      <c r="A164" s="112" t="str">
        <f>IF(選手名簿!B76="","",選手名簿!B76)</f>
        <v/>
      </c>
      <c r="B164" s="113"/>
      <c r="C164" s="133" t="str">
        <f>IF(選手名簿!C76="","",選手名簿!C76)</f>
        <v/>
      </c>
      <c r="D164" s="134"/>
      <c r="E164" s="134"/>
      <c r="F164" s="134"/>
      <c r="G164" s="113"/>
      <c r="H164" s="133" t="str">
        <f>IF(選手名簿!D76="","",選手名簿!D76)</f>
        <v/>
      </c>
      <c r="I164" s="113"/>
      <c r="J164" s="148"/>
      <c r="K164" s="149"/>
      <c r="L164" s="150"/>
      <c r="M164" s="148"/>
      <c r="N164" s="149"/>
      <c r="O164" s="150"/>
      <c r="P164" s="143"/>
      <c r="Q164" s="143"/>
      <c r="R164" s="143"/>
      <c r="S164" s="249"/>
    </row>
    <row r="165" spans="1:19" ht="13" customHeight="1" thickBot="1">
      <c r="A165" s="131"/>
      <c r="B165" s="132"/>
      <c r="C165" s="135"/>
      <c r="D165" s="136"/>
      <c r="E165" s="136"/>
      <c r="F165" s="136"/>
      <c r="G165" s="132"/>
      <c r="H165" s="135"/>
      <c r="I165" s="132"/>
      <c r="J165" s="158"/>
      <c r="K165" s="159"/>
      <c r="L165" s="160"/>
      <c r="M165" s="158"/>
      <c r="N165" s="159"/>
      <c r="O165" s="160"/>
      <c r="P165" s="151"/>
      <c r="Q165" s="152"/>
      <c r="R165" s="151"/>
      <c r="S165" s="251"/>
    </row>
    <row r="166" spans="1:19" ht="13" customHeight="1">
      <c r="A166" s="125" t="str">
        <f>IF(選手名簿!B77="","",選手名簿!B77)</f>
        <v/>
      </c>
      <c r="B166" s="126"/>
      <c r="C166" s="127" t="str">
        <f>IF(選手名簿!C77="","",選手名簿!C77)</f>
        <v/>
      </c>
      <c r="D166" s="128"/>
      <c r="E166" s="128"/>
      <c r="F166" s="128"/>
      <c r="G166" s="129"/>
      <c r="H166" s="130" t="str">
        <f>IF(選手名簿!D77="","",選手名簿!D77)</f>
        <v/>
      </c>
      <c r="I166" s="126"/>
      <c r="J166" s="155"/>
      <c r="K166" s="156"/>
      <c r="L166" s="157"/>
      <c r="M166" s="155"/>
      <c r="N166" s="156"/>
      <c r="O166" s="157"/>
      <c r="P166" s="153"/>
      <c r="Q166" s="153"/>
      <c r="R166" s="153"/>
      <c r="S166" s="247"/>
    </row>
    <row r="167" spans="1:19" ht="13" customHeight="1">
      <c r="A167" s="114"/>
      <c r="B167" s="115"/>
      <c r="C167" s="119"/>
      <c r="D167" s="120"/>
      <c r="E167" s="120"/>
      <c r="F167" s="120"/>
      <c r="G167" s="121"/>
      <c r="H167" s="124"/>
      <c r="I167" s="115"/>
      <c r="J167" s="144"/>
      <c r="K167" s="154"/>
      <c r="L167" s="145"/>
      <c r="M167" s="144"/>
      <c r="N167" s="154"/>
      <c r="O167" s="145"/>
      <c r="P167" s="144"/>
      <c r="Q167" s="145"/>
      <c r="R167" s="144"/>
      <c r="S167" s="250"/>
    </row>
    <row r="168" spans="1:19" ht="13" customHeight="1">
      <c r="A168" s="112" t="str">
        <f>IF(選手名簿!B78="","",選手名簿!B78)</f>
        <v/>
      </c>
      <c r="B168" s="113"/>
      <c r="C168" s="116" t="str">
        <f>IF(選手名簿!C78="","",選手名簿!C78)</f>
        <v/>
      </c>
      <c r="D168" s="117"/>
      <c r="E168" s="117"/>
      <c r="F168" s="117"/>
      <c r="G168" s="118"/>
      <c r="H168" s="122" t="str">
        <f>IF(選手名簿!D78="","",選手名簿!D78)</f>
        <v/>
      </c>
      <c r="I168" s="123"/>
      <c r="J168" s="148"/>
      <c r="K168" s="149"/>
      <c r="L168" s="150"/>
      <c r="M168" s="148"/>
      <c r="N168" s="149"/>
      <c r="O168" s="150"/>
      <c r="P168" s="143"/>
      <c r="Q168" s="143"/>
      <c r="R168" s="143"/>
      <c r="S168" s="249"/>
    </row>
    <row r="169" spans="1:19" ht="13" customHeight="1">
      <c r="A169" s="114"/>
      <c r="B169" s="115"/>
      <c r="C169" s="119"/>
      <c r="D169" s="120"/>
      <c r="E169" s="120"/>
      <c r="F169" s="120"/>
      <c r="G169" s="121"/>
      <c r="H169" s="124"/>
      <c r="I169" s="115"/>
      <c r="J169" s="144"/>
      <c r="K169" s="154"/>
      <c r="L169" s="145"/>
      <c r="M169" s="144"/>
      <c r="N169" s="154"/>
      <c r="O169" s="145"/>
      <c r="P169" s="146"/>
      <c r="Q169" s="147"/>
      <c r="R169" s="146"/>
      <c r="S169" s="248"/>
    </row>
    <row r="170" spans="1:19" ht="13" customHeight="1">
      <c r="A170" s="112" t="str">
        <f>IF(選手名簿!B79="","",選手名簿!B79)</f>
        <v/>
      </c>
      <c r="B170" s="113"/>
      <c r="C170" s="116" t="str">
        <f>IF(選手名簿!C79="","",選手名簿!C79)</f>
        <v/>
      </c>
      <c r="D170" s="117"/>
      <c r="E170" s="117"/>
      <c r="F170" s="117"/>
      <c r="G170" s="118"/>
      <c r="H170" s="122" t="str">
        <f>IF(選手名簿!D79="","",選手名簿!D79)</f>
        <v/>
      </c>
      <c r="I170" s="123"/>
      <c r="J170" s="148"/>
      <c r="K170" s="149"/>
      <c r="L170" s="150"/>
      <c r="M170" s="148"/>
      <c r="N170" s="149"/>
      <c r="O170" s="150"/>
      <c r="P170" s="143"/>
      <c r="Q170" s="143"/>
      <c r="R170" s="143"/>
      <c r="S170" s="249"/>
    </row>
    <row r="171" spans="1:19" ht="13" customHeight="1">
      <c r="A171" s="114"/>
      <c r="B171" s="115"/>
      <c r="C171" s="119"/>
      <c r="D171" s="120"/>
      <c r="E171" s="120"/>
      <c r="F171" s="120"/>
      <c r="G171" s="121"/>
      <c r="H171" s="124"/>
      <c r="I171" s="115"/>
      <c r="J171" s="144"/>
      <c r="K171" s="154"/>
      <c r="L171" s="145"/>
      <c r="M171" s="144"/>
      <c r="N171" s="154"/>
      <c r="O171" s="145"/>
      <c r="P171" s="146"/>
      <c r="Q171" s="147"/>
      <c r="R171" s="146"/>
      <c r="S171" s="248"/>
    </row>
    <row r="172" spans="1:19" ht="13" customHeight="1">
      <c r="A172" s="112" t="str">
        <f>IF(選手名簿!B80="","",選手名簿!B80)</f>
        <v/>
      </c>
      <c r="B172" s="113"/>
      <c r="C172" s="116" t="str">
        <f>IF(選手名簿!C80="","",選手名簿!C80)</f>
        <v/>
      </c>
      <c r="D172" s="117"/>
      <c r="E172" s="117"/>
      <c r="F172" s="117"/>
      <c r="G172" s="118"/>
      <c r="H172" s="122" t="str">
        <f>IF(選手名簿!D80="","",選手名簿!D80)</f>
        <v/>
      </c>
      <c r="I172" s="123"/>
      <c r="J172" s="148"/>
      <c r="K172" s="149"/>
      <c r="L172" s="150"/>
      <c r="M172" s="148"/>
      <c r="N172" s="149"/>
      <c r="O172" s="150"/>
      <c r="P172" s="143"/>
      <c r="Q172" s="143"/>
      <c r="R172" s="143"/>
      <c r="S172" s="249"/>
    </row>
    <row r="173" spans="1:19" ht="13" customHeight="1">
      <c r="A173" s="114"/>
      <c r="B173" s="115"/>
      <c r="C173" s="119"/>
      <c r="D173" s="120"/>
      <c r="E173" s="120"/>
      <c r="F173" s="120"/>
      <c r="G173" s="121"/>
      <c r="H173" s="124"/>
      <c r="I173" s="115"/>
      <c r="J173" s="144"/>
      <c r="K173" s="154"/>
      <c r="L173" s="145"/>
      <c r="M173" s="144"/>
      <c r="N173" s="154"/>
      <c r="O173" s="145"/>
      <c r="P173" s="144"/>
      <c r="Q173" s="145"/>
      <c r="R173" s="144"/>
      <c r="S173" s="250"/>
    </row>
    <row r="174" spans="1:19" ht="13" customHeight="1">
      <c r="A174" s="112" t="str">
        <f>IF(選手名簿!B81="","",選手名簿!B81)</f>
        <v/>
      </c>
      <c r="B174" s="113"/>
      <c r="C174" s="133" t="str">
        <f>IF(選手名簿!C81="","",選手名簿!C81)</f>
        <v/>
      </c>
      <c r="D174" s="134"/>
      <c r="E174" s="134"/>
      <c r="F174" s="134"/>
      <c r="G174" s="113"/>
      <c r="H174" s="133" t="str">
        <f>IF(選手名簿!D81="","",選手名簿!D81)</f>
        <v/>
      </c>
      <c r="I174" s="113"/>
      <c r="J174" s="148"/>
      <c r="K174" s="149"/>
      <c r="L174" s="150"/>
      <c r="M174" s="148"/>
      <c r="N174" s="149"/>
      <c r="O174" s="150"/>
      <c r="P174" s="143"/>
      <c r="Q174" s="143"/>
      <c r="R174" s="143"/>
      <c r="S174" s="249"/>
    </row>
    <row r="175" spans="1:19" ht="13" customHeight="1" thickBot="1">
      <c r="A175" s="131"/>
      <c r="B175" s="132"/>
      <c r="C175" s="135"/>
      <c r="D175" s="136"/>
      <c r="E175" s="136"/>
      <c r="F175" s="136"/>
      <c r="G175" s="132"/>
      <c r="H175" s="135"/>
      <c r="I175" s="132"/>
      <c r="J175" s="158"/>
      <c r="K175" s="159"/>
      <c r="L175" s="160"/>
      <c r="M175" s="158"/>
      <c r="N175" s="159"/>
      <c r="O175" s="160"/>
      <c r="P175" s="151"/>
      <c r="Q175" s="152"/>
      <c r="R175" s="151"/>
      <c r="S175" s="251"/>
    </row>
    <row r="176" spans="1:19" ht="13" customHeight="1">
      <c r="A176" s="125" t="str">
        <f>IF(選手名簿!B82="","",選手名簿!B82)</f>
        <v/>
      </c>
      <c r="B176" s="126"/>
      <c r="C176" s="127" t="str">
        <f>IF(選手名簿!C82="","",選手名簿!C82)</f>
        <v/>
      </c>
      <c r="D176" s="128"/>
      <c r="E176" s="128"/>
      <c r="F176" s="128"/>
      <c r="G176" s="129"/>
      <c r="H176" s="130" t="str">
        <f>IF(選手名簿!D82="","",選手名簿!D82)</f>
        <v/>
      </c>
      <c r="I176" s="126"/>
      <c r="J176" s="155"/>
      <c r="K176" s="156"/>
      <c r="L176" s="157"/>
      <c r="M176" s="155"/>
      <c r="N176" s="156"/>
      <c r="O176" s="157"/>
      <c r="P176" s="153"/>
      <c r="Q176" s="153"/>
      <c r="R176" s="153"/>
      <c r="S176" s="247"/>
    </row>
    <row r="177" spans="1:19" ht="13" customHeight="1">
      <c r="A177" s="114"/>
      <c r="B177" s="115"/>
      <c r="C177" s="119"/>
      <c r="D177" s="120"/>
      <c r="E177" s="120"/>
      <c r="F177" s="120"/>
      <c r="G177" s="121"/>
      <c r="H177" s="124"/>
      <c r="I177" s="115"/>
      <c r="J177" s="144"/>
      <c r="K177" s="154"/>
      <c r="L177" s="145"/>
      <c r="M177" s="144"/>
      <c r="N177" s="154"/>
      <c r="O177" s="145"/>
      <c r="P177" s="144"/>
      <c r="Q177" s="145"/>
      <c r="R177" s="144"/>
      <c r="S177" s="250"/>
    </row>
    <row r="178" spans="1:19" ht="13" customHeight="1">
      <c r="A178" s="112" t="str">
        <f>IF(選手名簿!B83="","",選手名簿!B83)</f>
        <v/>
      </c>
      <c r="B178" s="113"/>
      <c r="C178" s="116" t="str">
        <f>IF(選手名簿!C83="","",選手名簿!C83)</f>
        <v/>
      </c>
      <c r="D178" s="117"/>
      <c r="E178" s="117"/>
      <c r="F178" s="117"/>
      <c r="G178" s="118"/>
      <c r="H178" s="122" t="str">
        <f>IF(選手名簿!D83="","",選手名簿!D83)</f>
        <v/>
      </c>
      <c r="I178" s="123"/>
      <c r="J178" s="148"/>
      <c r="K178" s="149"/>
      <c r="L178" s="150"/>
      <c r="M178" s="148"/>
      <c r="N178" s="149"/>
      <c r="O178" s="150"/>
      <c r="P178" s="143"/>
      <c r="Q178" s="143"/>
      <c r="R178" s="143"/>
      <c r="S178" s="249"/>
    </row>
    <row r="179" spans="1:19" ht="13" customHeight="1">
      <c r="A179" s="114"/>
      <c r="B179" s="115"/>
      <c r="C179" s="119"/>
      <c r="D179" s="120"/>
      <c r="E179" s="120"/>
      <c r="F179" s="120"/>
      <c r="G179" s="121"/>
      <c r="H179" s="124"/>
      <c r="I179" s="115"/>
      <c r="J179" s="144"/>
      <c r="K179" s="154"/>
      <c r="L179" s="145"/>
      <c r="M179" s="144"/>
      <c r="N179" s="154"/>
      <c r="O179" s="145"/>
      <c r="P179" s="146"/>
      <c r="Q179" s="147"/>
      <c r="R179" s="146"/>
      <c r="S179" s="248"/>
    </row>
    <row r="180" spans="1:19" ht="13" customHeight="1">
      <c r="A180" s="112" t="str">
        <f>IF(選手名簿!B84="","",選手名簿!B84)</f>
        <v/>
      </c>
      <c r="B180" s="113"/>
      <c r="C180" s="116" t="str">
        <f>IF(選手名簿!C84="","",選手名簿!C84)</f>
        <v/>
      </c>
      <c r="D180" s="117"/>
      <c r="E180" s="117"/>
      <c r="F180" s="117"/>
      <c r="G180" s="118"/>
      <c r="H180" s="122" t="str">
        <f>IF(選手名簿!D84="","",選手名簿!D84)</f>
        <v/>
      </c>
      <c r="I180" s="123"/>
      <c r="J180" s="148"/>
      <c r="K180" s="149"/>
      <c r="L180" s="150"/>
      <c r="M180" s="148"/>
      <c r="N180" s="149"/>
      <c r="O180" s="150"/>
      <c r="P180" s="143"/>
      <c r="Q180" s="143"/>
      <c r="R180" s="143"/>
      <c r="S180" s="249"/>
    </row>
    <row r="181" spans="1:19" ht="13" customHeight="1">
      <c r="A181" s="114"/>
      <c r="B181" s="115"/>
      <c r="C181" s="119"/>
      <c r="D181" s="120"/>
      <c r="E181" s="120"/>
      <c r="F181" s="120"/>
      <c r="G181" s="121"/>
      <c r="H181" s="124"/>
      <c r="I181" s="115"/>
      <c r="J181" s="144"/>
      <c r="K181" s="154"/>
      <c r="L181" s="145"/>
      <c r="M181" s="144"/>
      <c r="N181" s="154"/>
      <c r="O181" s="145"/>
      <c r="P181" s="146"/>
      <c r="Q181" s="147"/>
      <c r="R181" s="146"/>
      <c r="S181" s="248"/>
    </row>
    <row r="182" spans="1:19" ht="13" customHeight="1">
      <c r="A182" s="112" t="str">
        <f>IF(選手名簿!B85="","",選手名簿!B85)</f>
        <v/>
      </c>
      <c r="B182" s="113"/>
      <c r="C182" s="116" t="str">
        <f>IF(選手名簿!C85="","",選手名簿!C85)</f>
        <v/>
      </c>
      <c r="D182" s="117"/>
      <c r="E182" s="117"/>
      <c r="F182" s="117"/>
      <c r="G182" s="118"/>
      <c r="H182" s="122" t="str">
        <f>IF(選手名簿!D85="","",選手名簿!D85)</f>
        <v/>
      </c>
      <c r="I182" s="123"/>
      <c r="J182" s="148"/>
      <c r="K182" s="149"/>
      <c r="L182" s="150"/>
      <c r="M182" s="148"/>
      <c r="N182" s="149"/>
      <c r="O182" s="150"/>
      <c r="P182" s="143"/>
      <c r="Q182" s="143"/>
      <c r="R182" s="143"/>
      <c r="S182" s="249"/>
    </row>
    <row r="183" spans="1:19" ht="13" customHeight="1">
      <c r="A183" s="114"/>
      <c r="B183" s="115"/>
      <c r="C183" s="119"/>
      <c r="D183" s="120"/>
      <c r="E183" s="120"/>
      <c r="F183" s="120"/>
      <c r="G183" s="121"/>
      <c r="H183" s="124"/>
      <c r="I183" s="115"/>
      <c r="J183" s="144"/>
      <c r="K183" s="154"/>
      <c r="L183" s="145"/>
      <c r="M183" s="144"/>
      <c r="N183" s="154"/>
      <c r="O183" s="145"/>
      <c r="P183" s="144"/>
      <c r="Q183" s="145"/>
      <c r="R183" s="144"/>
      <c r="S183" s="250"/>
    </row>
    <row r="184" spans="1:19" ht="13" customHeight="1">
      <c r="A184" s="112" t="str">
        <f>IF(選手名簿!B86="","",選手名簿!B86)</f>
        <v/>
      </c>
      <c r="B184" s="113"/>
      <c r="C184" s="133" t="str">
        <f>IF(選手名簿!C86="","",選手名簿!C86)</f>
        <v/>
      </c>
      <c r="D184" s="134"/>
      <c r="E184" s="134"/>
      <c r="F184" s="134"/>
      <c r="G184" s="113"/>
      <c r="H184" s="133" t="str">
        <f>IF(選手名簿!D86="","",選手名簿!D86)</f>
        <v/>
      </c>
      <c r="I184" s="113"/>
      <c r="J184" s="148"/>
      <c r="K184" s="149"/>
      <c r="L184" s="150"/>
      <c r="M184" s="148"/>
      <c r="N184" s="149"/>
      <c r="O184" s="150"/>
      <c r="P184" s="143"/>
      <c r="Q184" s="143"/>
      <c r="R184" s="143"/>
      <c r="S184" s="249"/>
    </row>
    <row r="185" spans="1:19" ht="13" customHeight="1" thickBot="1">
      <c r="A185" s="131"/>
      <c r="B185" s="132"/>
      <c r="C185" s="135"/>
      <c r="D185" s="136"/>
      <c r="E185" s="136"/>
      <c r="F185" s="136"/>
      <c r="G185" s="132"/>
      <c r="H185" s="135"/>
      <c r="I185" s="132"/>
      <c r="J185" s="158"/>
      <c r="K185" s="159"/>
      <c r="L185" s="160"/>
      <c r="M185" s="158"/>
      <c r="N185" s="159"/>
      <c r="O185" s="160"/>
      <c r="P185" s="151"/>
      <c r="Q185" s="152"/>
      <c r="R185" s="151"/>
      <c r="S185" s="251"/>
    </row>
    <row r="186" spans="1:19" ht="13" customHeight="1">
      <c r="A186" s="125" t="str">
        <f>IF(選手名簿!B87="","",選手名簿!B87)</f>
        <v/>
      </c>
      <c r="B186" s="126"/>
      <c r="C186" s="127" t="str">
        <f>IF(選手名簿!C87="","",選手名簿!C87)</f>
        <v/>
      </c>
      <c r="D186" s="128"/>
      <c r="E186" s="128"/>
      <c r="F186" s="128"/>
      <c r="G186" s="129"/>
      <c r="H186" s="130" t="str">
        <f>IF(選手名簿!D87="","",選手名簿!D87)</f>
        <v/>
      </c>
      <c r="I186" s="126"/>
      <c r="J186" s="155"/>
      <c r="K186" s="156"/>
      <c r="L186" s="157"/>
      <c r="M186" s="155"/>
      <c r="N186" s="156"/>
      <c r="O186" s="157"/>
      <c r="P186" s="153"/>
      <c r="Q186" s="153"/>
      <c r="R186" s="153"/>
      <c r="S186" s="247"/>
    </row>
    <row r="187" spans="1:19" ht="13" customHeight="1">
      <c r="A187" s="114"/>
      <c r="B187" s="115"/>
      <c r="C187" s="119"/>
      <c r="D187" s="120"/>
      <c r="E187" s="120"/>
      <c r="F187" s="120"/>
      <c r="G187" s="121"/>
      <c r="H187" s="124"/>
      <c r="I187" s="115"/>
      <c r="J187" s="144"/>
      <c r="K187" s="154"/>
      <c r="L187" s="145"/>
      <c r="M187" s="144"/>
      <c r="N187" s="154"/>
      <c r="O187" s="145"/>
      <c r="P187" s="144"/>
      <c r="Q187" s="145"/>
      <c r="R187" s="144"/>
      <c r="S187" s="250"/>
    </row>
    <row r="188" spans="1:19" ht="13" customHeight="1">
      <c r="A188" s="112" t="str">
        <f>IF(選手名簿!B88="","",選手名簿!B88)</f>
        <v/>
      </c>
      <c r="B188" s="113"/>
      <c r="C188" s="116" t="str">
        <f>IF(選手名簿!C88="","",選手名簿!C88)</f>
        <v/>
      </c>
      <c r="D188" s="117"/>
      <c r="E188" s="117"/>
      <c r="F188" s="117"/>
      <c r="G188" s="118"/>
      <c r="H188" s="122" t="str">
        <f>IF(選手名簿!D88="","",選手名簿!D88)</f>
        <v/>
      </c>
      <c r="I188" s="123"/>
      <c r="J188" s="148"/>
      <c r="K188" s="149"/>
      <c r="L188" s="150"/>
      <c r="M188" s="148"/>
      <c r="N188" s="149"/>
      <c r="O188" s="150"/>
      <c r="P188" s="143"/>
      <c r="Q188" s="143"/>
      <c r="R188" s="143"/>
      <c r="S188" s="249"/>
    </row>
    <row r="189" spans="1:19" ht="13" customHeight="1">
      <c r="A189" s="114"/>
      <c r="B189" s="115"/>
      <c r="C189" s="119"/>
      <c r="D189" s="120"/>
      <c r="E189" s="120"/>
      <c r="F189" s="120"/>
      <c r="G189" s="121"/>
      <c r="H189" s="124"/>
      <c r="I189" s="115"/>
      <c r="J189" s="144"/>
      <c r="K189" s="154"/>
      <c r="L189" s="145"/>
      <c r="M189" s="144"/>
      <c r="N189" s="154"/>
      <c r="O189" s="145"/>
      <c r="P189" s="146"/>
      <c r="Q189" s="147"/>
      <c r="R189" s="146"/>
      <c r="S189" s="248"/>
    </row>
    <row r="190" spans="1:19" ht="13" customHeight="1">
      <c r="A190" s="112" t="str">
        <f>IF(選手名簿!B89="","",選手名簿!B89)</f>
        <v/>
      </c>
      <c r="B190" s="113"/>
      <c r="C190" s="116" t="str">
        <f>IF(選手名簿!C89="","",選手名簿!C89)</f>
        <v/>
      </c>
      <c r="D190" s="117"/>
      <c r="E190" s="117"/>
      <c r="F190" s="117"/>
      <c r="G190" s="118"/>
      <c r="H190" s="122" t="str">
        <f>IF(選手名簿!D89="","",選手名簿!D89)</f>
        <v/>
      </c>
      <c r="I190" s="123"/>
      <c r="J190" s="148"/>
      <c r="K190" s="149"/>
      <c r="L190" s="150"/>
      <c r="M190" s="148"/>
      <c r="N190" s="149"/>
      <c r="O190" s="150"/>
      <c r="P190" s="143"/>
      <c r="Q190" s="143"/>
      <c r="R190" s="143"/>
      <c r="S190" s="249"/>
    </row>
    <row r="191" spans="1:19" ht="13" customHeight="1">
      <c r="A191" s="114"/>
      <c r="B191" s="115"/>
      <c r="C191" s="119"/>
      <c r="D191" s="120"/>
      <c r="E191" s="120"/>
      <c r="F191" s="120"/>
      <c r="G191" s="121"/>
      <c r="H191" s="124"/>
      <c r="I191" s="115"/>
      <c r="J191" s="144"/>
      <c r="K191" s="154"/>
      <c r="L191" s="145"/>
      <c r="M191" s="144"/>
      <c r="N191" s="154"/>
      <c r="O191" s="145"/>
      <c r="P191" s="146"/>
      <c r="Q191" s="147"/>
      <c r="R191" s="146"/>
      <c r="S191" s="248"/>
    </row>
    <row r="192" spans="1:19" ht="13" customHeight="1">
      <c r="A192" s="112" t="str">
        <f>IF(選手名簿!B90="","",選手名簿!B90)</f>
        <v/>
      </c>
      <c r="B192" s="113"/>
      <c r="C192" s="116" t="str">
        <f>IF(選手名簿!C90="","",選手名簿!C90)</f>
        <v/>
      </c>
      <c r="D192" s="117"/>
      <c r="E192" s="117"/>
      <c r="F192" s="117"/>
      <c r="G192" s="118"/>
      <c r="H192" s="122" t="str">
        <f>IF(選手名簿!D90="","",選手名簿!D90)</f>
        <v/>
      </c>
      <c r="I192" s="123"/>
      <c r="J192" s="148"/>
      <c r="K192" s="149"/>
      <c r="L192" s="150"/>
      <c r="M192" s="148"/>
      <c r="N192" s="149"/>
      <c r="O192" s="150"/>
      <c r="P192" s="143"/>
      <c r="Q192" s="143"/>
      <c r="R192" s="143"/>
      <c r="S192" s="249"/>
    </row>
    <row r="193" spans="1:19" ht="13" customHeight="1">
      <c r="A193" s="114"/>
      <c r="B193" s="115"/>
      <c r="C193" s="119"/>
      <c r="D193" s="120"/>
      <c r="E193" s="120"/>
      <c r="F193" s="120"/>
      <c r="G193" s="121"/>
      <c r="H193" s="124"/>
      <c r="I193" s="115"/>
      <c r="J193" s="144"/>
      <c r="K193" s="154"/>
      <c r="L193" s="145"/>
      <c r="M193" s="144"/>
      <c r="N193" s="154"/>
      <c r="O193" s="145"/>
      <c r="P193" s="144"/>
      <c r="Q193" s="145"/>
      <c r="R193" s="144"/>
      <c r="S193" s="250"/>
    </row>
    <row r="194" spans="1:19" ht="13" customHeight="1">
      <c r="A194" s="112" t="str">
        <f>IF(選手名簿!B91="","",選手名簿!B91)</f>
        <v/>
      </c>
      <c r="B194" s="113"/>
      <c r="C194" s="133" t="str">
        <f>IF(選手名簿!C91="","",選手名簿!C91)</f>
        <v/>
      </c>
      <c r="D194" s="134"/>
      <c r="E194" s="134"/>
      <c r="F194" s="134"/>
      <c r="G194" s="113"/>
      <c r="H194" s="133" t="str">
        <f>IF(選手名簿!D91="","",選手名簿!D91)</f>
        <v/>
      </c>
      <c r="I194" s="113"/>
      <c r="J194" s="148"/>
      <c r="K194" s="149"/>
      <c r="L194" s="150"/>
      <c r="M194" s="148"/>
      <c r="N194" s="149"/>
      <c r="O194" s="150"/>
      <c r="P194" s="143"/>
      <c r="Q194" s="143"/>
      <c r="R194" s="143"/>
      <c r="S194" s="249"/>
    </row>
    <row r="195" spans="1:19" ht="13" customHeight="1" thickBot="1">
      <c r="A195" s="131"/>
      <c r="B195" s="132"/>
      <c r="C195" s="135"/>
      <c r="D195" s="136"/>
      <c r="E195" s="136"/>
      <c r="F195" s="136"/>
      <c r="G195" s="132"/>
      <c r="H195" s="135"/>
      <c r="I195" s="132"/>
      <c r="J195" s="158"/>
      <c r="K195" s="159"/>
      <c r="L195" s="160"/>
      <c r="M195" s="158"/>
      <c r="N195" s="159"/>
      <c r="O195" s="160"/>
      <c r="P195" s="151"/>
      <c r="Q195" s="152"/>
      <c r="R195" s="151"/>
      <c r="S195" s="251"/>
    </row>
    <row r="196" spans="1:19" ht="13" customHeight="1">
      <c r="A196" s="125" t="str">
        <f>IF(選手名簿!B92="","",選手名簿!B92)</f>
        <v/>
      </c>
      <c r="B196" s="126"/>
      <c r="C196" s="127" t="str">
        <f>IF(選手名簿!C92="","",選手名簿!C92)</f>
        <v/>
      </c>
      <c r="D196" s="128"/>
      <c r="E196" s="128"/>
      <c r="F196" s="128"/>
      <c r="G196" s="129"/>
      <c r="H196" s="130" t="str">
        <f>IF(選手名簿!D92="","",選手名簿!D92)</f>
        <v/>
      </c>
      <c r="I196" s="126"/>
      <c r="J196" s="155"/>
      <c r="K196" s="156"/>
      <c r="L196" s="157"/>
      <c r="M196" s="155"/>
      <c r="N196" s="156"/>
      <c r="O196" s="157"/>
      <c r="P196" s="153"/>
      <c r="Q196" s="153"/>
      <c r="R196" s="153"/>
      <c r="S196" s="247"/>
    </row>
    <row r="197" spans="1:19" ht="13" customHeight="1">
      <c r="A197" s="114"/>
      <c r="B197" s="115"/>
      <c r="C197" s="119"/>
      <c r="D197" s="120"/>
      <c r="E197" s="120"/>
      <c r="F197" s="120"/>
      <c r="G197" s="121"/>
      <c r="H197" s="124"/>
      <c r="I197" s="115"/>
      <c r="J197" s="144"/>
      <c r="K197" s="154"/>
      <c r="L197" s="145"/>
      <c r="M197" s="144"/>
      <c r="N197" s="154"/>
      <c r="O197" s="145"/>
      <c r="P197" s="144"/>
      <c r="Q197" s="145"/>
      <c r="R197" s="144"/>
      <c r="S197" s="250"/>
    </row>
    <row r="198" spans="1:19" ht="13" customHeight="1">
      <c r="A198" s="112" t="str">
        <f>IF(選手名簿!B93="","",選手名簿!B93)</f>
        <v/>
      </c>
      <c r="B198" s="113"/>
      <c r="C198" s="116" t="str">
        <f>IF(選手名簿!C93="","",選手名簿!C93)</f>
        <v/>
      </c>
      <c r="D198" s="117"/>
      <c r="E198" s="117"/>
      <c r="F198" s="117"/>
      <c r="G198" s="118"/>
      <c r="H198" s="122" t="str">
        <f>IF(選手名簿!D93="","",選手名簿!D93)</f>
        <v/>
      </c>
      <c r="I198" s="123"/>
      <c r="J198" s="148"/>
      <c r="K198" s="149"/>
      <c r="L198" s="150"/>
      <c r="M198" s="148"/>
      <c r="N198" s="149"/>
      <c r="O198" s="150"/>
      <c r="P198" s="143"/>
      <c r="Q198" s="143"/>
      <c r="R198" s="143"/>
      <c r="S198" s="249"/>
    </row>
    <row r="199" spans="1:19" ht="13" customHeight="1">
      <c r="A199" s="114"/>
      <c r="B199" s="115"/>
      <c r="C199" s="119"/>
      <c r="D199" s="120"/>
      <c r="E199" s="120"/>
      <c r="F199" s="120"/>
      <c r="G199" s="121"/>
      <c r="H199" s="124"/>
      <c r="I199" s="115"/>
      <c r="J199" s="144"/>
      <c r="K199" s="154"/>
      <c r="L199" s="145"/>
      <c r="M199" s="144"/>
      <c r="N199" s="154"/>
      <c r="O199" s="145"/>
      <c r="P199" s="146"/>
      <c r="Q199" s="147"/>
      <c r="R199" s="146"/>
      <c r="S199" s="248"/>
    </row>
    <row r="200" spans="1:19" ht="13" customHeight="1">
      <c r="A200" s="112" t="str">
        <f>IF(選手名簿!B94="","",選手名簿!B94)</f>
        <v/>
      </c>
      <c r="B200" s="113"/>
      <c r="C200" s="116" t="str">
        <f>IF(選手名簿!C94="","",選手名簿!C94)</f>
        <v/>
      </c>
      <c r="D200" s="117"/>
      <c r="E200" s="117"/>
      <c r="F200" s="117"/>
      <c r="G200" s="118"/>
      <c r="H200" s="122" t="str">
        <f>IF(選手名簿!D94="","",選手名簿!D94)</f>
        <v/>
      </c>
      <c r="I200" s="123"/>
      <c r="J200" s="148"/>
      <c r="K200" s="149"/>
      <c r="L200" s="150"/>
      <c r="M200" s="148"/>
      <c r="N200" s="149"/>
      <c r="O200" s="150"/>
      <c r="P200" s="143"/>
      <c r="Q200" s="143"/>
      <c r="R200" s="143"/>
      <c r="S200" s="249"/>
    </row>
    <row r="201" spans="1:19" ht="13" customHeight="1">
      <c r="A201" s="114"/>
      <c r="B201" s="115"/>
      <c r="C201" s="119"/>
      <c r="D201" s="120"/>
      <c r="E201" s="120"/>
      <c r="F201" s="120"/>
      <c r="G201" s="121"/>
      <c r="H201" s="124"/>
      <c r="I201" s="115"/>
      <c r="J201" s="144"/>
      <c r="K201" s="154"/>
      <c r="L201" s="145"/>
      <c r="M201" s="144"/>
      <c r="N201" s="154"/>
      <c r="O201" s="145"/>
      <c r="P201" s="146"/>
      <c r="Q201" s="147"/>
      <c r="R201" s="146"/>
      <c r="S201" s="248"/>
    </row>
    <row r="202" spans="1:19" ht="13" customHeight="1">
      <c r="A202" s="112" t="str">
        <f>IF(選手名簿!B95="","",選手名簿!B95)</f>
        <v/>
      </c>
      <c r="B202" s="113"/>
      <c r="C202" s="116" t="str">
        <f>IF(選手名簿!C95="","",選手名簿!C95)</f>
        <v/>
      </c>
      <c r="D202" s="117"/>
      <c r="E202" s="117"/>
      <c r="F202" s="117"/>
      <c r="G202" s="118"/>
      <c r="H202" s="122" t="str">
        <f>IF(選手名簿!D95="","",選手名簿!D95)</f>
        <v/>
      </c>
      <c r="I202" s="123"/>
      <c r="J202" s="148"/>
      <c r="K202" s="149"/>
      <c r="L202" s="150"/>
      <c r="M202" s="148"/>
      <c r="N202" s="149"/>
      <c r="O202" s="150"/>
      <c r="P202" s="143"/>
      <c r="Q202" s="143"/>
      <c r="R202" s="143"/>
      <c r="S202" s="249"/>
    </row>
    <row r="203" spans="1:19" ht="13" customHeight="1">
      <c r="A203" s="114"/>
      <c r="B203" s="115"/>
      <c r="C203" s="119"/>
      <c r="D203" s="120"/>
      <c r="E203" s="120"/>
      <c r="F203" s="120"/>
      <c r="G203" s="121"/>
      <c r="H203" s="124"/>
      <c r="I203" s="115"/>
      <c r="J203" s="144"/>
      <c r="K203" s="154"/>
      <c r="L203" s="145"/>
      <c r="M203" s="144"/>
      <c r="N203" s="154"/>
      <c r="O203" s="145"/>
      <c r="P203" s="144"/>
      <c r="Q203" s="145"/>
      <c r="R203" s="144"/>
      <c r="S203" s="250"/>
    </row>
    <row r="204" spans="1:19" ht="13" customHeight="1">
      <c r="A204" s="112" t="str">
        <f>IF(選手名簿!B96="","",選手名簿!B96)</f>
        <v/>
      </c>
      <c r="B204" s="113"/>
      <c r="C204" s="133" t="str">
        <f>IF(選手名簿!C96="","",選手名簿!C96)</f>
        <v/>
      </c>
      <c r="D204" s="134"/>
      <c r="E204" s="134"/>
      <c r="F204" s="134"/>
      <c r="G204" s="113"/>
      <c r="H204" s="133" t="str">
        <f>IF(選手名簿!D96="","",選手名簿!D96)</f>
        <v/>
      </c>
      <c r="I204" s="113"/>
      <c r="J204" s="148"/>
      <c r="K204" s="149"/>
      <c r="L204" s="150"/>
      <c r="M204" s="148"/>
      <c r="N204" s="149"/>
      <c r="O204" s="150"/>
      <c r="P204" s="143"/>
      <c r="Q204" s="143"/>
      <c r="R204" s="143"/>
      <c r="S204" s="249"/>
    </row>
    <row r="205" spans="1:19" ht="13" customHeight="1" thickBot="1">
      <c r="A205" s="131"/>
      <c r="B205" s="132"/>
      <c r="C205" s="135"/>
      <c r="D205" s="136"/>
      <c r="E205" s="136"/>
      <c r="F205" s="136"/>
      <c r="G205" s="132"/>
      <c r="H205" s="135"/>
      <c r="I205" s="132"/>
      <c r="J205" s="158"/>
      <c r="K205" s="159"/>
      <c r="L205" s="160"/>
      <c r="M205" s="158"/>
      <c r="N205" s="159"/>
      <c r="O205" s="160"/>
      <c r="P205" s="151"/>
      <c r="Q205" s="152"/>
      <c r="R205" s="151"/>
      <c r="S205" s="251"/>
    </row>
    <row r="206" spans="1:19" ht="13" customHeight="1">
      <c r="A206" s="125" t="str">
        <f>IF(選手名簿!B97="","",選手名簿!B97)</f>
        <v/>
      </c>
      <c r="B206" s="126"/>
      <c r="C206" s="127" t="str">
        <f>IF(選手名簿!C97="","",選手名簿!C97)</f>
        <v/>
      </c>
      <c r="D206" s="128"/>
      <c r="E206" s="128"/>
      <c r="F206" s="128"/>
      <c r="G206" s="129"/>
      <c r="H206" s="130" t="str">
        <f>IF(選手名簿!D97="","",選手名簿!D97)</f>
        <v/>
      </c>
      <c r="I206" s="126"/>
      <c r="J206" s="155"/>
      <c r="K206" s="156"/>
      <c r="L206" s="157"/>
      <c r="M206" s="155"/>
      <c r="N206" s="156"/>
      <c r="O206" s="157"/>
      <c r="P206" s="153"/>
      <c r="Q206" s="153"/>
      <c r="R206" s="153"/>
      <c r="S206" s="247"/>
    </row>
    <row r="207" spans="1:19" ht="13" customHeight="1">
      <c r="A207" s="114"/>
      <c r="B207" s="115"/>
      <c r="C207" s="119"/>
      <c r="D207" s="120"/>
      <c r="E207" s="120"/>
      <c r="F207" s="120"/>
      <c r="G207" s="121"/>
      <c r="H207" s="124"/>
      <c r="I207" s="115"/>
      <c r="J207" s="144"/>
      <c r="K207" s="154"/>
      <c r="L207" s="145"/>
      <c r="M207" s="144"/>
      <c r="N207" s="154"/>
      <c r="O207" s="145"/>
      <c r="P207" s="144"/>
      <c r="Q207" s="145"/>
      <c r="R207" s="144"/>
      <c r="S207" s="250"/>
    </row>
    <row r="208" spans="1:19" ht="13" customHeight="1">
      <c r="A208" s="112" t="str">
        <f>IF(選手名簿!B98="","",選手名簿!B98)</f>
        <v/>
      </c>
      <c r="B208" s="113"/>
      <c r="C208" s="116" t="str">
        <f>IF(選手名簿!C98="","",選手名簿!C98)</f>
        <v/>
      </c>
      <c r="D208" s="117"/>
      <c r="E208" s="117"/>
      <c r="F208" s="117"/>
      <c r="G208" s="118"/>
      <c r="H208" s="122" t="str">
        <f>IF(選手名簿!D98="","",選手名簿!D98)</f>
        <v/>
      </c>
      <c r="I208" s="123"/>
      <c r="J208" s="148"/>
      <c r="K208" s="149"/>
      <c r="L208" s="150"/>
      <c r="M208" s="148"/>
      <c r="N208" s="149"/>
      <c r="O208" s="150"/>
      <c r="P208" s="143"/>
      <c r="Q208" s="143"/>
      <c r="R208" s="143"/>
      <c r="S208" s="249"/>
    </row>
    <row r="209" spans="1:19" ht="13" customHeight="1">
      <c r="A209" s="114"/>
      <c r="B209" s="115"/>
      <c r="C209" s="119"/>
      <c r="D209" s="120"/>
      <c r="E209" s="120"/>
      <c r="F209" s="120"/>
      <c r="G209" s="121"/>
      <c r="H209" s="124"/>
      <c r="I209" s="115"/>
      <c r="J209" s="144"/>
      <c r="K209" s="154"/>
      <c r="L209" s="145"/>
      <c r="M209" s="144"/>
      <c r="N209" s="154"/>
      <c r="O209" s="145"/>
      <c r="P209" s="146"/>
      <c r="Q209" s="147"/>
      <c r="R209" s="146"/>
      <c r="S209" s="248"/>
    </row>
    <row r="210" spans="1:19" ht="13" customHeight="1">
      <c r="A210" s="112" t="str">
        <f>IF(選手名簿!B99="","",選手名簿!B99)</f>
        <v/>
      </c>
      <c r="B210" s="113"/>
      <c r="C210" s="116" t="str">
        <f>IF(選手名簿!C99="","",選手名簿!C99)</f>
        <v/>
      </c>
      <c r="D210" s="117"/>
      <c r="E210" s="117"/>
      <c r="F210" s="117"/>
      <c r="G210" s="118"/>
      <c r="H210" s="122" t="str">
        <f>IF(選手名簿!D99="","",選手名簿!D99)</f>
        <v/>
      </c>
      <c r="I210" s="123"/>
      <c r="J210" s="148"/>
      <c r="K210" s="149"/>
      <c r="L210" s="150"/>
      <c r="M210" s="148"/>
      <c r="N210" s="149"/>
      <c r="O210" s="150"/>
      <c r="P210" s="143"/>
      <c r="Q210" s="143"/>
      <c r="R210" s="143"/>
      <c r="S210" s="249"/>
    </row>
    <row r="211" spans="1:19" ht="13" customHeight="1">
      <c r="A211" s="114"/>
      <c r="B211" s="115"/>
      <c r="C211" s="119"/>
      <c r="D211" s="120"/>
      <c r="E211" s="120"/>
      <c r="F211" s="120"/>
      <c r="G211" s="121"/>
      <c r="H211" s="124"/>
      <c r="I211" s="115"/>
      <c r="J211" s="144"/>
      <c r="K211" s="154"/>
      <c r="L211" s="145"/>
      <c r="M211" s="144"/>
      <c r="N211" s="154"/>
      <c r="O211" s="145"/>
      <c r="P211" s="146"/>
      <c r="Q211" s="147"/>
      <c r="R211" s="146"/>
      <c r="S211" s="248"/>
    </row>
    <row r="212" spans="1:19" ht="13" customHeight="1">
      <c r="A212" s="112" t="str">
        <f>IF(選手名簿!B100="","",選手名簿!B100)</f>
        <v/>
      </c>
      <c r="B212" s="113"/>
      <c r="C212" s="116" t="str">
        <f>IF(選手名簿!C100="","",選手名簿!C100)</f>
        <v/>
      </c>
      <c r="D212" s="117"/>
      <c r="E212" s="117"/>
      <c r="F212" s="117"/>
      <c r="G212" s="118"/>
      <c r="H212" s="122" t="str">
        <f>IF(選手名簿!D100="","",選手名簿!D100)</f>
        <v/>
      </c>
      <c r="I212" s="123"/>
      <c r="J212" s="148"/>
      <c r="K212" s="149"/>
      <c r="L212" s="150"/>
      <c r="M212" s="148"/>
      <c r="N212" s="149"/>
      <c r="O212" s="150"/>
      <c r="P212" s="143"/>
      <c r="Q212" s="143"/>
      <c r="R212" s="143"/>
      <c r="S212" s="249"/>
    </row>
    <row r="213" spans="1:19" ht="13" customHeight="1">
      <c r="A213" s="114"/>
      <c r="B213" s="115"/>
      <c r="C213" s="119"/>
      <c r="D213" s="120"/>
      <c r="E213" s="120"/>
      <c r="F213" s="120"/>
      <c r="G213" s="121"/>
      <c r="H213" s="124"/>
      <c r="I213" s="115"/>
      <c r="J213" s="144"/>
      <c r="K213" s="154"/>
      <c r="L213" s="145"/>
      <c r="M213" s="144"/>
      <c r="N213" s="154"/>
      <c r="O213" s="145"/>
      <c r="P213" s="144"/>
      <c r="Q213" s="145"/>
      <c r="R213" s="144"/>
      <c r="S213" s="250"/>
    </row>
    <row r="214" spans="1:19" ht="13" customHeight="1">
      <c r="A214" s="112" t="str">
        <f>IF(選手名簿!B101="","",選手名簿!B101)</f>
        <v/>
      </c>
      <c r="B214" s="113"/>
      <c r="C214" s="133" t="str">
        <f>IF(選手名簿!C101="","",選手名簿!C101)</f>
        <v/>
      </c>
      <c r="D214" s="134"/>
      <c r="E214" s="134"/>
      <c r="F214" s="134"/>
      <c r="G214" s="113"/>
      <c r="H214" s="133" t="str">
        <f>IF(選手名簿!D101="","",選手名簿!D101)</f>
        <v/>
      </c>
      <c r="I214" s="113"/>
      <c r="J214" s="148"/>
      <c r="K214" s="149"/>
      <c r="L214" s="150"/>
      <c r="M214" s="148"/>
      <c r="N214" s="149"/>
      <c r="O214" s="150"/>
      <c r="P214" s="143"/>
      <c r="Q214" s="143"/>
      <c r="R214" s="143"/>
      <c r="S214" s="249"/>
    </row>
    <row r="215" spans="1:19" ht="13" customHeight="1" thickBot="1">
      <c r="A215" s="131"/>
      <c r="B215" s="132"/>
      <c r="C215" s="135"/>
      <c r="D215" s="136"/>
      <c r="E215" s="136"/>
      <c r="F215" s="136"/>
      <c r="G215" s="132"/>
      <c r="H215" s="135"/>
      <c r="I215" s="132"/>
      <c r="J215" s="158"/>
      <c r="K215" s="159"/>
      <c r="L215" s="160"/>
      <c r="M215" s="158"/>
      <c r="N215" s="159"/>
      <c r="O215" s="160"/>
      <c r="P215" s="151"/>
      <c r="Q215" s="152"/>
      <c r="R215" s="151"/>
      <c r="S215" s="251"/>
    </row>
  </sheetData>
  <sheetProtection password="C644" sheet="1" objects="1" scenarios="1"/>
  <mergeCells count="1148">
    <mergeCell ref="R210:S210"/>
    <mergeCell ref="J211:L211"/>
    <mergeCell ref="M211:O211"/>
    <mergeCell ref="R211:S211"/>
    <mergeCell ref="J212:L212"/>
    <mergeCell ref="M212:O212"/>
    <mergeCell ref="R212:S212"/>
    <mergeCell ref="J213:L213"/>
    <mergeCell ref="M213:O213"/>
    <mergeCell ref="R213:S213"/>
    <mergeCell ref="J214:L214"/>
    <mergeCell ref="M214:O214"/>
    <mergeCell ref="R214:S214"/>
    <mergeCell ref="J215:L215"/>
    <mergeCell ref="M215:O215"/>
    <mergeCell ref="R215:S215"/>
    <mergeCell ref="R203:S203"/>
    <mergeCell ref="J204:L204"/>
    <mergeCell ref="M204:O204"/>
    <mergeCell ref="R204:S204"/>
    <mergeCell ref="J205:L205"/>
    <mergeCell ref="M205:O205"/>
    <mergeCell ref="R205:S205"/>
    <mergeCell ref="J206:L206"/>
    <mergeCell ref="M206:O206"/>
    <mergeCell ref="R206:S206"/>
    <mergeCell ref="J207:L207"/>
    <mergeCell ref="M207:O207"/>
    <mergeCell ref="R207:S207"/>
    <mergeCell ref="J208:L208"/>
    <mergeCell ref="M208:O208"/>
    <mergeCell ref="R208:S208"/>
    <mergeCell ref="R209:S209"/>
    <mergeCell ref="J197:L197"/>
    <mergeCell ref="M197:O197"/>
    <mergeCell ref="R197:S197"/>
    <mergeCell ref="J198:L198"/>
    <mergeCell ref="M198:O198"/>
    <mergeCell ref="R198:S198"/>
    <mergeCell ref="J199:L199"/>
    <mergeCell ref="M199:O199"/>
    <mergeCell ref="R199:S199"/>
    <mergeCell ref="J200:L200"/>
    <mergeCell ref="M200:O200"/>
    <mergeCell ref="R200:S200"/>
    <mergeCell ref="J201:L201"/>
    <mergeCell ref="M201:O201"/>
    <mergeCell ref="R201:S201"/>
    <mergeCell ref="J202:L202"/>
    <mergeCell ref="M202:O202"/>
    <mergeCell ref="R202:S202"/>
    <mergeCell ref="P207:Q207"/>
    <mergeCell ref="R190:S190"/>
    <mergeCell ref="J191:L191"/>
    <mergeCell ref="M191:O191"/>
    <mergeCell ref="R191:S191"/>
    <mergeCell ref="J192:L192"/>
    <mergeCell ref="M192:O192"/>
    <mergeCell ref="R192:S192"/>
    <mergeCell ref="J193:L193"/>
    <mergeCell ref="M193:O193"/>
    <mergeCell ref="R193:S193"/>
    <mergeCell ref="J194:L194"/>
    <mergeCell ref="M194:O194"/>
    <mergeCell ref="R194:S194"/>
    <mergeCell ref="J195:L195"/>
    <mergeCell ref="M195:O195"/>
    <mergeCell ref="R195:S195"/>
    <mergeCell ref="J196:L196"/>
    <mergeCell ref="M196:O196"/>
    <mergeCell ref="R196:S196"/>
    <mergeCell ref="R183:S183"/>
    <mergeCell ref="J184:L184"/>
    <mergeCell ref="M184:O184"/>
    <mergeCell ref="R184:S184"/>
    <mergeCell ref="J185:L185"/>
    <mergeCell ref="M185:O185"/>
    <mergeCell ref="R185:S185"/>
    <mergeCell ref="J186:L186"/>
    <mergeCell ref="M186:O186"/>
    <mergeCell ref="R186:S186"/>
    <mergeCell ref="J187:L187"/>
    <mergeCell ref="M187:O187"/>
    <mergeCell ref="R187:S187"/>
    <mergeCell ref="J188:L188"/>
    <mergeCell ref="M188:O188"/>
    <mergeCell ref="R188:S188"/>
    <mergeCell ref="J189:L189"/>
    <mergeCell ref="M189:O189"/>
    <mergeCell ref="R189:S189"/>
    <mergeCell ref="J177:L177"/>
    <mergeCell ref="M177:O177"/>
    <mergeCell ref="R177:S177"/>
    <mergeCell ref="J178:L178"/>
    <mergeCell ref="M178:O178"/>
    <mergeCell ref="R178:S178"/>
    <mergeCell ref="J179:L179"/>
    <mergeCell ref="M179:O179"/>
    <mergeCell ref="R179:S179"/>
    <mergeCell ref="J180:L180"/>
    <mergeCell ref="M180:O180"/>
    <mergeCell ref="R180:S180"/>
    <mergeCell ref="J181:L181"/>
    <mergeCell ref="M181:O181"/>
    <mergeCell ref="R181:S181"/>
    <mergeCell ref="J182:L182"/>
    <mergeCell ref="M182:O182"/>
    <mergeCell ref="R182:S182"/>
    <mergeCell ref="J171:L171"/>
    <mergeCell ref="M171:O171"/>
    <mergeCell ref="R171:S171"/>
    <mergeCell ref="J172:L172"/>
    <mergeCell ref="M172:O172"/>
    <mergeCell ref="R172:S172"/>
    <mergeCell ref="J173:L173"/>
    <mergeCell ref="M173:O173"/>
    <mergeCell ref="R173:S173"/>
    <mergeCell ref="J174:L174"/>
    <mergeCell ref="M174:O174"/>
    <mergeCell ref="R174:S174"/>
    <mergeCell ref="J175:L175"/>
    <mergeCell ref="M175:O175"/>
    <mergeCell ref="R175:S175"/>
    <mergeCell ref="J176:L176"/>
    <mergeCell ref="M176:O176"/>
    <mergeCell ref="R176:S176"/>
    <mergeCell ref="R164:S164"/>
    <mergeCell ref="J165:L165"/>
    <mergeCell ref="M165:O165"/>
    <mergeCell ref="R165:S165"/>
    <mergeCell ref="J166:L166"/>
    <mergeCell ref="M166:O166"/>
    <mergeCell ref="R166:S166"/>
    <mergeCell ref="J167:L167"/>
    <mergeCell ref="M167:O167"/>
    <mergeCell ref="R167:S167"/>
    <mergeCell ref="J168:L168"/>
    <mergeCell ref="M168:O168"/>
    <mergeCell ref="R168:S168"/>
    <mergeCell ref="J169:L169"/>
    <mergeCell ref="M169:O169"/>
    <mergeCell ref="R169:S169"/>
    <mergeCell ref="R170:S170"/>
    <mergeCell ref="R157:S157"/>
    <mergeCell ref="J158:L158"/>
    <mergeCell ref="M158:O158"/>
    <mergeCell ref="R158:S158"/>
    <mergeCell ref="J159:L159"/>
    <mergeCell ref="M159:O159"/>
    <mergeCell ref="R159:S159"/>
    <mergeCell ref="J160:L160"/>
    <mergeCell ref="M160:O160"/>
    <mergeCell ref="R160:S160"/>
    <mergeCell ref="J161:L161"/>
    <mergeCell ref="M161:O161"/>
    <mergeCell ref="R161:S161"/>
    <mergeCell ref="J162:L162"/>
    <mergeCell ref="M162:O162"/>
    <mergeCell ref="R162:S162"/>
    <mergeCell ref="J163:L163"/>
    <mergeCell ref="M163:O163"/>
    <mergeCell ref="R163:S163"/>
    <mergeCell ref="P158:Q158"/>
    <mergeCell ref="P159:Q159"/>
    <mergeCell ref="R150:S150"/>
    <mergeCell ref="J151:L151"/>
    <mergeCell ref="M151:O151"/>
    <mergeCell ref="R151:S151"/>
    <mergeCell ref="J152:L152"/>
    <mergeCell ref="M152:O152"/>
    <mergeCell ref="R152:S152"/>
    <mergeCell ref="J153:L153"/>
    <mergeCell ref="M153:O153"/>
    <mergeCell ref="R153:S153"/>
    <mergeCell ref="J154:L154"/>
    <mergeCell ref="M154:O154"/>
    <mergeCell ref="R154:S154"/>
    <mergeCell ref="J155:L155"/>
    <mergeCell ref="M155:O155"/>
    <mergeCell ref="R155:S155"/>
    <mergeCell ref="J156:L156"/>
    <mergeCell ref="M156:O156"/>
    <mergeCell ref="R156:S156"/>
    <mergeCell ref="P150:Q150"/>
    <mergeCell ref="P151:Q151"/>
    <mergeCell ref="R143:S143"/>
    <mergeCell ref="J144:L144"/>
    <mergeCell ref="M144:O144"/>
    <mergeCell ref="R144:S144"/>
    <mergeCell ref="J145:L145"/>
    <mergeCell ref="M145:O145"/>
    <mergeCell ref="R145:S145"/>
    <mergeCell ref="J146:L146"/>
    <mergeCell ref="M146:O146"/>
    <mergeCell ref="R146:S146"/>
    <mergeCell ref="J147:L147"/>
    <mergeCell ref="M147:O147"/>
    <mergeCell ref="R147:S147"/>
    <mergeCell ref="J148:L148"/>
    <mergeCell ref="M148:O148"/>
    <mergeCell ref="R148:S148"/>
    <mergeCell ref="J149:L149"/>
    <mergeCell ref="M149:O149"/>
    <mergeCell ref="R149:S149"/>
    <mergeCell ref="P143:Q143"/>
    <mergeCell ref="R136:S136"/>
    <mergeCell ref="J137:L137"/>
    <mergeCell ref="M137:O137"/>
    <mergeCell ref="R137:S137"/>
    <mergeCell ref="J138:L138"/>
    <mergeCell ref="M138:O138"/>
    <mergeCell ref="R138:S138"/>
    <mergeCell ref="J139:L139"/>
    <mergeCell ref="M139:O139"/>
    <mergeCell ref="R139:S139"/>
    <mergeCell ref="J140:L140"/>
    <mergeCell ref="M140:O140"/>
    <mergeCell ref="R140:S140"/>
    <mergeCell ref="J141:L141"/>
    <mergeCell ref="M141:O141"/>
    <mergeCell ref="R141:S141"/>
    <mergeCell ref="J142:L142"/>
    <mergeCell ref="M142:O142"/>
    <mergeCell ref="R142:S142"/>
    <mergeCell ref="P142:Q142"/>
    <mergeCell ref="R129:S129"/>
    <mergeCell ref="J130:L130"/>
    <mergeCell ref="M130:O130"/>
    <mergeCell ref="R130:S130"/>
    <mergeCell ref="J131:L131"/>
    <mergeCell ref="M131:O131"/>
    <mergeCell ref="R131:S131"/>
    <mergeCell ref="J132:L132"/>
    <mergeCell ref="M132:O132"/>
    <mergeCell ref="R132:S132"/>
    <mergeCell ref="J133:L133"/>
    <mergeCell ref="M133:O133"/>
    <mergeCell ref="R133:S133"/>
    <mergeCell ref="J134:L134"/>
    <mergeCell ref="M134:O134"/>
    <mergeCell ref="R134:S134"/>
    <mergeCell ref="J135:L135"/>
    <mergeCell ref="M135:O135"/>
    <mergeCell ref="R135:S135"/>
    <mergeCell ref="R122:S122"/>
    <mergeCell ref="J123:L123"/>
    <mergeCell ref="M123:O123"/>
    <mergeCell ref="R123:S123"/>
    <mergeCell ref="J124:L124"/>
    <mergeCell ref="M124:O124"/>
    <mergeCell ref="R124:S124"/>
    <mergeCell ref="J125:L125"/>
    <mergeCell ref="M125:O125"/>
    <mergeCell ref="R125:S125"/>
    <mergeCell ref="J126:L126"/>
    <mergeCell ref="M126:O126"/>
    <mergeCell ref="R126:S126"/>
    <mergeCell ref="J127:L127"/>
    <mergeCell ref="M127:O127"/>
    <mergeCell ref="R127:S127"/>
    <mergeCell ref="J128:L128"/>
    <mergeCell ref="M128:O128"/>
    <mergeCell ref="R128:S128"/>
    <mergeCell ref="R115:S115"/>
    <mergeCell ref="J116:L116"/>
    <mergeCell ref="M116:O116"/>
    <mergeCell ref="R116:S116"/>
    <mergeCell ref="J117:L117"/>
    <mergeCell ref="M117:O117"/>
    <mergeCell ref="R117:S117"/>
    <mergeCell ref="J118:L118"/>
    <mergeCell ref="M118:O118"/>
    <mergeCell ref="R118:S118"/>
    <mergeCell ref="J119:L119"/>
    <mergeCell ref="M119:O119"/>
    <mergeCell ref="R119:S119"/>
    <mergeCell ref="J120:L120"/>
    <mergeCell ref="M120:O120"/>
    <mergeCell ref="R120:S120"/>
    <mergeCell ref="J121:L121"/>
    <mergeCell ref="M121:O121"/>
    <mergeCell ref="R121:S121"/>
    <mergeCell ref="R108:S108"/>
    <mergeCell ref="J109:L109"/>
    <mergeCell ref="M109:O109"/>
    <mergeCell ref="R109:S109"/>
    <mergeCell ref="J110:L110"/>
    <mergeCell ref="M110:O110"/>
    <mergeCell ref="R110:S110"/>
    <mergeCell ref="J111:L111"/>
    <mergeCell ref="M111:O111"/>
    <mergeCell ref="R111:S111"/>
    <mergeCell ref="J112:L112"/>
    <mergeCell ref="M112:O112"/>
    <mergeCell ref="R112:S112"/>
    <mergeCell ref="J113:L113"/>
    <mergeCell ref="M113:O113"/>
    <mergeCell ref="R113:S113"/>
    <mergeCell ref="J114:L114"/>
    <mergeCell ref="M114:O114"/>
    <mergeCell ref="R114:S114"/>
    <mergeCell ref="P110:Q110"/>
    <mergeCell ref="P111:Q111"/>
    <mergeCell ref="R101:S101"/>
    <mergeCell ref="J102:L102"/>
    <mergeCell ref="M102:O102"/>
    <mergeCell ref="R102:S102"/>
    <mergeCell ref="J103:L103"/>
    <mergeCell ref="M103:O103"/>
    <mergeCell ref="R103:S103"/>
    <mergeCell ref="J104:L104"/>
    <mergeCell ref="M104:O104"/>
    <mergeCell ref="R104:S104"/>
    <mergeCell ref="J105:L105"/>
    <mergeCell ref="M105:O105"/>
    <mergeCell ref="R105:S105"/>
    <mergeCell ref="J106:L106"/>
    <mergeCell ref="M106:O106"/>
    <mergeCell ref="R106:S106"/>
    <mergeCell ref="J107:L107"/>
    <mergeCell ref="M107:O107"/>
    <mergeCell ref="R107:S107"/>
    <mergeCell ref="R94:S94"/>
    <mergeCell ref="J95:L95"/>
    <mergeCell ref="M95:O95"/>
    <mergeCell ref="R95:S95"/>
    <mergeCell ref="J96:L96"/>
    <mergeCell ref="M96:O96"/>
    <mergeCell ref="R96:S96"/>
    <mergeCell ref="J97:L97"/>
    <mergeCell ref="M97:O97"/>
    <mergeCell ref="R97:S97"/>
    <mergeCell ref="J98:L98"/>
    <mergeCell ref="M98:O98"/>
    <mergeCell ref="R98:S98"/>
    <mergeCell ref="J99:L99"/>
    <mergeCell ref="M99:O99"/>
    <mergeCell ref="R99:S99"/>
    <mergeCell ref="J100:L100"/>
    <mergeCell ref="M100:O100"/>
    <mergeCell ref="R100:S100"/>
    <mergeCell ref="R87:S87"/>
    <mergeCell ref="J88:L88"/>
    <mergeCell ref="M88:O88"/>
    <mergeCell ref="R88:S88"/>
    <mergeCell ref="J89:L89"/>
    <mergeCell ref="M89:O89"/>
    <mergeCell ref="R89:S89"/>
    <mergeCell ref="J90:L90"/>
    <mergeCell ref="M90:O90"/>
    <mergeCell ref="R90:S90"/>
    <mergeCell ref="J91:L91"/>
    <mergeCell ref="M91:O91"/>
    <mergeCell ref="R91:S91"/>
    <mergeCell ref="J92:L92"/>
    <mergeCell ref="M92:O92"/>
    <mergeCell ref="R92:S92"/>
    <mergeCell ref="J93:L93"/>
    <mergeCell ref="M93:O93"/>
    <mergeCell ref="R93:S93"/>
    <mergeCell ref="P87:Q87"/>
    <mergeCell ref="J87:L87"/>
    <mergeCell ref="M87:O87"/>
    <mergeCell ref="J83:L83"/>
    <mergeCell ref="M83:O83"/>
    <mergeCell ref="R83:S83"/>
    <mergeCell ref="J84:L84"/>
    <mergeCell ref="M84:O84"/>
    <mergeCell ref="R84:S84"/>
    <mergeCell ref="J85:L85"/>
    <mergeCell ref="M85:O85"/>
    <mergeCell ref="R85:S85"/>
    <mergeCell ref="J86:L86"/>
    <mergeCell ref="M86:O86"/>
    <mergeCell ref="R86:S86"/>
    <mergeCell ref="P84:Q84"/>
    <mergeCell ref="P85:Q85"/>
    <mergeCell ref="P86:Q86"/>
    <mergeCell ref="P80:Q80"/>
    <mergeCell ref="P81:Q81"/>
    <mergeCell ref="P82:Q82"/>
    <mergeCell ref="P83:Q83"/>
    <mergeCell ref="J80:L80"/>
    <mergeCell ref="M80:O80"/>
    <mergeCell ref="J78:L78"/>
    <mergeCell ref="M78:O78"/>
    <mergeCell ref="R78:S78"/>
    <mergeCell ref="J79:L79"/>
    <mergeCell ref="M79:O79"/>
    <mergeCell ref="R79:S79"/>
    <mergeCell ref="P76:Q76"/>
    <mergeCell ref="P77:Q77"/>
    <mergeCell ref="P78:Q78"/>
    <mergeCell ref="P79:Q79"/>
    <mergeCell ref="P73:Q73"/>
    <mergeCell ref="R80:S80"/>
    <mergeCell ref="J81:L81"/>
    <mergeCell ref="M81:O81"/>
    <mergeCell ref="R81:S81"/>
    <mergeCell ref="J82:L82"/>
    <mergeCell ref="M82:O82"/>
    <mergeCell ref="R82:S82"/>
    <mergeCell ref="R71:S71"/>
    <mergeCell ref="J72:L72"/>
    <mergeCell ref="M72:O72"/>
    <mergeCell ref="R72:S72"/>
    <mergeCell ref="P72:Q72"/>
    <mergeCell ref="R73:S73"/>
    <mergeCell ref="J74:L74"/>
    <mergeCell ref="M74:O74"/>
    <mergeCell ref="R74:S74"/>
    <mergeCell ref="J75:L75"/>
    <mergeCell ref="M75:O75"/>
    <mergeCell ref="R75:S75"/>
    <mergeCell ref="J76:L76"/>
    <mergeCell ref="M76:O76"/>
    <mergeCell ref="R76:S76"/>
    <mergeCell ref="J77:L77"/>
    <mergeCell ref="M77:O77"/>
    <mergeCell ref="R77:S77"/>
    <mergeCell ref="R64:S64"/>
    <mergeCell ref="J65:L65"/>
    <mergeCell ref="M65:O65"/>
    <mergeCell ref="R65:S65"/>
    <mergeCell ref="P64:Q64"/>
    <mergeCell ref="P65:Q65"/>
    <mergeCell ref="R66:S66"/>
    <mergeCell ref="J67:L67"/>
    <mergeCell ref="M67:O67"/>
    <mergeCell ref="R67:S67"/>
    <mergeCell ref="J68:L68"/>
    <mergeCell ref="M68:O68"/>
    <mergeCell ref="R68:S68"/>
    <mergeCell ref="J69:L69"/>
    <mergeCell ref="M69:O69"/>
    <mergeCell ref="R69:S69"/>
    <mergeCell ref="J70:L70"/>
    <mergeCell ref="M70:O70"/>
    <mergeCell ref="R70:S70"/>
    <mergeCell ref="R57:S57"/>
    <mergeCell ref="J58:L58"/>
    <mergeCell ref="M58:O58"/>
    <mergeCell ref="R58:S58"/>
    <mergeCell ref="P56:Q56"/>
    <mergeCell ref="P57:Q57"/>
    <mergeCell ref="R59:S59"/>
    <mergeCell ref="J60:L60"/>
    <mergeCell ref="M60:O60"/>
    <mergeCell ref="R60:S60"/>
    <mergeCell ref="J61:L61"/>
    <mergeCell ref="M61:O61"/>
    <mergeCell ref="R61:S61"/>
    <mergeCell ref="J62:L62"/>
    <mergeCell ref="M62:O62"/>
    <mergeCell ref="R62:S62"/>
    <mergeCell ref="J63:L63"/>
    <mergeCell ref="M63:O63"/>
    <mergeCell ref="R63:S63"/>
    <mergeCell ref="R50:S50"/>
    <mergeCell ref="J51:L51"/>
    <mergeCell ref="M51:O51"/>
    <mergeCell ref="R51:S51"/>
    <mergeCell ref="P48:Q48"/>
    <mergeCell ref="P49:Q49"/>
    <mergeCell ref="R52:S52"/>
    <mergeCell ref="J53:L53"/>
    <mergeCell ref="M53:O53"/>
    <mergeCell ref="R53:S53"/>
    <mergeCell ref="J54:L54"/>
    <mergeCell ref="M54:O54"/>
    <mergeCell ref="R54:S54"/>
    <mergeCell ref="J55:L55"/>
    <mergeCell ref="M55:O55"/>
    <mergeCell ref="R55:S55"/>
    <mergeCell ref="J56:L56"/>
    <mergeCell ref="M56:O56"/>
    <mergeCell ref="R56:S56"/>
    <mergeCell ref="R43:S43"/>
    <mergeCell ref="J44:L44"/>
    <mergeCell ref="M44:O44"/>
    <mergeCell ref="R44:S44"/>
    <mergeCell ref="P40:Q40"/>
    <mergeCell ref="P41:Q41"/>
    <mergeCell ref="R45:S45"/>
    <mergeCell ref="J46:L46"/>
    <mergeCell ref="M46:O46"/>
    <mergeCell ref="R46:S46"/>
    <mergeCell ref="J47:L47"/>
    <mergeCell ref="M47:O47"/>
    <mergeCell ref="R47:S47"/>
    <mergeCell ref="J48:L48"/>
    <mergeCell ref="M48:O48"/>
    <mergeCell ref="R48:S48"/>
    <mergeCell ref="J49:L49"/>
    <mergeCell ref="M49:O49"/>
    <mergeCell ref="R49:S49"/>
    <mergeCell ref="R36:S36"/>
    <mergeCell ref="J37:L37"/>
    <mergeCell ref="M37:O37"/>
    <mergeCell ref="R37:S37"/>
    <mergeCell ref="P34:Q34"/>
    <mergeCell ref="P35:Q35"/>
    <mergeCell ref="R38:S38"/>
    <mergeCell ref="J39:L39"/>
    <mergeCell ref="M39:O39"/>
    <mergeCell ref="R39:S39"/>
    <mergeCell ref="J40:L40"/>
    <mergeCell ref="M40:O40"/>
    <mergeCell ref="R40:S40"/>
    <mergeCell ref="J41:L41"/>
    <mergeCell ref="M41:O41"/>
    <mergeCell ref="R41:S41"/>
    <mergeCell ref="J42:L42"/>
    <mergeCell ref="M42:O42"/>
    <mergeCell ref="R42:S42"/>
    <mergeCell ref="R29:S29"/>
    <mergeCell ref="J30:L30"/>
    <mergeCell ref="M30:O30"/>
    <mergeCell ref="R30:S30"/>
    <mergeCell ref="J31:L31"/>
    <mergeCell ref="M31:O31"/>
    <mergeCell ref="R31:S31"/>
    <mergeCell ref="J32:L32"/>
    <mergeCell ref="M32:O32"/>
    <mergeCell ref="R32:S32"/>
    <mergeCell ref="J33:L33"/>
    <mergeCell ref="M33:O33"/>
    <mergeCell ref="R33:S33"/>
    <mergeCell ref="J34:L34"/>
    <mergeCell ref="M34:O34"/>
    <mergeCell ref="R34:S34"/>
    <mergeCell ref="J35:L35"/>
    <mergeCell ref="M35:O35"/>
    <mergeCell ref="R35:S35"/>
    <mergeCell ref="R18:S18"/>
    <mergeCell ref="R19:S19"/>
    <mergeCell ref="R20:S20"/>
    <mergeCell ref="R21:S21"/>
    <mergeCell ref="R22:S22"/>
    <mergeCell ref="R23:S23"/>
    <mergeCell ref="R24:S24"/>
    <mergeCell ref="R25:S25"/>
    <mergeCell ref="J26:L26"/>
    <mergeCell ref="M26:O26"/>
    <mergeCell ref="R26:S26"/>
    <mergeCell ref="J27:L27"/>
    <mergeCell ref="M27:O27"/>
    <mergeCell ref="R27:S27"/>
    <mergeCell ref="J28:L28"/>
    <mergeCell ref="M28:O28"/>
    <mergeCell ref="R28:S28"/>
    <mergeCell ref="A214:B215"/>
    <mergeCell ref="C214:G215"/>
    <mergeCell ref="H214:I215"/>
    <mergeCell ref="P214:Q214"/>
    <mergeCell ref="P215:Q215"/>
    <mergeCell ref="A208:B209"/>
    <mergeCell ref="C208:G209"/>
    <mergeCell ref="H208:I209"/>
    <mergeCell ref="P208:Q208"/>
    <mergeCell ref="P209:Q209"/>
    <mergeCell ref="A210:B211"/>
    <mergeCell ref="C210:G211"/>
    <mergeCell ref="H210:I211"/>
    <mergeCell ref="J16:L16"/>
    <mergeCell ref="J17:L17"/>
    <mergeCell ref="J15:L15"/>
    <mergeCell ref="M15:O15"/>
    <mergeCell ref="J18:L18"/>
    <mergeCell ref="J19:L19"/>
    <mergeCell ref="J20:L20"/>
    <mergeCell ref="J21:L21"/>
    <mergeCell ref="J22:L22"/>
    <mergeCell ref="J23:L23"/>
    <mergeCell ref="J24:L24"/>
    <mergeCell ref="J25:L25"/>
    <mergeCell ref="M16:O16"/>
    <mergeCell ref="M17:O17"/>
    <mergeCell ref="M18:O18"/>
    <mergeCell ref="M19:O19"/>
    <mergeCell ref="M20:O20"/>
    <mergeCell ref="M21:O21"/>
    <mergeCell ref="M22:O22"/>
    <mergeCell ref="P202:Q202"/>
    <mergeCell ref="A204:B205"/>
    <mergeCell ref="P204:Q204"/>
    <mergeCell ref="C198:G199"/>
    <mergeCell ref="H198:I199"/>
    <mergeCell ref="P198:Q198"/>
    <mergeCell ref="P199:Q199"/>
    <mergeCell ref="P205:Q205"/>
    <mergeCell ref="P206:Q206"/>
    <mergeCell ref="J203:L203"/>
    <mergeCell ref="M203:O203"/>
    <mergeCell ref="A212:B213"/>
    <mergeCell ref="C212:G213"/>
    <mergeCell ref="H212:I213"/>
    <mergeCell ref="P212:Q212"/>
    <mergeCell ref="P213:Q213"/>
    <mergeCell ref="P210:Q210"/>
    <mergeCell ref="P211:Q211"/>
    <mergeCell ref="J210:L210"/>
    <mergeCell ref="M210:O210"/>
    <mergeCell ref="J209:L209"/>
    <mergeCell ref="M209:O209"/>
    <mergeCell ref="A194:B195"/>
    <mergeCell ref="C194:G195"/>
    <mergeCell ref="H194:I195"/>
    <mergeCell ref="P194:Q194"/>
    <mergeCell ref="P195:Q195"/>
    <mergeCell ref="P203:Q203"/>
    <mergeCell ref="A196:B197"/>
    <mergeCell ref="C196:G197"/>
    <mergeCell ref="H196:I197"/>
    <mergeCell ref="P196:Q196"/>
    <mergeCell ref="P197:Q197"/>
    <mergeCell ref="A198:B199"/>
    <mergeCell ref="A190:B191"/>
    <mergeCell ref="C190:G191"/>
    <mergeCell ref="H190:I191"/>
    <mergeCell ref="P190:Q190"/>
    <mergeCell ref="P191:Q191"/>
    <mergeCell ref="A192:B193"/>
    <mergeCell ref="C192:G193"/>
    <mergeCell ref="H192:I193"/>
    <mergeCell ref="P192:Q192"/>
    <mergeCell ref="P193:Q193"/>
    <mergeCell ref="J190:L190"/>
    <mergeCell ref="M190:O190"/>
    <mergeCell ref="A200:B201"/>
    <mergeCell ref="C200:G201"/>
    <mergeCell ref="H200:I201"/>
    <mergeCell ref="P200:Q200"/>
    <mergeCell ref="P201:Q201"/>
    <mergeCell ref="A202:B203"/>
    <mergeCell ref="C202:G203"/>
    <mergeCell ref="H202:I203"/>
    <mergeCell ref="A186:B187"/>
    <mergeCell ref="C186:G187"/>
    <mergeCell ref="H186:I187"/>
    <mergeCell ref="P186:Q186"/>
    <mergeCell ref="P187:Q187"/>
    <mergeCell ref="A188:B189"/>
    <mergeCell ref="C188:G189"/>
    <mergeCell ref="H188:I189"/>
    <mergeCell ref="P188:Q188"/>
    <mergeCell ref="P189:Q189"/>
    <mergeCell ref="A182:B183"/>
    <mergeCell ref="C182:G183"/>
    <mergeCell ref="H182:I183"/>
    <mergeCell ref="P182:Q182"/>
    <mergeCell ref="P183:Q183"/>
    <mergeCell ref="A184:B185"/>
    <mergeCell ref="C184:G185"/>
    <mergeCell ref="H184:I185"/>
    <mergeCell ref="P184:Q184"/>
    <mergeCell ref="P185:Q185"/>
    <mergeCell ref="J183:L183"/>
    <mergeCell ref="M183:O183"/>
    <mergeCell ref="H178:I179"/>
    <mergeCell ref="P178:Q178"/>
    <mergeCell ref="P179:Q179"/>
    <mergeCell ref="A180:B181"/>
    <mergeCell ref="C180:G181"/>
    <mergeCell ref="H180:I181"/>
    <mergeCell ref="P180:Q180"/>
    <mergeCell ref="P181:Q181"/>
    <mergeCell ref="C178:G179"/>
    <mergeCell ref="P92:Q92"/>
    <mergeCell ref="P93:Q93"/>
    <mergeCell ref="P94:Q94"/>
    <mergeCell ref="P95:Q95"/>
    <mergeCell ref="J94:L94"/>
    <mergeCell ref="M94:O94"/>
    <mergeCell ref="P88:Q88"/>
    <mergeCell ref="P89:Q89"/>
    <mergeCell ref="P90:Q90"/>
    <mergeCell ref="P91:Q91"/>
    <mergeCell ref="A98:B99"/>
    <mergeCell ref="C98:G99"/>
    <mergeCell ref="H98:I99"/>
    <mergeCell ref="P98:Q98"/>
    <mergeCell ref="P99:Q99"/>
    <mergeCell ref="A96:B97"/>
    <mergeCell ref="C96:G97"/>
    <mergeCell ref="H96:I97"/>
    <mergeCell ref="P96:Q96"/>
    <mergeCell ref="P97:Q97"/>
    <mergeCell ref="A110:B111"/>
    <mergeCell ref="C110:G111"/>
    <mergeCell ref="H110:I111"/>
    <mergeCell ref="A72:B73"/>
    <mergeCell ref="C72:G73"/>
    <mergeCell ref="H72:I73"/>
    <mergeCell ref="P74:Q74"/>
    <mergeCell ref="P75:Q75"/>
    <mergeCell ref="A74:B75"/>
    <mergeCell ref="C74:G75"/>
    <mergeCell ref="H74:I75"/>
    <mergeCell ref="J73:L73"/>
    <mergeCell ref="M73:O73"/>
    <mergeCell ref="P68:Q68"/>
    <mergeCell ref="P69:Q69"/>
    <mergeCell ref="A68:B69"/>
    <mergeCell ref="C68:G69"/>
    <mergeCell ref="H68:I69"/>
    <mergeCell ref="P70:Q70"/>
    <mergeCell ref="P71:Q71"/>
    <mergeCell ref="A70:B71"/>
    <mergeCell ref="C70:G71"/>
    <mergeCell ref="H70:I71"/>
    <mergeCell ref="J71:L71"/>
    <mergeCell ref="M71:O71"/>
    <mergeCell ref="A64:B65"/>
    <mergeCell ref="C64:G65"/>
    <mergeCell ref="H64:I65"/>
    <mergeCell ref="P66:Q66"/>
    <mergeCell ref="P67:Q67"/>
    <mergeCell ref="A66:B67"/>
    <mergeCell ref="C66:G67"/>
    <mergeCell ref="H66:I67"/>
    <mergeCell ref="J66:L66"/>
    <mergeCell ref="M66:O66"/>
    <mergeCell ref="P60:Q60"/>
    <mergeCell ref="P61:Q61"/>
    <mergeCell ref="A60:B61"/>
    <mergeCell ref="C60:G61"/>
    <mergeCell ref="H60:I61"/>
    <mergeCell ref="P62:Q62"/>
    <mergeCell ref="P63:Q63"/>
    <mergeCell ref="A62:B63"/>
    <mergeCell ref="C62:G63"/>
    <mergeCell ref="H62:I63"/>
    <mergeCell ref="J64:L64"/>
    <mergeCell ref="M64:O64"/>
    <mergeCell ref="A56:B57"/>
    <mergeCell ref="C56:G57"/>
    <mergeCell ref="H56:I57"/>
    <mergeCell ref="P58:Q58"/>
    <mergeCell ref="P59:Q59"/>
    <mergeCell ref="A58:B59"/>
    <mergeCell ref="C58:G59"/>
    <mergeCell ref="H58:I59"/>
    <mergeCell ref="J59:L59"/>
    <mergeCell ref="M59:O59"/>
    <mergeCell ref="P52:Q52"/>
    <mergeCell ref="P53:Q53"/>
    <mergeCell ref="A52:B53"/>
    <mergeCell ref="C52:G53"/>
    <mergeCell ref="H52:I53"/>
    <mergeCell ref="P54:Q54"/>
    <mergeCell ref="P55:Q55"/>
    <mergeCell ref="A54:B55"/>
    <mergeCell ref="C54:G55"/>
    <mergeCell ref="H54:I55"/>
    <mergeCell ref="J52:L52"/>
    <mergeCell ref="M52:O52"/>
    <mergeCell ref="J57:L57"/>
    <mergeCell ref="M57:O57"/>
    <mergeCell ref="A48:B49"/>
    <mergeCell ref="C48:G49"/>
    <mergeCell ref="H48:I49"/>
    <mergeCell ref="P50:Q50"/>
    <mergeCell ref="P51:Q51"/>
    <mergeCell ref="A50:B51"/>
    <mergeCell ref="C50:G51"/>
    <mergeCell ref="H50:I51"/>
    <mergeCell ref="P44:Q44"/>
    <mergeCell ref="P45:Q45"/>
    <mergeCell ref="A44:B45"/>
    <mergeCell ref="C44:G45"/>
    <mergeCell ref="H44:I45"/>
    <mergeCell ref="P46:Q46"/>
    <mergeCell ref="P47:Q47"/>
    <mergeCell ref="A46:B47"/>
    <mergeCell ref="C46:G47"/>
    <mergeCell ref="H46:I47"/>
    <mergeCell ref="J45:L45"/>
    <mergeCell ref="M45:O45"/>
    <mergeCell ref="J50:L50"/>
    <mergeCell ref="M50:O50"/>
    <mergeCell ref="A40:B41"/>
    <mergeCell ref="C40:G41"/>
    <mergeCell ref="H40:I41"/>
    <mergeCell ref="P42:Q42"/>
    <mergeCell ref="P43:Q43"/>
    <mergeCell ref="A42:B43"/>
    <mergeCell ref="C42:G43"/>
    <mergeCell ref="H42:I43"/>
    <mergeCell ref="P36:Q36"/>
    <mergeCell ref="P37:Q37"/>
    <mergeCell ref="A36:B37"/>
    <mergeCell ref="C36:G37"/>
    <mergeCell ref="H36:I37"/>
    <mergeCell ref="P38:Q38"/>
    <mergeCell ref="P39:Q39"/>
    <mergeCell ref="A38:B39"/>
    <mergeCell ref="C38:G39"/>
    <mergeCell ref="H38:I39"/>
    <mergeCell ref="J38:L38"/>
    <mergeCell ref="M38:O38"/>
    <mergeCell ref="J36:L36"/>
    <mergeCell ref="M36:O36"/>
    <mergeCell ref="J43:L43"/>
    <mergeCell ref="M43:O43"/>
    <mergeCell ref="A34:B35"/>
    <mergeCell ref="C34:G35"/>
    <mergeCell ref="H34:I35"/>
    <mergeCell ref="P30:Q30"/>
    <mergeCell ref="P31:Q31"/>
    <mergeCell ref="A30:B31"/>
    <mergeCell ref="C30:G31"/>
    <mergeCell ref="H30:I31"/>
    <mergeCell ref="P32:Q32"/>
    <mergeCell ref="P33:Q33"/>
    <mergeCell ref="A32:B33"/>
    <mergeCell ref="C32:G33"/>
    <mergeCell ref="H32:I33"/>
    <mergeCell ref="P26:Q26"/>
    <mergeCell ref="P27:Q27"/>
    <mergeCell ref="A26:B27"/>
    <mergeCell ref="C26:G27"/>
    <mergeCell ref="H26:I27"/>
    <mergeCell ref="P28:Q28"/>
    <mergeCell ref="P29:Q29"/>
    <mergeCell ref="A28:B29"/>
    <mergeCell ref="C28:G29"/>
    <mergeCell ref="H28:I29"/>
    <mergeCell ref="J29:L29"/>
    <mergeCell ref="M29:O29"/>
    <mergeCell ref="C24:G25"/>
    <mergeCell ref="H24:I25"/>
    <mergeCell ref="P23:Q23"/>
    <mergeCell ref="H20:I21"/>
    <mergeCell ref="P21:Q21"/>
    <mergeCell ref="P24:Q24"/>
    <mergeCell ref="H3:I3"/>
    <mergeCell ref="A14:B15"/>
    <mergeCell ref="C14:G15"/>
    <mergeCell ref="H14:I15"/>
    <mergeCell ref="J14:S14"/>
    <mergeCell ref="P15:Q15"/>
    <mergeCell ref="P16:Q16"/>
    <mergeCell ref="A16:B17"/>
    <mergeCell ref="C16:G17"/>
    <mergeCell ref="H16:I17"/>
    <mergeCell ref="P17:Q17"/>
    <mergeCell ref="A3:B5"/>
    <mergeCell ref="C3:C5"/>
    <mergeCell ref="D3:D5"/>
    <mergeCell ref="G3:G5"/>
    <mergeCell ref="E3:F3"/>
    <mergeCell ref="E5:F5"/>
    <mergeCell ref="H5:I5"/>
    <mergeCell ref="J3:L5"/>
    <mergeCell ref="M3:S5"/>
    <mergeCell ref="R15:S15"/>
    <mergeCell ref="M23:O23"/>
    <mergeCell ref="M24:O24"/>
    <mergeCell ref="M25:O25"/>
    <mergeCell ref="R16:S16"/>
    <mergeCell ref="R17:S17"/>
    <mergeCell ref="A90:B91"/>
    <mergeCell ref="C90:G91"/>
    <mergeCell ref="H90:I91"/>
    <mergeCell ref="A92:B93"/>
    <mergeCell ref="C92:G93"/>
    <mergeCell ref="H92:I93"/>
    <mergeCell ref="A94:B95"/>
    <mergeCell ref="C94:G95"/>
    <mergeCell ref="A6:B6"/>
    <mergeCell ref="C6:H6"/>
    <mergeCell ref="J6:L6"/>
    <mergeCell ref="M6:S6"/>
    <mergeCell ref="A7:B7"/>
    <mergeCell ref="C7:I7"/>
    <mergeCell ref="J7:L7"/>
    <mergeCell ref="M7:S7"/>
    <mergeCell ref="P18:Q18"/>
    <mergeCell ref="P20:Q20"/>
    <mergeCell ref="A18:B19"/>
    <mergeCell ref="C18:G19"/>
    <mergeCell ref="A9:F9"/>
    <mergeCell ref="A10:F10"/>
    <mergeCell ref="A11:F11"/>
    <mergeCell ref="A12:F12"/>
    <mergeCell ref="G9:I9"/>
    <mergeCell ref="G10:I10"/>
    <mergeCell ref="G11:I11"/>
    <mergeCell ref="H18:I19"/>
    <mergeCell ref="P19:Q19"/>
    <mergeCell ref="A20:B21"/>
    <mergeCell ref="C20:G21"/>
    <mergeCell ref="Q9:S9"/>
    <mergeCell ref="A102:B103"/>
    <mergeCell ref="C102:G103"/>
    <mergeCell ref="H102:I103"/>
    <mergeCell ref="P102:Q102"/>
    <mergeCell ref="P103:Q103"/>
    <mergeCell ref="A100:B101"/>
    <mergeCell ref="C100:G101"/>
    <mergeCell ref="H100:I101"/>
    <mergeCell ref="P100:Q100"/>
    <mergeCell ref="P101:Q101"/>
    <mergeCell ref="J101:L101"/>
    <mergeCell ref="M101:O101"/>
    <mergeCell ref="A106:B107"/>
    <mergeCell ref="C106:G107"/>
    <mergeCell ref="H106:I107"/>
    <mergeCell ref="P106:Q106"/>
    <mergeCell ref="P107:Q107"/>
    <mergeCell ref="A104:B105"/>
    <mergeCell ref="C104:G105"/>
    <mergeCell ref="H104:I105"/>
    <mergeCell ref="P104:Q104"/>
    <mergeCell ref="P105:Q105"/>
    <mergeCell ref="A108:B109"/>
    <mergeCell ref="C108:G109"/>
    <mergeCell ref="H108:I109"/>
    <mergeCell ref="P108:Q108"/>
    <mergeCell ref="P109:Q109"/>
    <mergeCell ref="J108:L108"/>
    <mergeCell ref="M108:O108"/>
    <mergeCell ref="A114:B115"/>
    <mergeCell ref="C114:G115"/>
    <mergeCell ref="H114:I115"/>
    <mergeCell ref="P114:Q114"/>
    <mergeCell ref="P115:Q115"/>
    <mergeCell ref="A112:B113"/>
    <mergeCell ref="C112:G113"/>
    <mergeCell ref="H112:I113"/>
    <mergeCell ref="P112:Q112"/>
    <mergeCell ref="P113:Q113"/>
    <mergeCell ref="J115:L115"/>
    <mergeCell ref="M115:O115"/>
    <mergeCell ref="A118:B119"/>
    <mergeCell ref="C118:G119"/>
    <mergeCell ref="H118:I119"/>
    <mergeCell ref="P118:Q118"/>
    <mergeCell ref="P119:Q119"/>
    <mergeCell ref="A116:B117"/>
    <mergeCell ref="C116:G117"/>
    <mergeCell ref="H116:I117"/>
    <mergeCell ref="P116:Q116"/>
    <mergeCell ref="P117:Q117"/>
    <mergeCell ref="A122:B123"/>
    <mergeCell ref="C122:G123"/>
    <mergeCell ref="H122:I123"/>
    <mergeCell ref="P122:Q122"/>
    <mergeCell ref="P123:Q123"/>
    <mergeCell ref="A120:B121"/>
    <mergeCell ref="C120:G121"/>
    <mergeCell ref="H120:I121"/>
    <mergeCell ref="P120:Q120"/>
    <mergeCell ref="P121:Q121"/>
    <mergeCell ref="J122:L122"/>
    <mergeCell ref="M122:O122"/>
    <mergeCell ref="A126:B127"/>
    <mergeCell ref="C126:G127"/>
    <mergeCell ref="H126:I127"/>
    <mergeCell ref="P126:Q126"/>
    <mergeCell ref="P127:Q127"/>
    <mergeCell ref="A124:B125"/>
    <mergeCell ref="C124:G125"/>
    <mergeCell ref="H124:I125"/>
    <mergeCell ref="P124:Q124"/>
    <mergeCell ref="P125:Q125"/>
    <mergeCell ref="A130:B131"/>
    <mergeCell ref="C130:G131"/>
    <mergeCell ref="H130:I131"/>
    <mergeCell ref="P130:Q130"/>
    <mergeCell ref="P131:Q131"/>
    <mergeCell ref="A128:B129"/>
    <mergeCell ref="C128:G129"/>
    <mergeCell ref="H128:I129"/>
    <mergeCell ref="P128:Q128"/>
    <mergeCell ref="P129:Q129"/>
    <mergeCell ref="J129:L129"/>
    <mergeCell ref="M129:O129"/>
    <mergeCell ref="A134:B135"/>
    <mergeCell ref="C134:G135"/>
    <mergeCell ref="H134:I135"/>
    <mergeCell ref="P134:Q134"/>
    <mergeCell ref="P135:Q135"/>
    <mergeCell ref="A132:B133"/>
    <mergeCell ref="C132:G133"/>
    <mergeCell ref="H132:I133"/>
    <mergeCell ref="P132:Q132"/>
    <mergeCell ref="P133:Q133"/>
    <mergeCell ref="A138:B139"/>
    <mergeCell ref="C138:G139"/>
    <mergeCell ref="H138:I139"/>
    <mergeCell ref="P138:Q138"/>
    <mergeCell ref="P139:Q139"/>
    <mergeCell ref="A136:B137"/>
    <mergeCell ref="C136:G137"/>
    <mergeCell ref="H136:I137"/>
    <mergeCell ref="P136:Q136"/>
    <mergeCell ref="P137:Q137"/>
    <mergeCell ref="J136:L136"/>
    <mergeCell ref="M136:O136"/>
    <mergeCell ref="A140:B141"/>
    <mergeCell ref="C140:G141"/>
    <mergeCell ref="H140:I141"/>
    <mergeCell ref="P140:Q140"/>
    <mergeCell ref="P141:Q141"/>
    <mergeCell ref="A142:B143"/>
    <mergeCell ref="C142:G143"/>
    <mergeCell ref="H142:I143"/>
    <mergeCell ref="J143:L143"/>
    <mergeCell ref="M143:O143"/>
    <mergeCell ref="P146:Q146"/>
    <mergeCell ref="P147:Q147"/>
    <mergeCell ref="A144:B145"/>
    <mergeCell ref="C144:G145"/>
    <mergeCell ref="H144:I145"/>
    <mergeCell ref="P144:Q144"/>
    <mergeCell ref="P145:Q145"/>
    <mergeCell ref="A146:B147"/>
    <mergeCell ref="C146:G147"/>
    <mergeCell ref="H146:I147"/>
    <mergeCell ref="A164:B165"/>
    <mergeCell ref="C164:G165"/>
    <mergeCell ref="H164:I165"/>
    <mergeCell ref="P164:Q164"/>
    <mergeCell ref="P165:Q165"/>
    <mergeCell ref="A168:B169"/>
    <mergeCell ref="C168:G169"/>
    <mergeCell ref="H168:I169"/>
    <mergeCell ref="P168:Q168"/>
    <mergeCell ref="A148:B149"/>
    <mergeCell ref="C148:G149"/>
    <mergeCell ref="H148:I149"/>
    <mergeCell ref="P148:Q148"/>
    <mergeCell ref="P149:Q149"/>
    <mergeCell ref="A150:B151"/>
    <mergeCell ref="C150:G151"/>
    <mergeCell ref="H150:I151"/>
    <mergeCell ref="J150:L150"/>
    <mergeCell ref="M150:O150"/>
    <mergeCell ref="P154:Q154"/>
    <mergeCell ref="P155:Q155"/>
    <mergeCell ref="A152:B153"/>
    <mergeCell ref="C152:G153"/>
    <mergeCell ref="H152:I153"/>
    <mergeCell ref="P152:Q152"/>
    <mergeCell ref="P153:Q153"/>
    <mergeCell ref="A154:B155"/>
    <mergeCell ref="C154:G155"/>
    <mergeCell ref="H154:I155"/>
    <mergeCell ref="J164:L164"/>
    <mergeCell ref="M164:O164"/>
    <mergeCell ref="A206:B207"/>
    <mergeCell ref="C206:G207"/>
    <mergeCell ref="H206:I207"/>
    <mergeCell ref="A174:B175"/>
    <mergeCell ref="C174:G175"/>
    <mergeCell ref="H174:I175"/>
    <mergeCell ref="A170:B171"/>
    <mergeCell ref="C170:G171"/>
    <mergeCell ref="H170:I171"/>
    <mergeCell ref="A176:B177"/>
    <mergeCell ref="C176:G177"/>
    <mergeCell ref="H176:I177"/>
    <mergeCell ref="P176:Q176"/>
    <mergeCell ref="P177:Q177"/>
    <mergeCell ref="A178:B179"/>
    <mergeCell ref="A156:B157"/>
    <mergeCell ref="C156:G157"/>
    <mergeCell ref="H156:I157"/>
    <mergeCell ref="P156:Q156"/>
    <mergeCell ref="P157:Q157"/>
    <mergeCell ref="C158:G159"/>
    <mergeCell ref="H158:I159"/>
    <mergeCell ref="J157:L157"/>
    <mergeCell ref="M157:O157"/>
    <mergeCell ref="P162:Q162"/>
    <mergeCell ref="P163:Q163"/>
    <mergeCell ref="A160:B161"/>
    <mergeCell ref="C160:G161"/>
    <mergeCell ref="H160:I161"/>
    <mergeCell ref="P160:Q160"/>
    <mergeCell ref="P161:Q161"/>
    <mergeCell ref="P169:Q169"/>
    <mergeCell ref="H94:I95"/>
    <mergeCell ref="C204:G205"/>
    <mergeCell ref="H204:I205"/>
    <mergeCell ref="C86:G87"/>
    <mergeCell ref="H86:I87"/>
    <mergeCell ref="A166:B167"/>
    <mergeCell ref="C166:G167"/>
    <mergeCell ref="H166:I167"/>
    <mergeCell ref="A162:B163"/>
    <mergeCell ref="C162:G163"/>
    <mergeCell ref="H162:I163"/>
    <mergeCell ref="A158:B159"/>
    <mergeCell ref="L9:M9"/>
    <mergeCell ref="L10:M10"/>
    <mergeCell ref="L11:M11"/>
    <mergeCell ref="N9:O9"/>
    <mergeCell ref="N10:O10"/>
    <mergeCell ref="N11:O11"/>
    <mergeCell ref="G12:P12"/>
    <mergeCell ref="H172:I173"/>
    <mergeCell ref="P172:Q172"/>
    <mergeCell ref="P173:Q173"/>
    <mergeCell ref="P170:Q170"/>
    <mergeCell ref="P171:Q171"/>
    <mergeCell ref="J170:L170"/>
    <mergeCell ref="M170:O170"/>
    <mergeCell ref="P174:Q174"/>
    <mergeCell ref="P175:Q175"/>
    <mergeCell ref="A172:B173"/>
    <mergeCell ref="C172:G173"/>
    <mergeCell ref="P166:Q166"/>
    <mergeCell ref="P167:Q167"/>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H84:I85"/>
    <mergeCell ref="A86:B87"/>
    <mergeCell ref="Q10:S10"/>
    <mergeCell ref="Q11:S11"/>
    <mergeCell ref="Q12:S12"/>
    <mergeCell ref="P22:Q22"/>
    <mergeCell ref="A22:B23"/>
    <mergeCell ref="C22:G23"/>
    <mergeCell ref="H22:I23"/>
    <mergeCell ref="P25:Q25"/>
    <mergeCell ref="A24:B25"/>
  </mergeCells>
  <phoneticPr fontId="2"/>
  <dataValidations count="3">
    <dataValidation type="list" allowBlank="1" showInputMessage="1" showErrorMessage="1" sqref="M3:M4" xr:uid="{00000000-0002-0000-0200-000000000000}">
      <formula1>大会名</formula1>
    </dataValidation>
    <dataValidation type="list" allowBlank="1" showInputMessage="1" showErrorMessage="1" sqref="P16:S16 P26:S26 P36:S36 P46:S46 P56:S56 P66:S66 P76:S76 P86:S86 P96:S96 P106:S106 P116:S116 P126:S126 P136:S136 P146:S146 P156:S156 P166:S166 P176:S176 P186:S186 P196:S196 P206:S206" xr:uid="{2D3FC41E-956E-48CE-9988-5D3EF21B5A3D}">
      <formula1>リレー</formula1>
    </dataValidation>
    <dataValidation type="list" allowBlank="1" showInputMessage="1" showErrorMessage="1" sqref="P18:S18 P20:S20 P22:S22 P24:S24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 xr:uid="{D845A441-42E6-4E58-8918-283C88CE513A}">
      <formula1>リレー</formula1>
    </dataValidation>
  </dataValidations>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C3 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1"/>
  <sheetViews>
    <sheetView workbookViewId="0">
      <selection activeCell="J2" sqref="J2"/>
    </sheetView>
  </sheetViews>
  <sheetFormatPr defaultRowHeight="13"/>
  <cols>
    <col min="6" max="6" width="9" style="12"/>
    <col min="8" max="8" width="9" style="12"/>
    <col min="11" max="11" width="8.36328125" bestFit="1" customWidth="1"/>
    <col min="12" max="12" width="3.6328125" customWidth="1"/>
    <col min="13" max="24" width="3.6328125" style="25" customWidth="1"/>
    <col min="26" max="33" width="3.6328125" customWidth="1"/>
    <col min="34" max="39" width="3.6328125" style="25" customWidth="1"/>
  </cols>
  <sheetData>
    <row r="1" spans="1:39" ht="13.5" thickBot="1">
      <c r="B1" s="5" t="s">
        <v>25</v>
      </c>
      <c r="C1" s="5" t="s">
        <v>26</v>
      </c>
      <c r="D1" s="5" t="s">
        <v>27</v>
      </c>
      <c r="E1" s="252">
        <v>1</v>
      </c>
      <c r="F1" s="252"/>
      <c r="G1" s="252">
        <v>2</v>
      </c>
      <c r="H1" s="252"/>
      <c r="J1" s="26" t="s">
        <v>32</v>
      </c>
      <c r="K1" s="35" t="s">
        <v>36</v>
      </c>
      <c r="L1" s="36">
        <f>COUNTIF($J$2:$J$101,K1)</f>
        <v>0</v>
      </c>
      <c r="M1" s="35" t="s">
        <v>37</v>
      </c>
      <c r="N1" s="36">
        <f>COUNTIF($J$2:$J$101,M1)</f>
        <v>0</v>
      </c>
      <c r="O1" s="35" t="s">
        <v>38</v>
      </c>
      <c r="P1" s="36">
        <f>COUNTIF($J$2:$J$101,O1)</f>
        <v>0</v>
      </c>
      <c r="Q1" s="35" t="s">
        <v>39</v>
      </c>
      <c r="R1" s="36">
        <f>COUNTIF($J$2:$J$101,Q1)</f>
        <v>0</v>
      </c>
      <c r="S1" s="35" t="s">
        <v>40</v>
      </c>
      <c r="T1" s="36">
        <f>COUNTIF($J$2:$J$101,S1)</f>
        <v>0</v>
      </c>
      <c r="U1" s="35" t="s">
        <v>41</v>
      </c>
      <c r="V1" s="36">
        <f>COUNTIF($J$2:$J$101,U1)</f>
        <v>0</v>
      </c>
      <c r="W1" s="35" t="s">
        <v>42</v>
      </c>
      <c r="X1" s="28">
        <f>COUNTIF($J$2:$J$101,W1)</f>
        <v>0</v>
      </c>
      <c r="Y1" s="26" t="s">
        <v>33</v>
      </c>
      <c r="Z1" s="35" t="s">
        <v>36</v>
      </c>
      <c r="AA1" s="36">
        <f>COUNTIF($Y$2:$Y$101,Z1)</f>
        <v>0</v>
      </c>
      <c r="AB1" s="35" t="s">
        <v>37</v>
      </c>
      <c r="AC1" s="36">
        <f>COUNTIF($Y$2:$Y$101,AB1)</f>
        <v>0</v>
      </c>
      <c r="AD1" s="35" t="s">
        <v>38</v>
      </c>
      <c r="AE1" s="36">
        <f>COUNTIF($Y$2:$Y$101,AD1)</f>
        <v>0</v>
      </c>
      <c r="AF1" s="35" t="s">
        <v>39</v>
      </c>
      <c r="AG1" s="36">
        <f>COUNTIF($Y$2:$Y$101,AF1)</f>
        <v>0</v>
      </c>
      <c r="AH1" s="35" t="s">
        <v>40</v>
      </c>
      <c r="AI1" s="36">
        <f>COUNTIF($Y$2:$Y$101,AH1)</f>
        <v>0</v>
      </c>
      <c r="AJ1" s="35" t="s">
        <v>41</v>
      </c>
      <c r="AK1" s="36">
        <f>COUNTIF($Y$2:$Y$101,AJ1)</f>
        <v>0</v>
      </c>
      <c r="AL1" s="35" t="s">
        <v>42</v>
      </c>
      <c r="AM1" s="28">
        <f>COUNTIF($Y$2:$Y$101,AL1)</f>
        <v>0</v>
      </c>
    </row>
    <row r="2" spans="1:39">
      <c r="A2" s="6">
        <v>1</v>
      </c>
      <c r="B2" t="str">
        <f>'一覧表(男子)'!A16</f>
        <v/>
      </c>
      <c r="C2" t="str">
        <f>'一覧表(男子)'!C16</f>
        <v/>
      </c>
      <c r="D2" t="str">
        <f>'一覧表(男子)'!H16</f>
        <v/>
      </c>
      <c r="E2">
        <f>'一覧表(男子)'!J16</f>
        <v>0</v>
      </c>
      <c r="F2" s="12">
        <f>'一覧表(男子)'!J17</f>
        <v>0</v>
      </c>
      <c r="G2">
        <f>'一覧表(男子)'!M16</f>
        <v>0</v>
      </c>
      <c r="H2" s="12">
        <f>'一覧表(男子)'!M17</f>
        <v>0</v>
      </c>
      <c r="J2" s="19">
        <f>'一覧表(男子)'!P16</f>
        <v>0</v>
      </c>
      <c r="K2" s="52">
        <f>IF($J$2&lt;&gt;K1,0,1)</f>
        <v>0</v>
      </c>
      <c r="L2" s="30" t="str">
        <f t="shared" ref="L2:L33" si="0">IF(J2="○",B2,"")</f>
        <v/>
      </c>
      <c r="M2" s="44">
        <f>IF($J$2&lt;&gt;M1,0,1)</f>
        <v>0</v>
      </c>
      <c r="N2" s="45" t="str">
        <f t="shared" ref="N2:N33" si="1">IF(J2="A",B2,"")</f>
        <v/>
      </c>
      <c r="O2" s="44">
        <f>IF($J$2&lt;&gt;O1,0,1)</f>
        <v>0</v>
      </c>
      <c r="P2" s="45" t="str">
        <f t="shared" ref="P2:P33" si="2">IF(J2="B",B2,"")</f>
        <v/>
      </c>
      <c r="Q2" s="44">
        <f>IF($J$2&lt;&gt;Q1,0,1)</f>
        <v>0</v>
      </c>
      <c r="R2" s="45" t="str">
        <f t="shared" ref="R2:R33" si="3">IF(J2="C",B2,"")</f>
        <v/>
      </c>
      <c r="S2" s="44">
        <f>IF($J$2&lt;&gt;S1,0,1)</f>
        <v>0</v>
      </c>
      <c r="T2" s="45" t="str">
        <f t="shared" ref="T2:T33" si="4">IF(J2=$S$1,B2,"")</f>
        <v/>
      </c>
      <c r="U2" s="44">
        <f>IF($J$2&lt;&gt;U1,0,1)</f>
        <v>0</v>
      </c>
      <c r="V2" s="45" t="str">
        <f t="shared" ref="V2:V33" si="5">IF(J2=$U$1,B2,"")</f>
        <v/>
      </c>
      <c r="W2" s="44">
        <f>IF($J$2&lt;&gt;W1,0,1)</f>
        <v>0</v>
      </c>
      <c r="X2" s="53" t="str">
        <f t="shared" ref="X2:X33" si="6">IF(J2=$W$1,B2,"")</f>
        <v/>
      </c>
      <c r="Y2" s="19">
        <f>'一覧表(男子)'!R16</f>
        <v>0</v>
      </c>
      <c r="Z2" s="52">
        <f>IF($Y$2&lt;&gt;Z1,0,1)</f>
        <v>0</v>
      </c>
      <c r="AA2" s="31" t="str">
        <f t="shared" ref="AA2:AA33" si="7">IF(Y2="○",B2,"")</f>
        <v/>
      </c>
      <c r="AB2" s="20">
        <f>IF($Y$2&lt;&gt;AB1,0,1)</f>
        <v>0</v>
      </c>
      <c r="AC2" s="30" t="str">
        <f t="shared" ref="AC2:AC33" si="8">IF(Y2="A",B2,"")</f>
        <v/>
      </c>
      <c r="AD2" s="20">
        <f>IF($Y$2&lt;&gt;AD1,0,1)</f>
        <v>0</v>
      </c>
      <c r="AE2" s="30" t="str">
        <f t="shared" ref="AE2:AE33" si="9">IF(Y2="B",B2,"")</f>
        <v/>
      </c>
      <c r="AF2" s="20">
        <f>IF($Y$2&lt;&gt;AF1,0,1)</f>
        <v>0</v>
      </c>
      <c r="AG2" s="54" t="str">
        <f t="shared" ref="AG2:AG33" si="10">IF(Y2="C",B2,"")</f>
        <v/>
      </c>
      <c r="AH2" s="55">
        <f>IF($Y$2&lt;&gt;AH1,0,1)</f>
        <v>0</v>
      </c>
      <c r="AI2" s="45" t="str">
        <f t="shared" ref="AI2:AI33" si="11">IF(Y2=$AH$1,B2,"")</f>
        <v/>
      </c>
      <c r="AJ2" s="44">
        <f>IF($Y$2&lt;&gt;AJ1,0,1)</f>
        <v>0</v>
      </c>
      <c r="AK2" s="45" t="str">
        <f t="shared" ref="AK2:AK33" si="12">IF(Y2=$AJ$1,B2,"")</f>
        <v/>
      </c>
      <c r="AL2" s="44">
        <f>IF($Y$2&lt;&gt;AL1,0,1)</f>
        <v>0</v>
      </c>
      <c r="AM2" s="53" t="str">
        <f t="shared" ref="AM2:AM33" si="13">IF(Y2=$AL$1,B2,"")</f>
        <v/>
      </c>
    </row>
    <row r="3" spans="1:39">
      <c r="A3" s="6">
        <v>2</v>
      </c>
      <c r="B3" t="str">
        <f>'一覧表(男子)'!A18</f>
        <v/>
      </c>
      <c r="C3" t="str">
        <f>'一覧表(男子)'!C18</f>
        <v/>
      </c>
      <c r="D3" t="str">
        <f>'一覧表(男子)'!H18</f>
        <v/>
      </c>
      <c r="E3">
        <f>'一覧表(男子)'!J18</f>
        <v>0</v>
      </c>
      <c r="F3" s="12">
        <f>'一覧表(男子)'!J19</f>
        <v>0</v>
      </c>
      <c r="G3">
        <f>'一覧表(男子)'!M18</f>
        <v>0</v>
      </c>
      <c r="H3" s="12">
        <f>'一覧表(男子)'!M19</f>
        <v>0</v>
      </c>
      <c r="J3" s="19">
        <f>'一覧表(男子)'!P18</f>
        <v>0</v>
      </c>
      <c r="K3" s="52">
        <f>IF(J3="○",K2+1,K2)</f>
        <v>0</v>
      </c>
      <c r="L3" s="31" t="str">
        <f t="shared" si="0"/>
        <v/>
      </c>
      <c r="M3" s="44">
        <f>IF(J3="A",M2+1,M2)</f>
        <v>0</v>
      </c>
      <c r="N3" s="46" t="str">
        <f t="shared" si="1"/>
        <v/>
      </c>
      <c r="O3" s="44">
        <f>IF(J3="B",O2+1,O2)</f>
        <v>0</v>
      </c>
      <c r="P3" s="46" t="str">
        <f t="shared" si="2"/>
        <v/>
      </c>
      <c r="Q3" s="44">
        <f>IF(J3="C",Q2+1,Q2)</f>
        <v>0</v>
      </c>
      <c r="R3" s="46" t="str">
        <f t="shared" si="3"/>
        <v/>
      </c>
      <c r="S3" s="44">
        <f>IF(J3=$S$1,S2+1,S2)</f>
        <v>0</v>
      </c>
      <c r="T3" s="46" t="str">
        <f t="shared" si="4"/>
        <v/>
      </c>
      <c r="U3" s="44">
        <f>IF(J3=$U$1,U2+1,U2)</f>
        <v>0</v>
      </c>
      <c r="V3" s="46" t="str">
        <f t="shared" si="5"/>
        <v/>
      </c>
      <c r="W3" s="44">
        <f>IF(J3=$W$1,W2+1,W2)</f>
        <v>0</v>
      </c>
      <c r="X3" s="49" t="str">
        <f t="shared" si="6"/>
        <v/>
      </c>
      <c r="Y3" s="19">
        <f>'一覧表(男子)'!R18</f>
        <v>0</v>
      </c>
      <c r="Z3" s="52">
        <f>IF(Y3="○",Z2+1,Z2)</f>
        <v>0</v>
      </c>
      <c r="AA3" s="31" t="str">
        <f t="shared" si="7"/>
        <v/>
      </c>
      <c r="AB3" s="20">
        <f>IF(Y3="A",AB2+1,AB2)</f>
        <v>0</v>
      </c>
      <c r="AC3" s="31" t="str">
        <f t="shared" si="8"/>
        <v/>
      </c>
      <c r="AD3" s="20">
        <f>IF(Y3="B",AD2+1,AD2)</f>
        <v>0</v>
      </c>
      <c r="AE3" s="31" t="str">
        <f t="shared" si="9"/>
        <v/>
      </c>
      <c r="AF3" s="20">
        <f>IF(Y3="C",AF2+1,AF2)</f>
        <v>0</v>
      </c>
      <c r="AG3" s="29" t="str">
        <f t="shared" si="10"/>
        <v/>
      </c>
      <c r="AH3" s="55">
        <f>IF(Y3=$AH$1,AH2+1,AH2)</f>
        <v>0</v>
      </c>
      <c r="AI3" s="46" t="str">
        <f t="shared" si="11"/>
        <v/>
      </c>
      <c r="AJ3" s="44">
        <f>IF(Y3=$AJ$1,AJ2+1,AJ2)</f>
        <v>0</v>
      </c>
      <c r="AK3" s="46" t="str">
        <f t="shared" si="12"/>
        <v/>
      </c>
      <c r="AL3" s="44">
        <f>IF(Y3=$AL$1,AL2+1,AL2)</f>
        <v>0</v>
      </c>
      <c r="AM3" s="49" t="str">
        <f t="shared" si="13"/>
        <v/>
      </c>
    </row>
    <row r="4" spans="1:39">
      <c r="A4" s="6">
        <v>3</v>
      </c>
      <c r="B4" t="str">
        <f>'一覧表(男子)'!A20</f>
        <v/>
      </c>
      <c r="C4" t="str">
        <f>'一覧表(男子)'!C20</f>
        <v/>
      </c>
      <c r="D4" t="str">
        <f>'一覧表(男子)'!H20</f>
        <v/>
      </c>
      <c r="E4">
        <f>'一覧表(男子)'!J20</f>
        <v>0</v>
      </c>
      <c r="F4" s="12">
        <f>'一覧表(男子)'!J21</f>
        <v>0</v>
      </c>
      <c r="G4">
        <f>'一覧表(男子)'!M20</f>
        <v>0</v>
      </c>
      <c r="H4" s="12">
        <f>'一覧表(男子)'!M21</f>
        <v>0</v>
      </c>
      <c r="J4" s="19">
        <f>'一覧表(男子)'!P20</f>
        <v>0</v>
      </c>
      <c r="K4" s="52">
        <f t="shared" ref="K4:K67" si="14">IF(J4="○",K3+1,K3)</f>
        <v>0</v>
      </c>
      <c r="L4" s="31" t="str">
        <f t="shared" si="0"/>
        <v/>
      </c>
      <c r="M4" s="44">
        <f t="shared" ref="M4:M67" si="15">IF(J4="A",M3+1,M3)</f>
        <v>0</v>
      </c>
      <c r="N4" s="46" t="str">
        <f t="shared" si="1"/>
        <v/>
      </c>
      <c r="O4" s="44">
        <f t="shared" ref="O4:O67" si="16">IF(J4="B",O3+1,O3)</f>
        <v>0</v>
      </c>
      <c r="P4" s="46" t="str">
        <f t="shared" si="2"/>
        <v/>
      </c>
      <c r="Q4" s="44">
        <f t="shared" ref="Q4:Q67" si="17">IF(J4="C",Q3+1,Q3)</f>
        <v>0</v>
      </c>
      <c r="R4" s="46" t="str">
        <f t="shared" si="3"/>
        <v/>
      </c>
      <c r="S4" s="44">
        <f t="shared" ref="S4:S67" si="18">IF(J4=$S$1,S3+1,S3)</f>
        <v>0</v>
      </c>
      <c r="T4" s="46" t="str">
        <f t="shared" si="4"/>
        <v/>
      </c>
      <c r="U4" s="44">
        <f t="shared" ref="U4:U67" si="19">IF(J4=$U$1,U3+1,U3)</f>
        <v>0</v>
      </c>
      <c r="V4" s="46" t="str">
        <f t="shared" si="5"/>
        <v/>
      </c>
      <c r="W4" s="44">
        <f t="shared" ref="W4:W67" si="20">IF(J4=$W$1,W3+1,W3)</f>
        <v>0</v>
      </c>
      <c r="X4" s="49" t="str">
        <f t="shared" si="6"/>
        <v/>
      </c>
      <c r="Y4" s="19">
        <f>'一覧表(男子)'!R20</f>
        <v>0</v>
      </c>
      <c r="Z4" s="52">
        <f t="shared" ref="Z4:Z67" si="21">IF(Y4="○",Z3+1,Z3)</f>
        <v>0</v>
      </c>
      <c r="AA4" s="31" t="str">
        <f t="shared" si="7"/>
        <v/>
      </c>
      <c r="AB4" s="20">
        <f t="shared" ref="AB4:AB67" si="22">IF(Y4="A",AB3+1,AB3)</f>
        <v>0</v>
      </c>
      <c r="AC4" s="31" t="str">
        <f t="shared" si="8"/>
        <v/>
      </c>
      <c r="AD4" s="20">
        <f t="shared" ref="AD4:AD67" si="23">IF(Y4="B",AD3+1,AD3)</f>
        <v>0</v>
      </c>
      <c r="AE4" s="31" t="str">
        <f t="shared" si="9"/>
        <v/>
      </c>
      <c r="AF4" s="20">
        <f t="shared" ref="AF4:AF67" si="24">IF(Y4="C",AF3+1,AF3)</f>
        <v>0</v>
      </c>
      <c r="AG4" s="29" t="str">
        <f t="shared" si="10"/>
        <v/>
      </c>
      <c r="AH4" s="55">
        <f t="shared" ref="AH4:AH67" si="25">IF(Y4=$AH$1,AH3+1,AH3)</f>
        <v>0</v>
      </c>
      <c r="AI4" s="46" t="str">
        <f t="shared" si="11"/>
        <v/>
      </c>
      <c r="AJ4" s="44">
        <f t="shared" ref="AJ4:AJ67" si="26">IF(Y4=$AJ$1,AJ3+1,AJ3)</f>
        <v>0</v>
      </c>
      <c r="AK4" s="46" t="str">
        <f t="shared" si="12"/>
        <v/>
      </c>
      <c r="AL4" s="44">
        <f t="shared" ref="AL4:AL67" si="27">IF(Y4=$AL$1,AL3+1,AL3)</f>
        <v>0</v>
      </c>
      <c r="AM4" s="49" t="str">
        <f t="shared" si="13"/>
        <v/>
      </c>
    </row>
    <row r="5" spans="1:39">
      <c r="A5" s="6">
        <v>4</v>
      </c>
      <c r="B5" t="str">
        <f>'一覧表(男子)'!A22</f>
        <v/>
      </c>
      <c r="C5" t="str">
        <f>'一覧表(男子)'!C22</f>
        <v/>
      </c>
      <c r="D5" t="str">
        <f>'一覧表(男子)'!H22</f>
        <v/>
      </c>
      <c r="E5">
        <f>'一覧表(男子)'!J22</f>
        <v>0</v>
      </c>
      <c r="F5" s="12">
        <f>'一覧表(男子)'!J23</f>
        <v>0</v>
      </c>
      <c r="G5">
        <f>'一覧表(男子)'!M22</f>
        <v>0</v>
      </c>
      <c r="H5" s="12">
        <f>'一覧表(男子)'!M23</f>
        <v>0</v>
      </c>
      <c r="J5" s="19">
        <f>'一覧表(男子)'!P22</f>
        <v>0</v>
      </c>
      <c r="K5" s="52">
        <f t="shared" si="14"/>
        <v>0</v>
      </c>
      <c r="L5" s="31" t="str">
        <f t="shared" si="0"/>
        <v/>
      </c>
      <c r="M5" s="44">
        <f t="shared" si="15"/>
        <v>0</v>
      </c>
      <c r="N5" s="46" t="str">
        <f t="shared" si="1"/>
        <v/>
      </c>
      <c r="O5" s="44">
        <f t="shared" si="16"/>
        <v>0</v>
      </c>
      <c r="P5" s="46" t="str">
        <f t="shared" si="2"/>
        <v/>
      </c>
      <c r="Q5" s="44">
        <f t="shared" si="17"/>
        <v>0</v>
      </c>
      <c r="R5" s="46" t="str">
        <f t="shared" si="3"/>
        <v/>
      </c>
      <c r="S5" s="44">
        <f t="shared" si="18"/>
        <v>0</v>
      </c>
      <c r="T5" s="46" t="str">
        <f t="shared" si="4"/>
        <v/>
      </c>
      <c r="U5" s="44">
        <f t="shared" si="19"/>
        <v>0</v>
      </c>
      <c r="V5" s="46" t="str">
        <f t="shared" si="5"/>
        <v/>
      </c>
      <c r="W5" s="44">
        <f t="shared" si="20"/>
        <v>0</v>
      </c>
      <c r="X5" s="49" t="str">
        <f t="shared" si="6"/>
        <v/>
      </c>
      <c r="Y5" s="19">
        <f>'一覧表(男子)'!R22</f>
        <v>0</v>
      </c>
      <c r="Z5" s="52">
        <f t="shared" si="21"/>
        <v>0</v>
      </c>
      <c r="AA5" s="31" t="str">
        <f t="shared" si="7"/>
        <v/>
      </c>
      <c r="AB5" s="20">
        <f t="shared" si="22"/>
        <v>0</v>
      </c>
      <c r="AC5" s="31" t="str">
        <f t="shared" si="8"/>
        <v/>
      </c>
      <c r="AD5" s="20">
        <f t="shared" si="23"/>
        <v>0</v>
      </c>
      <c r="AE5" s="31" t="str">
        <f t="shared" si="9"/>
        <v/>
      </c>
      <c r="AF5" s="20">
        <f t="shared" si="24"/>
        <v>0</v>
      </c>
      <c r="AG5" s="29" t="str">
        <f t="shared" si="10"/>
        <v/>
      </c>
      <c r="AH5" s="55">
        <f t="shared" si="25"/>
        <v>0</v>
      </c>
      <c r="AI5" s="46" t="str">
        <f t="shared" si="11"/>
        <v/>
      </c>
      <c r="AJ5" s="44">
        <f t="shared" si="26"/>
        <v>0</v>
      </c>
      <c r="AK5" s="46" t="str">
        <f t="shared" si="12"/>
        <v/>
      </c>
      <c r="AL5" s="44">
        <f t="shared" si="27"/>
        <v>0</v>
      </c>
      <c r="AM5" s="49" t="str">
        <f t="shared" si="13"/>
        <v/>
      </c>
    </row>
    <row r="6" spans="1:39">
      <c r="A6" s="6">
        <v>5</v>
      </c>
      <c r="B6" t="str">
        <f>'一覧表(男子)'!A24</f>
        <v/>
      </c>
      <c r="C6" t="str">
        <f>'一覧表(男子)'!C24</f>
        <v/>
      </c>
      <c r="D6" t="str">
        <f>'一覧表(男子)'!H24</f>
        <v/>
      </c>
      <c r="E6">
        <f>'一覧表(男子)'!J24</f>
        <v>0</v>
      </c>
      <c r="F6" s="12">
        <f>'一覧表(男子)'!J25</f>
        <v>0</v>
      </c>
      <c r="G6">
        <f>'一覧表(男子)'!M24</f>
        <v>0</v>
      </c>
      <c r="H6" s="12">
        <f>'一覧表(男子)'!M25</f>
        <v>0</v>
      </c>
      <c r="J6" s="19">
        <f>'一覧表(男子)'!P24</f>
        <v>0</v>
      </c>
      <c r="K6" s="52">
        <f t="shared" si="14"/>
        <v>0</v>
      </c>
      <c r="L6" s="31" t="str">
        <f t="shared" si="0"/>
        <v/>
      </c>
      <c r="M6" s="44">
        <f t="shared" si="15"/>
        <v>0</v>
      </c>
      <c r="N6" s="46" t="str">
        <f t="shared" si="1"/>
        <v/>
      </c>
      <c r="O6" s="44">
        <f t="shared" si="16"/>
        <v>0</v>
      </c>
      <c r="P6" s="46" t="str">
        <f t="shared" si="2"/>
        <v/>
      </c>
      <c r="Q6" s="44">
        <f t="shared" si="17"/>
        <v>0</v>
      </c>
      <c r="R6" s="46" t="str">
        <f t="shared" si="3"/>
        <v/>
      </c>
      <c r="S6" s="44">
        <f t="shared" si="18"/>
        <v>0</v>
      </c>
      <c r="T6" s="46" t="str">
        <f t="shared" si="4"/>
        <v/>
      </c>
      <c r="U6" s="44">
        <f t="shared" si="19"/>
        <v>0</v>
      </c>
      <c r="V6" s="46" t="str">
        <f t="shared" si="5"/>
        <v/>
      </c>
      <c r="W6" s="44">
        <f t="shared" si="20"/>
        <v>0</v>
      </c>
      <c r="X6" s="49" t="str">
        <f t="shared" si="6"/>
        <v/>
      </c>
      <c r="Y6" s="19">
        <f>'一覧表(男子)'!R24</f>
        <v>0</v>
      </c>
      <c r="Z6" s="52">
        <f t="shared" si="21"/>
        <v>0</v>
      </c>
      <c r="AA6" s="31" t="str">
        <f t="shared" si="7"/>
        <v/>
      </c>
      <c r="AB6" s="20">
        <f t="shared" si="22"/>
        <v>0</v>
      </c>
      <c r="AC6" s="31" t="str">
        <f t="shared" si="8"/>
        <v/>
      </c>
      <c r="AD6" s="20">
        <f t="shared" si="23"/>
        <v>0</v>
      </c>
      <c r="AE6" s="31" t="str">
        <f t="shared" si="9"/>
        <v/>
      </c>
      <c r="AF6" s="20">
        <f t="shared" si="24"/>
        <v>0</v>
      </c>
      <c r="AG6" s="29" t="str">
        <f t="shared" si="10"/>
        <v/>
      </c>
      <c r="AH6" s="55">
        <f t="shared" si="25"/>
        <v>0</v>
      </c>
      <c r="AI6" s="46" t="str">
        <f t="shared" si="11"/>
        <v/>
      </c>
      <c r="AJ6" s="44">
        <f t="shared" si="26"/>
        <v>0</v>
      </c>
      <c r="AK6" s="46" t="str">
        <f t="shared" si="12"/>
        <v/>
      </c>
      <c r="AL6" s="44">
        <f t="shared" si="27"/>
        <v>0</v>
      </c>
      <c r="AM6" s="49" t="str">
        <f t="shared" si="13"/>
        <v/>
      </c>
    </row>
    <row r="7" spans="1:39">
      <c r="A7" s="6">
        <v>6</v>
      </c>
      <c r="B7" t="str">
        <f>'一覧表(男子)'!A26</f>
        <v/>
      </c>
      <c r="C7" t="str">
        <f>'一覧表(男子)'!C26</f>
        <v/>
      </c>
      <c r="D7" t="str">
        <f>'一覧表(男子)'!H26</f>
        <v/>
      </c>
      <c r="E7">
        <f>'一覧表(男子)'!J26</f>
        <v>0</v>
      </c>
      <c r="F7" s="12">
        <f>'一覧表(男子)'!J27</f>
        <v>0</v>
      </c>
      <c r="G7">
        <f>'一覧表(男子)'!M26</f>
        <v>0</v>
      </c>
      <c r="H7" s="12">
        <f>'一覧表(男子)'!M27</f>
        <v>0</v>
      </c>
      <c r="J7" s="19">
        <f>'一覧表(男子)'!P26</f>
        <v>0</v>
      </c>
      <c r="K7" s="52">
        <f t="shared" si="14"/>
        <v>0</v>
      </c>
      <c r="L7" s="31" t="str">
        <f t="shared" si="0"/>
        <v/>
      </c>
      <c r="M7" s="44">
        <f t="shared" si="15"/>
        <v>0</v>
      </c>
      <c r="N7" s="46" t="str">
        <f t="shared" si="1"/>
        <v/>
      </c>
      <c r="O7" s="44">
        <f t="shared" si="16"/>
        <v>0</v>
      </c>
      <c r="P7" s="46" t="str">
        <f t="shared" si="2"/>
        <v/>
      </c>
      <c r="Q7" s="44">
        <f t="shared" si="17"/>
        <v>0</v>
      </c>
      <c r="R7" s="46" t="str">
        <f t="shared" si="3"/>
        <v/>
      </c>
      <c r="S7" s="44">
        <f t="shared" si="18"/>
        <v>0</v>
      </c>
      <c r="T7" s="46" t="str">
        <f t="shared" si="4"/>
        <v/>
      </c>
      <c r="U7" s="44">
        <f t="shared" si="19"/>
        <v>0</v>
      </c>
      <c r="V7" s="46" t="str">
        <f t="shared" si="5"/>
        <v/>
      </c>
      <c r="W7" s="44">
        <f t="shared" si="20"/>
        <v>0</v>
      </c>
      <c r="X7" s="49" t="str">
        <f t="shared" si="6"/>
        <v/>
      </c>
      <c r="Y7" s="19">
        <f>'一覧表(男子)'!R26</f>
        <v>0</v>
      </c>
      <c r="Z7" s="52">
        <f t="shared" si="21"/>
        <v>0</v>
      </c>
      <c r="AA7" s="31" t="str">
        <f t="shared" si="7"/>
        <v/>
      </c>
      <c r="AB7" s="20">
        <f t="shared" si="22"/>
        <v>0</v>
      </c>
      <c r="AC7" s="31" t="str">
        <f t="shared" si="8"/>
        <v/>
      </c>
      <c r="AD7" s="20">
        <f t="shared" si="23"/>
        <v>0</v>
      </c>
      <c r="AE7" s="31" t="str">
        <f t="shared" si="9"/>
        <v/>
      </c>
      <c r="AF7" s="20">
        <f t="shared" si="24"/>
        <v>0</v>
      </c>
      <c r="AG7" s="29" t="str">
        <f t="shared" si="10"/>
        <v/>
      </c>
      <c r="AH7" s="55">
        <f t="shared" si="25"/>
        <v>0</v>
      </c>
      <c r="AI7" s="46" t="str">
        <f t="shared" si="11"/>
        <v/>
      </c>
      <c r="AJ7" s="44">
        <f t="shared" si="26"/>
        <v>0</v>
      </c>
      <c r="AK7" s="46" t="str">
        <f t="shared" si="12"/>
        <v/>
      </c>
      <c r="AL7" s="44">
        <f t="shared" si="27"/>
        <v>0</v>
      </c>
      <c r="AM7" s="49" t="str">
        <f t="shared" si="13"/>
        <v/>
      </c>
    </row>
    <row r="8" spans="1:39">
      <c r="A8" s="6">
        <v>7</v>
      </c>
      <c r="B8" t="str">
        <f>'一覧表(男子)'!A28</f>
        <v/>
      </c>
      <c r="C8" t="str">
        <f>'一覧表(男子)'!C28</f>
        <v/>
      </c>
      <c r="D8" t="str">
        <f>'一覧表(男子)'!H28</f>
        <v/>
      </c>
      <c r="E8">
        <f>'一覧表(男子)'!J28</f>
        <v>0</v>
      </c>
      <c r="F8" s="12">
        <f>'一覧表(男子)'!J29</f>
        <v>0</v>
      </c>
      <c r="G8">
        <f>'一覧表(男子)'!M28</f>
        <v>0</v>
      </c>
      <c r="H8" s="12">
        <f>'一覧表(男子)'!M29</f>
        <v>0</v>
      </c>
      <c r="J8" s="19">
        <f>'一覧表(男子)'!P28</f>
        <v>0</v>
      </c>
      <c r="K8" s="52">
        <f t="shared" si="14"/>
        <v>0</v>
      </c>
      <c r="L8" s="31" t="str">
        <f t="shared" si="0"/>
        <v/>
      </c>
      <c r="M8" s="44">
        <f t="shared" si="15"/>
        <v>0</v>
      </c>
      <c r="N8" s="46" t="str">
        <f t="shared" si="1"/>
        <v/>
      </c>
      <c r="O8" s="44">
        <f t="shared" si="16"/>
        <v>0</v>
      </c>
      <c r="P8" s="46" t="str">
        <f t="shared" si="2"/>
        <v/>
      </c>
      <c r="Q8" s="44">
        <f t="shared" si="17"/>
        <v>0</v>
      </c>
      <c r="R8" s="46" t="str">
        <f t="shared" si="3"/>
        <v/>
      </c>
      <c r="S8" s="44">
        <f t="shared" si="18"/>
        <v>0</v>
      </c>
      <c r="T8" s="46" t="str">
        <f t="shared" si="4"/>
        <v/>
      </c>
      <c r="U8" s="44">
        <f t="shared" si="19"/>
        <v>0</v>
      </c>
      <c r="V8" s="46" t="str">
        <f t="shared" si="5"/>
        <v/>
      </c>
      <c r="W8" s="44">
        <f t="shared" si="20"/>
        <v>0</v>
      </c>
      <c r="X8" s="49" t="str">
        <f t="shared" si="6"/>
        <v/>
      </c>
      <c r="Y8" s="19">
        <f>'一覧表(男子)'!R28</f>
        <v>0</v>
      </c>
      <c r="Z8" s="52">
        <f t="shared" si="21"/>
        <v>0</v>
      </c>
      <c r="AA8" s="31" t="str">
        <f t="shared" si="7"/>
        <v/>
      </c>
      <c r="AB8" s="20">
        <f t="shared" si="22"/>
        <v>0</v>
      </c>
      <c r="AC8" s="31" t="str">
        <f t="shared" si="8"/>
        <v/>
      </c>
      <c r="AD8" s="20">
        <f t="shared" si="23"/>
        <v>0</v>
      </c>
      <c r="AE8" s="31" t="str">
        <f t="shared" si="9"/>
        <v/>
      </c>
      <c r="AF8" s="20">
        <f t="shared" si="24"/>
        <v>0</v>
      </c>
      <c r="AG8" s="29" t="str">
        <f t="shared" si="10"/>
        <v/>
      </c>
      <c r="AH8" s="55">
        <f t="shared" si="25"/>
        <v>0</v>
      </c>
      <c r="AI8" s="46" t="str">
        <f t="shared" si="11"/>
        <v/>
      </c>
      <c r="AJ8" s="44">
        <f t="shared" si="26"/>
        <v>0</v>
      </c>
      <c r="AK8" s="46" t="str">
        <f t="shared" si="12"/>
        <v/>
      </c>
      <c r="AL8" s="44">
        <f t="shared" si="27"/>
        <v>0</v>
      </c>
      <c r="AM8" s="49" t="str">
        <f t="shared" si="13"/>
        <v/>
      </c>
    </row>
    <row r="9" spans="1:39">
      <c r="A9" s="6">
        <v>8</v>
      </c>
      <c r="B9" t="str">
        <f>'一覧表(男子)'!A30</f>
        <v/>
      </c>
      <c r="C9" t="str">
        <f>'一覧表(男子)'!C30</f>
        <v/>
      </c>
      <c r="D9" t="str">
        <f>'一覧表(男子)'!H30</f>
        <v/>
      </c>
      <c r="E9">
        <f>'一覧表(男子)'!J30</f>
        <v>0</v>
      </c>
      <c r="F9" s="12">
        <f>'一覧表(男子)'!J31</f>
        <v>0</v>
      </c>
      <c r="G9">
        <f>'一覧表(男子)'!M30</f>
        <v>0</v>
      </c>
      <c r="H9" s="12">
        <f>'一覧表(男子)'!M31</f>
        <v>0</v>
      </c>
      <c r="J9" s="19">
        <f>'一覧表(男子)'!P30</f>
        <v>0</v>
      </c>
      <c r="K9" s="52">
        <f t="shared" si="14"/>
        <v>0</v>
      </c>
      <c r="L9" s="31" t="str">
        <f t="shared" si="0"/>
        <v/>
      </c>
      <c r="M9" s="44">
        <f t="shared" si="15"/>
        <v>0</v>
      </c>
      <c r="N9" s="46" t="str">
        <f t="shared" si="1"/>
        <v/>
      </c>
      <c r="O9" s="44">
        <f t="shared" si="16"/>
        <v>0</v>
      </c>
      <c r="P9" s="46" t="str">
        <f t="shared" si="2"/>
        <v/>
      </c>
      <c r="Q9" s="44">
        <f t="shared" si="17"/>
        <v>0</v>
      </c>
      <c r="R9" s="46" t="str">
        <f t="shared" si="3"/>
        <v/>
      </c>
      <c r="S9" s="44">
        <f t="shared" si="18"/>
        <v>0</v>
      </c>
      <c r="T9" s="46" t="str">
        <f t="shared" si="4"/>
        <v/>
      </c>
      <c r="U9" s="44">
        <f t="shared" si="19"/>
        <v>0</v>
      </c>
      <c r="V9" s="46" t="str">
        <f t="shared" si="5"/>
        <v/>
      </c>
      <c r="W9" s="44">
        <f t="shared" si="20"/>
        <v>0</v>
      </c>
      <c r="X9" s="49" t="str">
        <f t="shared" si="6"/>
        <v/>
      </c>
      <c r="Y9" s="19">
        <f>'一覧表(男子)'!R30</f>
        <v>0</v>
      </c>
      <c r="Z9" s="52">
        <f t="shared" si="21"/>
        <v>0</v>
      </c>
      <c r="AA9" s="31" t="str">
        <f t="shared" si="7"/>
        <v/>
      </c>
      <c r="AB9" s="20">
        <f t="shared" si="22"/>
        <v>0</v>
      </c>
      <c r="AC9" s="31" t="str">
        <f t="shared" si="8"/>
        <v/>
      </c>
      <c r="AD9" s="20">
        <f t="shared" si="23"/>
        <v>0</v>
      </c>
      <c r="AE9" s="31" t="str">
        <f t="shared" si="9"/>
        <v/>
      </c>
      <c r="AF9" s="20">
        <f t="shared" si="24"/>
        <v>0</v>
      </c>
      <c r="AG9" s="29" t="str">
        <f t="shared" si="10"/>
        <v/>
      </c>
      <c r="AH9" s="55">
        <f t="shared" si="25"/>
        <v>0</v>
      </c>
      <c r="AI9" s="46" t="str">
        <f t="shared" si="11"/>
        <v/>
      </c>
      <c r="AJ9" s="44">
        <f t="shared" si="26"/>
        <v>0</v>
      </c>
      <c r="AK9" s="46" t="str">
        <f t="shared" si="12"/>
        <v/>
      </c>
      <c r="AL9" s="44">
        <f t="shared" si="27"/>
        <v>0</v>
      </c>
      <c r="AM9" s="49" t="str">
        <f t="shared" si="13"/>
        <v/>
      </c>
    </row>
    <row r="10" spans="1:39">
      <c r="A10" s="6">
        <v>9</v>
      </c>
      <c r="B10" t="str">
        <f>'一覧表(男子)'!A32</f>
        <v/>
      </c>
      <c r="C10" t="str">
        <f>'一覧表(男子)'!C32</f>
        <v/>
      </c>
      <c r="D10" t="str">
        <f>'一覧表(男子)'!H32</f>
        <v/>
      </c>
      <c r="E10">
        <f>'一覧表(男子)'!J32</f>
        <v>0</v>
      </c>
      <c r="F10" s="12">
        <f>'一覧表(男子)'!J33</f>
        <v>0</v>
      </c>
      <c r="G10">
        <f>'一覧表(男子)'!M32</f>
        <v>0</v>
      </c>
      <c r="H10" s="12">
        <f>'一覧表(男子)'!M33</f>
        <v>0</v>
      </c>
      <c r="J10" s="19">
        <f>'一覧表(男子)'!P32</f>
        <v>0</v>
      </c>
      <c r="K10" s="52">
        <f t="shared" si="14"/>
        <v>0</v>
      </c>
      <c r="L10" s="31" t="str">
        <f t="shared" si="0"/>
        <v/>
      </c>
      <c r="M10" s="44">
        <f t="shared" si="15"/>
        <v>0</v>
      </c>
      <c r="N10" s="46" t="str">
        <f t="shared" si="1"/>
        <v/>
      </c>
      <c r="O10" s="44">
        <f t="shared" si="16"/>
        <v>0</v>
      </c>
      <c r="P10" s="46" t="str">
        <f t="shared" si="2"/>
        <v/>
      </c>
      <c r="Q10" s="44">
        <f t="shared" si="17"/>
        <v>0</v>
      </c>
      <c r="R10" s="46" t="str">
        <f t="shared" si="3"/>
        <v/>
      </c>
      <c r="S10" s="44">
        <f t="shared" si="18"/>
        <v>0</v>
      </c>
      <c r="T10" s="46" t="str">
        <f t="shared" si="4"/>
        <v/>
      </c>
      <c r="U10" s="44">
        <f t="shared" si="19"/>
        <v>0</v>
      </c>
      <c r="V10" s="46" t="str">
        <f t="shared" si="5"/>
        <v/>
      </c>
      <c r="W10" s="44">
        <f t="shared" si="20"/>
        <v>0</v>
      </c>
      <c r="X10" s="49" t="str">
        <f t="shared" si="6"/>
        <v/>
      </c>
      <c r="Y10" s="19">
        <f>'一覧表(男子)'!R32</f>
        <v>0</v>
      </c>
      <c r="Z10" s="52">
        <f t="shared" si="21"/>
        <v>0</v>
      </c>
      <c r="AA10" s="31" t="str">
        <f t="shared" si="7"/>
        <v/>
      </c>
      <c r="AB10" s="20">
        <f t="shared" si="22"/>
        <v>0</v>
      </c>
      <c r="AC10" s="31" t="str">
        <f t="shared" si="8"/>
        <v/>
      </c>
      <c r="AD10" s="20">
        <f t="shared" si="23"/>
        <v>0</v>
      </c>
      <c r="AE10" s="31" t="str">
        <f t="shared" si="9"/>
        <v/>
      </c>
      <c r="AF10" s="20">
        <f t="shared" si="24"/>
        <v>0</v>
      </c>
      <c r="AG10" s="29" t="str">
        <f t="shared" si="10"/>
        <v/>
      </c>
      <c r="AH10" s="55">
        <f t="shared" si="25"/>
        <v>0</v>
      </c>
      <c r="AI10" s="46" t="str">
        <f t="shared" si="11"/>
        <v/>
      </c>
      <c r="AJ10" s="44">
        <f t="shared" si="26"/>
        <v>0</v>
      </c>
      <c r="AK10" s="46" t="str">
        <f t="shared" si="12"/>
        <v/>
      </c>
      <c r="AL10" s="44">
        <f t="shared" si="27"/>
        <v>0</v>
      </c>
      <c r="AM10" s="49" t="str">
        <f t="shared" si="13"/>
        <v/>
      </c>
    </row>
    <row r="11" spans="1:39">
      <c r="A11" s="6">
        <v>10</v>
      </c>
      <c r="B11" t="str">
        <f>'一覧表(男子)'!A34</f>
        <v/>
      </c>
      <c r="C11" t="str">
        <f>'一覧表(男子)'!C34</f>
        <v/>
      </c>
      <c r="D11" t="str">
        <f>'一覧表(男子)'!H34</f>
        <v/>
      </c>
      <c r="E11">
        <f>'一覧表(男子)'!J34</f>
        <v>0</v>
      </c>
      <c r="F11" s="12">
        <f>'一覧表(男子)'!J35</f>
        <v>0</v>
      </c>
      <c r="G11">
        <f>'一覧表(男子)'!M34</f>
        <v>0</v>
      </c>
      <c r="H11" s="12">
        <f>'一覧表(男子)'!M35</f>
        <v>0</v>
      </c>
      <c r="J11" s="19">
        <f>'一覧表(男子)'!P34</f>
        <v>0</v>
      </c>
      <c r="K11" s="52">
        <f t="shared" si="14"/>
        <v>0</v>
      </c>
      <c r="L11" s="31" t="str">
        <f t="shared" si="0"/>
        <v/>
      </c>
      <c r="M11" s="44">
        <f t="shared" si="15"/>
        <v>0</v>
      </c>
      <c r="N11" s="46" t="str">
        <f t="shared" si="1"/>
        <v/>
      </c>
      <c r="O11" s="44">
        <f t="shared" si="16"/>
        <v>0</v>
      </c>
      <c r="P11" s="46" t="str">
        <f t="shared" si="2"/>
        <v/>
      </c>
      <c r="Q11" s="44">
        <f t="shared" si="17"/>
        <v>0</v>
      </c>
      <c r="R11" s="46" t="str">
        <f t="shared" si="3"/>
        <v/>
      </c>
      <c r="S11" s="44">
        <f t="shared" si="18"/>
        <v>0</v>
      </c>
      <c r="T11" s="46" t="str">
        <f t="shared" si="4"/>
        <v/>
      </c>
      <c r="U11" s="44">
        <f t="shared" si="19"/>
        <v>0</v>
      </c>
      <c r="V11" s="46" t="str">
        <f t="shared" si="5"/>
        <v/>
      </c>
      <c r="W11" s="44">
        <f t="shared" si="20"/>
        <v>0</v>
      </c>
      <c r="X11" s="49" t="str">
        <f t="shared" si="6"/>
        <v/>
      </c>
      <c r="Y11" s="19">
        <f>'一覧表(男子)'!R34</f>
        <v>0</v>
      </c>
      <c r="Z11" s="52">
        <f t="shared" si="21"/>
        <v>0</v>
      </c>
      <c r="AA11" s="31" t="str">
        <f t="shared" si="7"/>
        <v/>
      </c>
      <c r="AB11" s="20">
        <f t="shared" si="22"/>
        <v>0</v>
      </c>
      <c r="AC11" s="31" t="str">
        <f t="shared" si="8"/>
        <v/>
      </c>
      <c r="AD11" s="20">
        <f t="shared" si="23"/>
        <v>0</v>
      </c>
      <c r="AE11" s="31" t="str">
        <f t="shared" si="9"/>
        <v/>
      </c>
      <c r="AF11" s="20">
        <f t="shared" si="24"/>
        <v>0</v>
      </c>
      <c r="AG11" s="29" t="str">
        <f t="shared" si="10"/>
        <v/>
      </c>
      <c r="AH11" s="55">
        <f t="shared" si="25"/>
        <v>0</v>
      </c>
      <c r="AI11" s="46" t="str">
        <f t="shared" si="11"/>
        <v/>
      </c>
      <c r="AJ11" s="44">
        <f t="shared" si="26"/>
        <v>0</v>
      </c>
      <c r="AK11" s="46" t="str">
        <f t="shared" si="12"/>
        <v/>
      </c>
      <c r="AL11" s="44">
        <f t="shared" si="27"/>
        <v>0</v>
      </c>
      <c r="AM11" s="49" t="str">
        <f t="shared" si="13"/>
        <v/>
      </c>
    </row>
    <row r="12" spans="1:39">
      <c r="A12" s="6">
        <v>11</v>
      </c>
      <c r="B12" t="str">
        <f>'一覧表(男子)'!A36</f>
        <v/>
      </c>
      <c r="C12" t="str">
        <f>'一覧表(男子)'!C36</f>
        <v/>
      </c>
      <c r="D12" t="str">
        <f>'一覧表(男子)'!H36</f>
        <v/>
      </c>
      <c r="E12">
        <f>'一覧表(男子)'!J36</f>
        <v>0</v>
      </c>
      <c r="F12" s="12">
        <f>'一覧表(男子)'!J37</f>
        <v>0</v>
      </c>
      <c r="G12">
        <f>'一覧表(男子)'!M36</f>
        <v>0</v>
      </c>
      <c r="H12" s="12">
        <f>'一覧表(男子)'!M37</f>
        <v>0</v>
      </c>
      <c r="J12" s="19">
        <f>'一覧表(男子)'!P36</f>
        <v>0</v>
      </c>
      <c r="K12" s="52">
        <f t="shared" si="14"/>
        <v>0</v>
      </c>
      <c r="L12" s="31" t="str">
        <f t="shared" si="0"/>
        <v/>
      </c>
      <c r="M12" s="44">
        <f t="shared" si="15"/>
        <v>0</v>
      </c>
      <c r="N12" s="46" t="str">
        <f t="shared" si="1"/>
        <v/>
      </c>
      <c r="O12" s="44">
        <f t="shared" si="16"/>
        <v>0</v>
      </c>
      <c r="P12" s="46" t="str">
        <f t="shared" si="2"/>
        <v/>
      </c>
      <c r="Q12" s="44">
        <f t="shared" si="17"/>
        <v>0</v>
      </c>
      <c r="R12" s="46" t="str">
        <f t="shared" si="3"/>
        <v/>
      </c>
      <c r="S12" s="44">
        <f t="shared" si="18"/>
        <v>0</v>
      </c>
      <c r="T12" s="46" t="str">
        <f t="shared" si="4"/>
        <v/>
      </c>
      <c r="U12" s="44">
        <f t="shared" si="19"/>
        <v>0</v>
      </c>
      <c r="V12" s="46" t="str">
        <f t="shared" si="5"/>
        <v/>
      </c>
      <c r="W12" s="44">
        <f t="shared" si="20"/>
        <v>0</v>
      </c>
      <c r="X12" s="49" t="str">
        <f t="shared" si="6"/>
        <v/>
      </c>
      <c r="Y12" s="19">
        <f>'一覧表(男子)'!R36</f>
        <v>0</v>
      </c>
      <c r="Z12" s="52">
        <f t="shared" si="21"/>
        <v>0</v>
      </c>
      <c r="AA12" s="31" t="str">
        <f t="shared" si="7"/>
        <v/>
      </c>
      <c r="AB12" s="20">
        <f t="shared" si="22"/>
        <v>0</v>
      </c>
      <c r="AC12" s="31" t="str">
        <f t="shared" si="8"/>
        <v/>
      </c>
      <c r="AD12" s="20">
        <f t="shared" si="23"/>
        <v>0</v>
      </c>
      <c r="AE12" s="31" t="str">
        <f t="shared" si="9"/>
        <v/>
      </c>
      <c r="AF12" s="20">
        <f t="shared" si="24"/>
        <v>0</v>
      </c>
      <c r="AG12" s="29" t="str">
        <f t="shared" si="10"/>
        <v/>
      </c>
      <c r="AH12" s="55">
        <f t="shared" si="25"/>
        <v>0</v>
      </c>
      <c r="AI12" s="46" t="str">
        <f t="shared" si="11"/>
        <v/>
      </c>
      <c r="AJ12" s="44">
        <f t="shared" si="26"/>
        <v>0</v>
      </c>
      <c r="AK12" s="46" t="str">
        <f t="shared" si="12"/>
        <v/>
      </c>
      <c r="AL12" s="44">
        <f t="shared" si="27"/>
        <v>0</v>
      </c>
      <c r="AM12" s="49" t="str">
        <f t="shared" si="13"/>
        <v/>
      </c>
    </row>
    <row r="13" spans="1:39">
      <c r="A13" s="6">
        <v>12</v>
      </c>
      <c r="B13" t="str">
        <f>'一覧表(男子)'!A38</f>
        <v/>
      </c>
      <c r="C13" t="str">
        <f>'一覧表(男子)'!C38</f>
        <v/>
      </c>
      <c r="D13" t="str">
        <f>'一覧表(男子)'!H38</f>
        <v/>
      </c>
      <c r="E13">
        <f>'一覧表(男子)'!J38</f>
        <v>0</v>
      </c>
      <c r="F13" s="12">
        <f>'一覧表(男子)'!J39</f>
        <v>0</v>
      </c>
      <c r="G13">
        <f>'一覧表(男子)'!M38</f>
        <v>0</v>
      </c>
      <c r="H13" s="12">
        <f>'一覧表(男子)'!M39</f>
        <v>0</v>
      </c>
      <c r="J13" s="19">
        <f>'一覧表(男子)'!P38</f>
        <v>0</v>
      </c>
      <c r="K13" s="52">
        <f t="shared" si="14"/>
        <v>0</v>
      </c>
      <c r="L13" s="31" t="str">
        <f t="shared" si="0"/>
        <v/>
      </c>
      <c r="M13" s="44">
        <f t="shared" si="15"/>
        <v>0</v>
      </c>
      <c r="N13" s="46" t="str">
        <f t="shared" si="1"/>
        <v/>
      </c>
      <c r="O13" s="44">
        <f t="shared" si="16"/>
        <v>0</v>
      </c>
      <c r="P13" s="46" t="str">
        <f t="shared" si="2"/>
        <v/>
      </c>
      <c r="Q13" s="44">
        <f t="shared" si="17"/>
        <v>0</v>
      </c>
      <c r="R13" s="46" t="str">
        <f t="shared" si="3"/>
        <v/>
      </c>
      <c r="S13" s="44">
        <f t="shared" si="18"/>
        <v>0</v>
      </c>
      <c r="T13" s="46" t="str">
        <f t="shared" si="4"/>
        <v/>
      </c>
      <c r="U13" s="44">
        <f t="shared" si="19"/>
        <v>0</v>
      </c>
      <c r="V13" s="46" t="str">
        <f t="shared" si="5"/>
        <v/>
      </c>
      <c r="W13" s="44">
        <f t="shared" si="20"/>
        <v>0</v>
      </c>
      <c r="X13" s="49" t="str">
        <f t="shared" si="6"/>
        <v/>
      </c>
      <c r="Y13" s="19">
        <f>'一覧表(男子)'!R38</f>
        <v>0</v>
      </c>
      <c r="Z13" s="52">
        <f t="shared" si="21"/>
        <v>0</v>
      </c>
      <c r="AA13" s="31" t="str">
        <f t="shared" si="7"/>
        <v/>
      </c>
      <c r="AB13" s="20">
        <f t="shared" si="22"/>
        <v>0</v>
      </c>
      <c r="AC13" s="31" t="str">
        <f t="shared" si="8"/>
        <v/>
      </c>
      <c r="AD13" s="20">
        <f t="shared" si="23"/>
        <v>0</v>
      </c>
      <c r="AE13" s="31" t="str">
        <f t="shared" si="9"/>
        <v/>
      </c>
      <c r="AF13" s="20">
        <f t="shared" si="24"/>
        <v>0</v>
      </c>
      <c r="AG13" s="29" t="str">
        <f t="shared" si="10"/>
        <v/>
      </c>
      <c r="AH13" s="55">
        <f t="shared" si="25"/>
        <v>0</v>
      </c>
      <c r="AI13" s="46" t="str">
        <f t="shared" si="11"/>
        <v/>
      </c>
      <c r="AJ13" s="44">
        <f t="shared" si="26"/>
        <v>0</v>
      </c>
      <c r="AK13" s="46" t="str">
        <f t="shared" si="12"/>
        <v/>
      </c>
      <c r="AL13" s="44">
        <f t="shared" si="27"/>
        <v>0</v>
      </c>
      <c r="AM13" s="49" t="str">
        <f t="shared" si="13"/>
        <v/>
      </c>
    </row>
    <row r="14" spans="1:39">
      <c r="A14" s="6">
        <v>13</v>
      </c>
      <c r="B14" t="str">
        <f>'一覧表(男子)'!A40</f>
        <v/>
      </c>
      <c r="C14" t="str">
        <f>'一覧表(男子)'!C40</f>
        <v/>
      </c>
      <c r="D14" t="str">
        <f>'一覧表(男子)'!H40</f>
        <v/>
      </c>
      <c r="E14">
        <f>'一覧表(男子)'!J40</f>
        <v>0</v>
      </c>
      <c r="F14" s="12">
        <f>'一覧表(男子)'!J41</f>
        <v>0</v>
      </c>
      <c r="G14">
        <f>'一覧表(男子)'!M40</f>
        <v>0</v>
      </c>
      <c r="H14" s="12">
        <f>'一覧表(男子)'!M41</f>
        <v>0</v>
      </c>
      <c r="J14" s="19">
        <f>'一覧表(男子)'!P40</f>
        <v>0</v>
      </c>
      <c r="K14" s="52">
        <f t="shared" si="14"/>
        <v>0</v>
      </c>
      <c r="L14" s="31" t="str">
        <f t="shared" si="0"/>
        <v/>
      </c>
      <c r="M14" s="44">
        <f t="shared" si="15"/>
        <v>0</v>
      </c>
      <c r="N14" s="46" t="str">
        <f t="shared" si="1"/>
        <v/>
      </c>
      <c r="O14" s="44">
        <f t="shared" si="16"/>
        <v>0</v>
      </c>
      <c r="P14" s="46" t="str">
        <f t="shared" si="2"/>
        <v/>
      </c>
      <c r="Q14" s="44">
        <f t="shared" si="17"/>
        <v>0</v>
      </c>
      <c r="R14" s="46" t="str">
        <f t="shared" si="3"/>
        <v/>
      </c>
      <c r="S14" s="44">
        <f t="shared" si="18"/>
        <v>0</v>
      </c>
      <c r="T14" s="46" t="str">
        <f t="shared" si="4"/>
        <v/>
      </c>
      <c r="U14" s="44">
        <f t="shared" si="19"/>
        <v>0</v>
      </c>
      <c r="V14" s="46" t="str">
        <f t="shared" si="5"/>
        <v/>
      </c>
      <c r="W14" s="44">
        <f t="shared" si="20"/>
        <v>0</v>
      </c>
      <c r="X14" s="49" t="str">
        <f t="shared" si="6"/>
        <v/>
      </c>
      <c r="Y14" s="19">
        <f>'一覧表(男子)'!R40</f>
        <v>0</v>
      </c>
      <c r="Z14" s="52">
        <f t="shared" si="21"/>
        <v>0</v>
      </c>
      <c r="AA14" s="31" t="str">
        <f t="shared" si="7"/>
        <v/>
      </c>
      <c r="AB14" s="20">
        <f t="shared" si="22"/>
        <v>0</v>
      </c>
      <c r="AC14" s="31" t="str">
        <f t="shared" si="8"/>
        <v/>
      </c>
      <c r="AD14" s="20">
        <f t="shared" si="23"/>
        <v>0</v>
      </c>
      <c r="AE14" s="31" t="str">
        <f t="shared" si="9"/>
        <v/>
      </c>
      <c r="AF14" s="20">
        <f t="shared" si="24"/>
        <v>0</v>
      </c>
      <c r="AG14" s="29" t="str">
        <f t="shared" si="10"/>
        <v/>
      </c>
      <c r="AH14" s="55">
        <f t="shared" si="25"/>
        <v>0</v>
      </c>
      <c r="AI14" s="46" t="str">
        <f t="shared" si="11"/>
        <v/>
      </c>
      <c r="AJ14" s="44">
        <f t="shared" si="26"/>
        <v>0</v>
      </c>
      <c r="AK14" s="46" t="str">
        <f t="shared" si="12"/>
        <v/>
      </c>
      <c r="AL14" s="44">
        <f t="shared" si="27"/>
        <v>0</v>
      </c>
      <c r="AM14" s="49" t="str">
        <f t="shared" si="13"/>
        <v/>
      </c>
    </row>
    <row r="15" spans="1:39">
      <c r="A15" s="6">
        <v>14</v>
      </c>
      <c r="B15" t="str">
        <f>'一覧表(男子)'!A42</f>
        <v/>
      </c>
      <c r="C15" t="str">
        <f>'一覧表(男子)'!C42</f>
        <v/>
      </c>
      <c r="D15" t="str">
        <f>'一覧表(男子)'!H42</f>
        <v/>
      </c>
      <c r="E15">
        <f>'一覧表(男子)'!J42</f>
        <v>0</v>
      </c>
      <c r="F15" s="12">
        <f>'一覧表(男子)'!J43</f>
        <v>0</v>
      </c>
      <c r="G15">
        <f>'一覧表(男子)'!M42</f>
        <v>0</v>
      </c>
      <c r="H15" s="12">
        <f>'一覧表(男子)'!M43</f>
        <v>0</v>
      </c>
      <c r="J15" s="19">
        <f>'一覧表(男子)'!P42</f>
        <v>0</v>
      </c>
      <c r="K15" s="52">
        <f t="shared" si="14"/>
        <v>0</v>
      </c>
      <c r="L15" s="31" t="str">
        <f t="shared" si="0"/>
        <v/>
      </c>
      <c r="M15" s="44">
        <f t="shared" si="15"/>
        <v>0</v>
      </c>
      <c r="N15" s="46" t="str">
        <f t="shared" si="1"/>
        <v/>
      </c>
      <c r="O15" s="44">
        <f t="shared" si="16"/>
        <v>0</v>
      </c>
      <c r="P15" s="46" t="str">
        <f t="shared" si="2"/>
        <v/>
      </c>
      <c r="Q15" s="44">
        <f t="shared" si="17"/>
        <v>0</v>
      </c>
      <c r="R15" s="46" t="str">
        <f t="shared" si="3"/>
        <v/>
      </c>
      <c r="S15" s="44">
        <f t="shared" si="18"/>
        <v>0</v>
      </c>
      <c r="T15" s="46" t="str">
        <f t="shared" si="4"/>
        <v/>
      </c>
      <c r="U15" s="44">
        <f t="shared" si="19"/>
        <v>0</v>
      </c>
      <c r="V15" s="46" t="str">
        <f t="shared" si="5"/>
        <v/>
      </c>
      <c r="W15" s="44">
        <f t="shared" si="20"/>
        <v>0</v>
      </c>
      <c r="X15" s="49" t="str">
        <f t="shared" si="6"/>
        <v/>
      </c>
      <c r="Y15" s="19">
        <f>'一覧表(男子)'!R42</f>
        <v>0</v>
      </c>
      <c r="Z15" s="52">
        <f t="shared" si="21"/>
        <v>0</v>
      </c>
      <c r="AA15" s="31" t="str">
        <f t="shared" si="7"/>
        <v/>
      </c>
      <c r="AB15" s="20">
        <f t="shared" si="22"/>
        <v>0</v>
      </c>
      <c r="AC15" s="31" t="str">
        <f t="shared" si="8"/>
        <v/>
      </c>
      <c r="AD15" s="20">
        <f t="shared" si="23"/>
        <v>0</v>
      </c>
      <c r="AE15" s="31" t="str">
        <f t="shared" si="9"/>
        <v/>
      </c>
      <c r="AF15" s="20">
        <f t="shared" si="24"/>
        <v>0</v>
      </c>
      <c r="AG15" s="29" t="str">
        <f t="shared" si="10"/>
        <v/>
      </c>
      <c r="AH15" s="55">
        <f t="shared" si="25"/>
        <v>0</v>
      </c>
      <c r="AI15" s="46" t="str">
        <f t="shared" si="11"/>
        <v/>
      </c>
      <c r="AJ15" s="44">
        <f t="shared" si="26"/>
        <v>0</v>
      </c>
      <c r="AK15" s="46" t="str">
        <f t="shared" si="12"/>
        <v/>
      </c>
      <c r="AL15" s="44">
        <f t="shared" si="27"/>
        <v>0</v>
      </c>
      <c r="AM15" s="49" t="str">
        <f t="shared" si="13"/>
        <v/>
      </c>
    </row>
    <row r="16" spans="1:39">
      <c r="A16" s="6">
        <v>15</v>
      </c>
      <c r="B16" t="str">
        <f>'一覧表(男子)'!A44</f>
        <v/>
      </c>
      <c r="C16" t="str">
        <f>'一覧表(男子)'!C44</f>
        <v/>
      </c>
      <c r="D16" t="str">
        <f>'一覧表(男子)'!H44</f>
        <v/>
      </c>
      <c r="E16">
        <f>'一覧表(男子)'!J44</f>
        <v>0</v>
      </c>
      <c r="F16" s="12">
        <f>'一覧表(男子)'!J45</f>
        <v>0</v>
      </c>
      <c r="G16">
        <f>'一覧表(男子)'!M44</f>
        <v>0</v>
      </c>
      <c r="H16" s="12">
        <f>'一覧表(男子)'!M45</f>
        <v>0</v>
      </c>
      <c r="J16" s="19">
        <f>'一覧表(男子)'!P44</f>
        <v>0</v>
      </c>
      <c r="K16" s="52">
        <f t="shared" si="14"/>
        <v>0</v>
      </c>
      <c r="L16" s="31" t="str">
        <f t="shared" si="0"/>
        <v/>
      </c>
      <c r="M16" s="44">
        <f t="shared" si="15"/>
        <v>0</v>
      </c>
      <c r="N16" s="46" t="str">
        <f t="shared" si="1"/>
        <v/>
      </c>
      <c r="O16" s="44">
        <f t="shared" si="16"/>
        <v>0</v>
      </c>
      <c r="P16" s="46" t="str">
        <f t="shared" si="2"/>
        <v/>
      </c>
      <c r="Q16" s="44">
        <f t="shared" si="17"/>
        <v>0</v>
      </c>
      <c r="R16" s="46" t="str">
        <f t="shared" si="3"/>
        <v/>
      </c>
      <c r="S16" s="44">
        <f t="shared" si="18"/>
        <v>0</v>
      </c>
      <c r="T16" s="46" t="str">
        <f t="shared" si="4"/>
        <v/>
      </c>
      <c r="U16" s="44">
        <f t="shared" si="19"/>
        <v>0</v>
      </c>
      <c r="V16" s="46" t="str">
        <f t="shared" si="5"/>
        <v/>
      </c>
      <c r="W16" s="44">
        <f t="shared" si="20"/>
        <v>0</v>
      </c>
      <c r="X16" s="49" t="str">
        <f t="shared" si="6"/>
        <v/>
      </c>
      <c r="Y16" s="19">
        <f>'一覧表(男子)'!R44</f>
        <v>0</v>
      </c>
      <c r="Z16" s="52">
        <f t="shared" si="21"/>
        <v>0</v>
      </c>
      <c r="AA16" s="31" t="str">
        <f t="shared" si="7"/>
        <v/>
      </c>
      <c r="AB16" s="20">
        <f t="shared" si="22"/>
        <v>0</v>
      </c>
      <c r="AC16" s="31" t="str">
        <f t="shared" si="8"/>
        <v/>
      </c>
      <c r="AD16" s="20">
        <f t="shared" si="23"/>
        <v>0</v>
      </c>
      <c r="AE16" s="31" t="str">
        <f t="shared" si="9"/>
        <v/>
      </c>
      <c r="AF16" s="20">
        <f t="shared" si="24"/>
        <v>0</v>
      </c>
      <c r="AG16" s="29" t="str">
        <f t="shared" si="10"/>
        <v/>
      </c>
      <c r="AH16" s="55">
        <f t="shared" si="25"/>
        <v>0</v>
      </c>
      <c r="AI16" s="46" t="str">
        <f t="shared" si="11"/>
        <v/>
      </c>
      <c r="AJ16" s="44">
        <f t="shared" si="26"/>
        <v>0</v>
      </c>
      <c r="AK16" s="46" t="str">
        <f t="shared" si="12"/>
        <v/>
      </c>
      <c r="AL16" s="44">
        <f t="shared" si="27"/>
        <v>0</v>
      </c>
      <c r="AM16" s="49" t="str">
        <f t="shared" si="13"/>
        <v/>
      </c>
    </row>
    <row r="17" spans="1:39">
      <c r="A17" s="6">
        <v>16</v>
      </c>
      <c r="B17" t="str">
        <f>'一覧表(男子)'!A46</f>
        <v/>
      </c>
      <c r="C17" t="str">
        <f>'一覧表(男子)'!C46</f>
        <v/>
      </c>
      <c r="D17" t="str">
        <f>'一覧表(男子)'!H46</f>
        <v/>
      </c>
      <c r="E17">
        <f>'一覧表(男子)'!J46</f>
        <v>0</v>
      </c>
      <c r="F17" s="12">
        <f>'一覧表(男子)'!J47</f>
        <v>0</v>
      </c>
      <c r="G17">
        <f>'一覧表(男子)'!M46</f>
        <v>0</v>
      </c>
      <c r="H17" s="12">
        <f>'一覧表(男子)'!M47</f>
        <v>0</v>
      </c>
      <c r="J17" s="19">
        <f>'一覧表(男子)'!P46</f>
        <v>0</v>
      </c>
      <c r="K17" s="52">
        <f t="shared" si="14"/>
        <v>0</v>
      </c>
      <c r="L17" s="31" t="str">
        <f t="shared" si="0"/>
        <v/>
      </c>
      <c r="M17" s="44">
        <f t="shared" si="15"/>
        <v>0</v>
      </c>
      <c r="N17" s="46" t="str">
        <f t="shared" si="1"/>
        <v/>
      </c>
      <c r="O17" s="44">
        <f t="shared" si="16"/>
        <v>0</v>
      </c>
      <c r="P17" s="46" t="str">
        <f t="shared" si="2"/>
        <v/>
      </c>
      <c r="Q17" s="44">
        <f t="shared" si="17"/>
        <v>0</v>
      </c>
      <c r="R17" s="46" t="str">
        <f t="shared" si="3"/>
        <v/>
      </c>
      <c r="S17" s="44">
        <f t="shared" si="18"/>
        <v>0</v>
      </c>
      <c r="T17" s="46" t="str">
        <f t="shared" si="4"/>
        <v/>
      </c>
      <c r="U17" s="44">
        <f t="shared" si="19"/>
        <v>0</v>
      </c>
      <c r="V17" s="46" t="str">
        <f t="shared" si="5"/>
        <v/>
      </c>
      <c r="W17" s="44">
        <f t="shared" si="20"/>
        <v>0</v>
      </c>
      <c r="X17" s="49" t="str">
        <f t="shared" si="6"/>
        <v/>
      </c>
      <c r="Y17" s="19">
        <f>'一覧表(男子)'!R46</f>
        <v>0</v>
      </c>
      <c r="Z17" s="52">
        <f t="shared" si="21"/>
        <v>0</v>
      </c>
      <c r="AA17" s="31" t="str">
        <f t="shared" si="7"/>
        <v/>
      </c>
      <c r="AB17" s="20">
        <f t="shared" si="22"/>
        <v>0</v>
      </c>
      <c r="AC17" s="31" t="str">
        <f t="shared" si="8"/>
        <v/>
      </c>
      <c r="AD17" s="20">
        <f t="shared" si="23"/>
        <v>0</v>
      </c>
      <c r="AE17" s="31" t="str">
        <f t="shared" si="9"/>
        <v/>
      </c>
      <c r="AF17" s="20">
        <f t="shared" si="24"/>
        <v>0</v>
      </c>
      <c r="AG17" s="29" t="str">
        <f t="shared" si="10"/>
        <v/>
      </c>
      <c r="AH17" s="55">
        <f t="shared" si="25"/>
        <v>0</v>
      </c>
      <c r="AI17" s="46" t="str">
        <f t="shared" si="11"/>
        <v/>
      </c>
      <c r="AJ17" s="44">
        <f t="shared" si="26"/>
        <v>0</v>
      </c>
      <c r="AK17" s="46" t="str">
        <f t="shared" si="12"/>
        <v/>
      </c>
      <c r="AL17" s="44">
        <f t="shared" si="27"/>
        <v>0</v>
      </c>
      <c r="AM17" s="49" t="str">
        <f t="shared" si="13"/>
        <v/>
      </c>
    </row>
    <row r="18" spans="1:39">
      <c r="A18" s="6">
        <v>17</v>
      </c>
      <c r="B18" t="str">
        <f>'一覧表(男子)'!A48</f>
        <v/>
      </c>
      <c r="C18" t="str">
        <f>'一覧表(男子)'!C48</f>
        <v/>
      </c>
      <c r="D18" t="str">
        <f>'一覧表(男子)'!H48</f>
        <v/>
      </c>
      <c r="E18">
        <f>'一覧表(男子)'!J48</f>
        <v>0</v>
      </c>
      <c r="F18" s="12">
        <f>'一覧表(男子)'!J49</f>
        <v>0</v>
      </c>
      <c r="G18">
        <f>'一覧表(男子)'!M48</f>
        <v>0</v>
      </c>
      <c r="H18" s="12">
        <f>'一覧表(男子)'!M49</f>
        <v>0</v>
      </c>
      <c r="J18" s="19">
        <f>'一覧表(男子)'!P48</f>
        <v>0</v>
      </c>
      <c r="K18" s="52">
        <f t="shared" si="14"/>
        <v>0</v>
      </c>
      <c r="L18" s="31" t="str">
        <f t="shared" si="0"/>
        <v/>
      </c>
      <c r="M18" s="44">
        <f t="shared" si="15"/>
        <v>0</v>
      </c>
      <c r="N18" s="46" t="str">
        <f t="shared" si="1"/>
        <v/>
      </c>
      <c r="O18" s="44">
        <f t="shared" si="16"/>
        <v>0</v>
      </c>
      <c r="P18" s="46" t="str">
        <f t="shared" si="2"/>
        <v/>
      </c>
      <c r="Q18" s="44">
        <f t="shared" si="17"/>
        <v>0</v>
      </c>
      <c r="R18" s="46" t="str">
        <f t="shared" si="3"/>
        <v/>
      </c>
      <c r="S18" s="44">
        <f t="shared" si="18"/>
        <v>0</v>
      </c>
      <c r="T18" s="46" t="str">
        <f t="shared" si="4"/>
        <v/>
      </c>
      <c r="U18" s="44">
        <f t="shared" si="19"/>
        <v>0</v>
      </c>
      <c r="V18" s="46" t="str">
        <f t="shared" si="5"/>
        <v/>
      </c>
      <c r="W18" s="44">
        <f t="shared" si="20"/>
        <v>0</v>
      </c>
      <c r="X18" s="49" t="str">
        <f t="shared" si="6"/>
        <v/>
      </c>
      <c r="Y18" s="19">
        <f>'一覧表(男子)'!R48</f>
        <v>0</v>
      </c>
      <c r="Z18" s="52">
        <f t="shared" si="21"/>
        <v>0</v>
      </c>
      <c r="AA18" s="31" t="str">
        <f t="shared" si="7"/>
        <v/>
      </c>
      <c r="AB18" s="20">
        <f t="shared" si="22"/>
        <v>0</v>
      </c>
      <c r="AC18" s="31" t="str">
        <f t="shared" si="8"/>
        <v/>
      </c>
      <c r="AD18" s="20">
        <f t="shared" si="23"/>
        <v>0</v>
      </c>
      <c r="AE18" s="31" t="str">
        <f t="shared" si="9"/>
        <v/>
      </c>
      <c r="AF18" s="20">
        <f t="shared" si="24"/>
        <v>0</v>
      </c>
      <c r="AG18" s="29" t="str">
        <f t="shared" si="10"/>
        <v/>
      </c>
      <c r="AH18" s="55">
        <f t="shared" si="25"/>
        <v>0</v>
      </c>
      <c r="AI18" s="46" t="str">
        <f t="shared" si="11"/>
        <v/>
      </c>
      <c r="AJ18" s="44">
        <f t="shared" si="26"/>
        <v>0</v>
      </c>
      <c r="AK18" s="46" t="str">
        <f t="shared" si="12"/>
        <v/>
      </c>
      <c r="AL18" s="44">
        <f t="shared" si="27"/>
        <v>0</v>
      </c>
      <c r="AM18" s="49" t="str">
        <f t="shared" si="13"/>
        <v/>
      </c>
    </row>
    <row r="19" spans="1:39">
      <c r="A19" s="6">
        <v>18</v>
      </c>
      <c r="B19" t="str">
        <f>'一覧表(男子)'!A50</f>
        <v/>
      </c>
      <c r="C19" t="str">
        <f>'一覧表(男子)'!C50</f>
        <v/>
      </c>
      <c r="D19" t="str">
        <f>'一覧表(男子)'!H50</f>
        <v/>
      </c>
      <c r="E19">
        <f>'一覧表(男子)'!J50</f>
        <v>0</v>
      </c>
      <c r="F19" s="12">
        <f>'一覧表(男子)'!J51</f>
        <v>0</v>
      </c>
      <c r="G19">
        <f>'一覧表(男子)'!M50</f>
        <v>0</v>
      </c>
      <c r="H19" s="12">
        <f>'一覧表(男子)'!M51</f>
        <v>0</v>
      </c>
      <c r="J19" s="19">
        <f>'一覧表(男子)'!P50</f>
        <v>0</v>
      </c>
      <c r="K19" s="52">
        <f t="shared" si="14"/>
        <v>0</v>
      </c>
      <c r="L19" s="31" t="str">
        <f t="shared" si="0"/>
        <v/>
      </c>
      <c r="M19" s="44">
        <f t="shared" si="15"/>
        <v>0</v>
      </c>
      <c r="N19" s="46" t="str">
        <f t="shared" si="1"/>
        <v/>
      </c>
      <c r="O19" s="44">
        <f t="shared" si="16"/>
        <v>0</v>
      </c>
      <c r="P19" s="46" t="str">
        <f t="shared" si="2"/>
        <v/>
      </c>
      <c r="Q19" s="44">
        <f t="shared" si="17"/>
        <v>0</v>
      </c>
      <c r="R19" s="46" t="str">
        <f t="shared" si="3"/>
        <v/>
      </c>
      <c r="S19" s="44">
        <f t="shared" si="18"/>
        <v>0</v>
      </c>
      <c r="T19" s="46" t="str">
        <f t="shared" si="4"/>
        <v/>
      </c>
      <c r="U19" s="44">
        <f t="shared" si="19"/>
        <v>0</v>
      </c>
      <c r="V19" s="46" t="str">
        <f t="shared" si="5"/>
        <v/>
      </c>
      <c r="W19" s="44">
        <f t="shared" si="20"/>
        <v>0</v>
      </c>
      <c r="X19" s="49" t="str">
        <f t="shared" si="6"/>
        <v/>
      </c>
      <c r="Y19" s="19">
        <f>'一覧表(男子)'!R50</f>
        <v>0</v>
      </c>
      <c r="Z19" s="52">
        <f t="shared" si="21"/>
        <v>0</v>
      </c>
      <c r="AA19" s="31" t="str">
        <f t="shared" si="7"/>
        <v/>
      </c>
      <c r="AB19" s="20">
        <f t="shared" si="22"/>
        <v>0</v>
      </c>
      <c r="AC19" s="31" t="str">
        <f t="shared" si="8"/>
        <v/>
      </c>
      <c r="AD19" s="20">
        <f t="shared" si="23"/>
        <v>0</v>
      </c>
      <c r="AE19" s="31" t="str">
        <f t="shared" si="9"/>
        <v/>
      </c>
      <c r="AF19" s="20">
        <f t="shared" si="24"/>
        <v>0</v>
      </c>
      <c r="AG19" s="29" t="str">
        <f t="shared" si="10"/>
        <v/>
      </c>
      <c r="AH19" s="55">
        <f t="shared" si="25"/>
        <v>0</v>
      </c>
      <c r="AI19" s="46" t="str">
        <f t="shared" si="11"/>
        <v/>
      </c>
      <c r="AJ19" s="44">
        <f t="shared" si="26"/>
        <v>0</v>
      </c>
      <c r="AK19" s="46" t="str">
        <f t="shared" si="12"/>
        <v/>
      </c>
      <c r="AL19" s="44">
        <f t="shared" si="27"/>
        <v>0</v>
      </c>
      <c r="AM19" s="49" t="str">
        <f t="shared" si="13"/>
        <v/>
      </c>
    </row>
    <row r="20" spans="1:39">
      <c r="A20" s="6">
        <v>19</v>
      </c>
      <c r="B20" t="str">
        <f>'一覧表(男子)'!A52</f>
        <v/>
      </c>
      <c r="C20" t="str">
        <f>'一覧表(男子)'!C52</f>
        <v/>
      </c>
      <c r="D20" t="str">
        <f>'一覧表(男子)'!H52</f>
        <v/>
      </c>
      <c r="E20">
        <f>'一覧表(男子)'!J52</f>
        <v>0</v>
      </c>
      <c r="F20" s="12">
        <f>'一覧表(男子)'!J53</f>
        <v>0</v>
      </c>
      <c r="G20">
        <f>'一覧表(男子)'!M52</f>
        <v>0</v>
      </c>
      <c r="H20" s="12">
        <f>'一覧表(男子)'!M53</f>
        <v>0</v>
      </c>
      <c r="J20" s="19">
        <f>'一覧表(男子)'!P52</f>
        <v>0</v>
      </c>
      <c r="K20" s="52">
        <f t="shared" si="14"/>
        <v>0</v>
      </c>
      <c r="L20" s="31" t="str">
        <f t="shared" si="0"/>
        <v/>
      </c>
      <c r="M20" s="44">
        <f t="shared" si="15"/>
        <v>0</v>
      </c>
      <c r="N20" s="46" t="str">
        <f t="shared" si="1"/>
        <v/>
      </c>
      <c r="O20" s="44">
        <f t="shared" si="16"/>
        <v>0</v>
      </c>
      <c r="P20" s="46" t="str">
        <f t="shared" si="2"/>
        <v/>
      </c>
      <c r="Q20" s="44">
        <f t="shared" si="17"/>
        <v>0</v>
      </c>
      <c r="R20" s="46" t="str">
        <f t="shared" si="3"/>
        <v/>
      </c>
      <c r="S20" s="44">
        <f t="shared" si="18"/>
        <v>0</v>
      </c>
      <c r="T20" s="46" t="str">
        <f t="shared" si="4"/>
        <v/>
      </c>
      <c r="U20" s="44">
        <f t="shared" si="19"/>
        <v>0</v>
      </c>
      <c r="V20" s="46" t="str">
        <f t="shared" si="5"/>
        <v/>
      </c>
      <c r="W20" s="44">
        <f t="shared" si="20"/>
        <v>0</v>
      </c>
      <c r="X20" s="49" t="str">
        <f t="shared" si="6"/>
        <v/>
      </c>
      <c r="Y20" s="19">
        <f>'一覧表(男子)'!R52</f>
        <v>0</v>
      </c>
      <c r="Z20" s="52">
        <f t="shared" si="21"/>
        <v>0</v>
      </c>
      <c r="AA20" s="31" t="str">
        <f t="shared" si="7"/>
        <v/>
      </c>
      <c r="AB20" s="20">
        <f t="shared" si="22"/>
        <v>0</v>
      </c>
      <c r="AC20" s="31" t="str">
        <f t="shared" si="8"/>
        <v/>
      </c>
      <c r="AD20" s="20">
        <f t="shared" si="23"/>
        <v>0</v>
      </c>
      <c r="AE20" s="31" t="str">
        <f t="shared" si="9"/>
        <v/>
      </c>
      <c r="AF20" s="20">
        <f t="shared" si="24"/>
        <v>0</v>
      </c>
      <c r="AG20" s="29" t="str">
        <f t="shared" si="10"/>
        <v/>
      </c>
      <c r="AH20" s="55">
        <f t="shared" si="25"/>
        <v>0</v>
      </c>
      <c r="AI20" s="46" t="str">
        <f t="shared" si="11"/>
        <v/>
      </c>
      <c r="AJ20" s="44">
        <f t="shared" si="26"/>
        <v>0</v>
      </c>
      <c r="AK20" s="46" t="str">
        <f t="shared" si="12"/>
        <v/>
      </c>
      <c r="AL20" s="44">
        <f t="shared" si="27"/>
        <v>0</v>
      </c>
      <c r="AM20" s="49" t="str">
        <f t="shared" si="13"/>
        <v/>
      </c>
    </row>
    <row r="21" spans="1:39">
      <c r="A21" s="6">
        <v>20</v>
      </c>
      <c r="B21" t="str">
        <f>'一覧表(男子)'!A54</f>
        <v/>
      </c>
      <c r="C21" t="str">
        <f>'一覧表(男子)'!C54</f>
        <v/>
      </c>
      <c r="D21" t="str">
        <f>'一覧表(男子)'!H54</f>
        <v/>
      </c>
      <c r="E21">
        <f>'一覧表(男子)'!J54</f>
        <v>0</v>
      </c>
      <c r="F21" s="12">
        <f>'一覧表(男子)'!J55</f>
        <v>0</v>
      </c>
      <c r="G21">
        <f>'一覧表(男子)'!M54</f>
        <v>0</v>
      </c>
      <c r="H21" s="12">
        <f>'一覧表(男子)'!M55</f>
        <v>0</v>
      </c>
      <c r="J21" s="19">
        <f>'一覧表(男子)'!P54</f>
        <v>0</v>
      </c>
      <c r="K21" s="52">
        <f t="shared" si="14"/>
        <v>0</v>
      </c>
      <c r="L21" s="31" t="str">
        <f t="shared" si="0"/>
        <v/>
      </c>
      <c r="M21" s="44">
        <f t="shared" si="15"/>
        <v>0</v>
      </c>
      <c r="N21" s="46" t="str">
        <f t="shared" si="1"/>
        <v/>
      </c>
      <c r="O21" s="44">
        <f t="shared" si="16"/>
        <v>0</v>
      </c>
      <c r="P21" s="46" t="str">
        <f t="shared" si="2"/>
        <v/>
      </c>
      <c r="Q21" s="44">
        <f t="shared" si="17"/>
        <v>0</v>
      </c>
      <c r="R21" s="46" t="str">
        <f t="shared" si="3"/>
        <v/>
      </c>
      <c r="S21" s="44">
        <f t="shared" si="18"/>
        <v>0</v>
      </c>
      <c r="T21" s="46" t="str">
        <f t="shared" si="4"/>
        <v/>
      </c>
      <c r="U21" s="44">
        <f t="shared" si="19"/>
        <v>0</v>
      </c>
      <c r="V21" s="46" t="str">
        <f t="shared" si="5"/>
        <v/>
      </c>
      <c r="W21" s="44">
        <f t="shared" si="20"/>
        <v>0</v>
      </c>
      <c r="X21" s="49" t="str">
        <f t="shared" si="6"/>
        <v/>
      </c>
      <c r="Y21" s="19">
        <f>'一覧表(男子)'!R54</f>
        <v>0</v>
      </c>
      <c r="Z21" s="52">
        <f t="shared" si="21"/>
        <v>0</v>
      </c>
      <c r="AA21" s="31" t="str">
        <f t="shared" si="7"/>
        <v/>
      </c>
      <c r="AB21" s="20">
        <f t="shared" si="22"/>
        <v>0</v>
      </c>
      <c r="AC21" s="31" t="str">
        <f t="shared" si="8"/>
        <v/>
      </c>
      <c r="AD21" s="20">
        <f t="shared" si="23"/>
        <v>0</v>
      </c>
      <c r="AE21" s="31" t="str">
        <f t="shared" si="9"/>
        <v/>
      </c>
      <c r="AF21" s="20">
        <f t="shared" si="24"/>
        <v>0</v>
      </c>
      <c r="AG21" s="29" t="str">
        <f t="shared" si="10"/>
        <v/>
      </c>
      <c r="AH21" s="55">
        <f t="shared" si="25"/>
        <v>0</v>
      </c>
      <c r="AI21" s="46" t="str">
        <f t="shared" si="11"/>
        <v/>
      </c>
      <c r="AJ21" s="44">
        <f t="shared" si="26"/>
        <v>0</v>
      </c>
      <c r="AK21" s="46" t="str">
        <f t="shared" si="12"/>
        <v/>
      </c>
      <c r="AL21" s="44">
        <f t="shared" si="27"/>
        <v>0</v>
      </c>
      <c r="AM21" s="49" t="str">
        <f t="shared" si="13"/>
        <v/>
      </c>
    </row>
    <row r="22" spans="1:39">
      <c r="A22" s="6">
        <v>21</v>
      </c>
      <c r="B22" t="str">
        <f>'一覧表(男子)'!A56</f>
        <v/>
      </c>
      <c r="C22" t="str">
        <f>'一覧表(男子)'!C56</f>
        <v/>
      </c>
      <c r="D22" t="str">
        <f>'一覧表(男子)'!H56</f>
        <v/>
      </c>
      <c r="E22">
        <f>'一覧表(男子)'!J56</f>
        <v>0</v>
      </c>
      <c r="F22" s="12">
        <f>'一覧表(男子)'!J57</f>
        <v>0</v>
      </c>
      <c r="G22">
        <f>'一覧表(男子)'!M56</f>
        <v>0</v>
      </c>
      <c r="H22" s="12">
        <f>'一覧表(男子)'!M57</f>
        <v>0</v>
      </c>
      <c r="J22" s="19">
        <f>'一覧表(男子)'!P56</f>
        <v>0</v>
      </c>
      <c r="K22" s="52">
        <f t="shared" si="14"/>
        <v>0</v>
      </c>
      <c r="L22" s="31" t="str">
        <f t="shared" si="0"/>
        <v/>
      </c>
      <c r="M22" s="44">
        <f t="shared" si="15"/>
        <v>0</v>
      </c>
      <c r="N22" s="46" t="str">
        <f t="shared" si="1"/>
        <v/>
      </c>
      <c r="O22" s="44">
        <f t="shared" si="16"/>
        <v>0</v>
      </c>
      <c r="P22" s="46" t="str">
        <f t="shared" si="2"/>
        <v/>
      </c>
      <c r="Q22" s="44">
        <f t="shared" si="17"/>
        <v>0</v>
      </c>
      <c r="R22" s="46" t="str">
        <f t="shared" si="3"/>
        <v/>
      </c>
      <c r="S22" s="44">
        <f t="shared" si="18"/>
        <v>0</v>
      </c>
      <c r="T22" s="46" t="str">
        <f t="shared" si="4"/>
        <v/>
      </c>
      <c r="U22" s="44">
        <f t="shared" si="19"/>
        <v>0</v>
      </c>
      <c r="V22" s="46" t="str">
        <f t="shared" si="5"/>
        <v/>
      </c>
      <c r="W22" s="44">
        <f t="shared" si="20"/>
        <v>0</v>
      </c>
      <c r="X22" s="49" t="str">
        <f t="shared" si="6"/>
        <v/>
      </c>
      <c r="Y22" s="19">
        <f>'一覧表(男子)'!R56</f>
        <v>0</v>
      </c>
      <c r="Z22" s="52">
        <f t="shared" si="21"/>
        <v>0</v>
      </c>
      <c r="AA22" s="31" t="str">
        <f t="shared" si="7"/>
        <v/>
      </c>
      <c r="AB22" s="20">
        <f t="shared" si="22"/>
        <v>0</v>
      </c>
      <c r="AC22" s="31" t="str">
        <f t="shared" si="8"/>
        <v/>
      </c>
      <c r="AD22" s="20">
        <f t="shared" si="23"/>
        <v>0</v>
      </c>
      <c r="AE22" s="31" t="str">
        <f t="shared" si="9"/>
        <v/>
      </c>
      <c r="AF22" s="20">
        <f t="shared" si="24"/>
        <v>0</v>
      </c>
      <c r="AG22" s="29" t="str">
        <f t="shared" si="10"/>
        <v/>
      </c>
      <c r="AH22" s="55">
        <f t="shared" si="25"/>
        <v>0</v>
      </c>
      <c r="AI22" s="46" t="str">
        <f t="shared" si="11"/>
        <v/>
      </c>
      <c r="AJ22" s="44">
        <f t="shared" si="26"/>
        <v>0</v>
      </c>
      <c r="AK22" s="46" t="str">
        <f t="shared" si="12"/>
        <v/>
      </c>
      <c r="AL22" s="44">
        <f t="shared" si="27"/>
        <v>0</v>
      </c>
      <c r="AM22" s="49" t="str">
        <f t="shared" si="13"/>
        <v/>
      </c>
    </row>
    <row r="23" spans="1:39">
      <c r="A23" s="6">
        <v>22</v>
      </c>
      <c r="B23" t="str">
        <f>'一覧表(男子)'!A58</f>
        <v/>
      </c>
      <c r="C23" t="str">
        <f>'一覧表(男子)'!C58</f>
        <v/>
      </c>
      <c r="D23" t="str">
        <f>'一覧表(男子)'!H58</f>
        <v/>
      </c>
      <c r="E23">
        <f>'一覧表(男子)'!J58</f>
        <v>0</v>
      </c>
      <c r="F23" s="12">
        <f>'一覧表(男子)'!J59</f>
        <v>0</v>
      </c>
      <c r="G23">
        <f>'一覧表(男子)'!M58</f>
        <v>0</v>
      </c>
      <c r="H23" s="12">
        <f>'一覧表(男子)'!M59</f>
        <v>0</v>
      </c>
      <c r="J23" s="19">
        <f>'一覧表(男子)'!P58</f>
        <v>0</v>
      </c>
      <c r="K23" s="52">
        <f t="shared" si="14"/>
        <v>0</v>
      </c>
      <c r="L23" s="31" t="str">
        <f t="shared" si="0"/>
        <v/>
      </c>
      <c r="M23" s="44">
        <f t="shared" si="15"/>
        <v>0</v>
      </c>
      <c r="N23" s="46" t="str">
        <f t="shared" si="1"/>
        <v/>
      </c>
      <c r="O23" s="44">
        <f t="shared" si="16"/>
        <v>0</v>
      </c>
      <c r="P23" s="46" t="str">
        <f t="shared" si="2"/>
        <v/>
      </c>
      <c r="Q23" s="44">
        <f t="shared" si="17"/>
        <v>0</v>
      </c>
      <c r="R23" s="46" t="str">
        <f t="shared" si="3"/>
        <v/>
      </c>
      <c r="S23" s="44">
        <f t="shared" si="18"/>
        <v>0</v>
      </c>
      <c r="T23" s="46" t="str">
        <f t="shared" si="4"/>
        <v/>
      </c>
      <c r="U23" s="44">
        <f t="shared" si="19"/>
        <v>0</v>
      </c>
      <c r="V23" s="46" t="str">
        <f t="shared" si="5"/>
        <v/>
      </c>
      <c r="W23" s="44">
        <f t="shared" si="20"/>
        <v>0</v>
      </c>
      <c r="X23" s="49" t="str">
        <f t="shared" si="6"/>
        <v/>
      </c>
      <c r="Y23" s="19">
        <f>'一覧表(男子)'!R58</f>
        <v>0</v>
      </c>
      <c r="Z23" s="52">
        <f t="shared" si="21"/>
        <v>0</v>
      </c>
      <c r="AA23" s="31" t="str">
        <f t="shared" si="7"/>
        <v/>
      </c>
      <c r="AB23" s="20">
        <f t="shared" si="22"/>
        <v>0</v>
      </c>
      <c r="AC23" s="31" t="str">
        <f t="shared" si="8"/>
        <v/>
      </c>
      <c r="AD23" s="20">
        <f t="shared" si="23"/>
        <v>0</v>
      </c>
      <c r="AE23" s="31" t="str">
        <f t="shared" si="9"/>
        <v/>
      </c>
      <c r="AF23" s="20">
        <f t="shared" si="24"/>
        <v>0</v>
      </c>
      <c r="AG23" s="29" t="str">
        <f t="shared" si="10"/>
        <v/>
      </c>
      <c r="AH23" s="55">
        <f t="shared" si="25"/>
        <v>0</v>
      </c>
      <c r="AI23" s="46" t="str">
        <f t="shared" si="11"/>
        <v/>
      </c>
      <c r="AJ23" s="44">
        <f t="shared" si="26"/>
        <v>0</v>
      </c>
      <c r="AK23" s="46" t="str">
        <f t="shared" si="12"/>
        <v/>
      </c>
      <c r="AL23" s="44">
        <f t="shared" si="27"/>
        <v>0</v>
      </c>
      <c r="AM23" s="49" t="str">
        <f t="shared" si="13"/>
        <v/>
      </c>
    </row>
    <row r="24" spans="1:39">
      <c r="A24" s="6">
        <v>23</v>
      </c>
      <c r="B24" t="str">
        <f>'一覧表(男子)'!A60</f>
        <v/>
      </c>
      <c r="C24" t="str">
        <f>'一覧表(男子)'!C60</f>
        <v/>
      </c>
      <c r="D24" t="str">
        <f>'一覧表(男子)'!H60</f>
        <v/>
      </c>
      <c r="E24">
        <f>'一覧表(男子)'!J60</f>
        <v>0</v>
      </c>
      <c r="F24" s="12">
        <f>'一覧表(男子)'!J61</f>
        <v>0</v>
      </c>
      <c r="G24">
        <f>'一覧表(男子)'!M60</f>
        <v>0</v>
      </c>
      <c r="H24" s="12">
        <f>'一覧表(男子)'!M61</f>
        <v>0</v>
      </c>
      <c r="J24" s="19">
        <f>'一覧表(男子)'!P60</f>
        <v>0</v>
      </c>
      <c r="K24" s="52">
        <f t="shared" si="14"/>
        <v>0</v>
      </c>
      <c r="L24" s="31" t="str">
        <f t="shared" si="0"/>
        <v/>
      </c>
      <c r="M24" s="44">
        <f t="shared" si="15"/>
        <v>0</v>
      </c>
      <c r="N24" s="46" t="str">
        <f t="shared" si="1"/>
        <v/>
      </c>
      <c r="O24" s="44">
        <f t="shared" si="16"/>
        <v>0</v>
      </c>
      <c r="P24" s="46" t="str">
        <f t="shared" si="2"/>
        <v/>
      </c>
      <c r="Q24" s="44">
        <f t="shared" si="17"/>
        <v>0</v>
      </c>
      <c r="R24" s="46" t="str">
        <f t="shared" si="3"/>
        <v/>
      </c>
      <c r="S24" s="44">
        <f t="shared" si="18"/>
        <v>0</v>
      </c>
      <c r="T24" s="46" t="str">
        <f t="shared" si="4"/>
        <v/>
      </c>
      <c r="U24" s="44">
        <f t="shared" si="19"/>
        <v>0</v>
      </c>
      <c r="V24" s="46" t="str">
        <f t="shared" si="5"/>
        <v/>
      </c>
      <c r="W24" s="44">
        <f t="shared" si="20"/>
        <v>0</v>
      </c>
      <c r="X24" s="49" t="str">
        <f t="shared" si="6"/>
        <v/>
      </c>
      <c r="Y24" s="19">
        <f>'一覧表(男子)'!R60</f>
        <v>0</v>
      </c>
      <c r="Z24" s="52">
        <f t="shared" si="21"/>
        <v>0</v>
      </c>
      <c r="AA24" s="31" t="str">
        <f t="shared" si="7"/>
        <v/>
      </c>
      <c r="AB24" s="20">
        <f t="shared" si="22"/>
        <v>0</v>
      </c>
      <c r="AC24" s="31" t="str">
        <f t="shared" si="8"/>
        <v/>
      </c>
      <c r="AD24" s="20">
        <f t="shared" si="23"/>
        <v>0</v>
      </c>
      <c r="AE24" s="31" t="str">
        <f t="shared" si="9"/>
        <v/>
      </c>
      <c r="AF24" s="20">
        <f t="shared" si="24"/>
        <v>0</v>
      </c>
      <c r="AG24" s="29" t="str">
        <f t="shared" si="10"/>
        <v/>
      </c>
      <c r="AH24" s="55">
        <f t="shared" si="25"/>
        <v>0</v>
      </c>
      <c r="AI24" s="46" t="str">
        <f t="shared" si="11"/>
        <v/>
      </c>
      <c r="AJ24" s="44">
        <f t="shared" si="26"/>
        <v>0</v>
      </c>
      <c r="AK24" s="46" t="str">
        <f t="shared" si="12"/>
        <v/>
      </c>
      <c r="AL24" s="44">
        <f t="shared" si="27"/>
        <v>0</v>
      </c>
      <c r="AM24" s="49" t="str">
        <f t="shared" si="13"/>
        <v/>
      </c>
    </row>
    <row r="25" spans="1:39">
      <c r="A25" s="6">
        <v>24</v>
      </c>
      <c r="B25" t="str">
        <f>'一覧表(男子)'!A62</f>
        <v/>
      </c>
      <c r="C25" t="str">
        <f>'一覧表(男子)'!C62</f>
        <v/>
      </c>
      <c r="D25" t="str">
        <f>'一覧表(男子)'!H62</f>
        <v/>
      </c>
      <c r="E25">
        <f>'一覧表(男子)'!J62</f>
        <v>0</v>
      </c>
      <c r="F25" s="12">
        <f>'一覧表(男子)'!J63</f>
        <v>0</v>
      </c>
      <c r="G25">
        <f>'一覧表(男子)'!M62</f>
        <v>0</v>
      </c>
      <c r="H25" s="12">
        <f>'一覧表(男子)'!M63</f>
        <v>0</v>
      </c>
      <c r="J25" s="19">
        <f>'一覧表(男子)'!P62</f>
        <v>0</v>
      </c>
      <c r="K25" s="52">
        <f t="shared" si="14"/>
        <v>0</v>
      </c>
      <c r="L25" s="31" t="str">
        <f t="shared" si="0"/>
        <v/>
      </c>
      <c r="M25" s="44">
        <f t="shared" si="15"/>
        <v>0</v>
      </c>
      <c r="N25" s="46" t="str">
        <f t="shared" si="1"/>
        <v/>
      </c>
      <c r="O25" s="44">
        <f t="shared" si="16"/>
        <v>0</v>
      </c>
      <c r="P25" s="46" t="str">
        <f t="shared" si="2"/>
        <v/>
      </c>
      <c r="Q25" s="44">
        <f t="shared" si="17"/>
        <v>0</v>
      </c>
      <c r="R25" s="46" t="str">
        <f t="shared" si="3"/>
        <v/>
      </c>
      <c r="S25" s="44">
        <f t="shared" si="18"/>
        <v>0</v>
      </c>
      <c r="T25" s="46" t="str">
        <f t="shared" si="4"/>
        <v/>
      </c>
      <c r="U25" s="44">
        <f t="shared" si="19"/>
        <v>0</v>
      </c>
      <c r="V25" s="46" t="str">
        <f t="shared" si="5"/>
        <v/>
      </c>
      <c r="W25" s="44">
        <f t="shared" si="20"/>
        <v>0</v>
      </c>
      <c r="X25" s="49" t="str">
        <f t="shared" si="6"/>
        <v/>
      </c>
      <c r="Y25" s="19">
        <f>'一覧表(男子)'!R62</f>
        <v>0</v>
      </c>
      <c r="Z25" s="52">
        <f t="shared" si="21"/>
        <v>0</v>
      </c>
      <c r="AA25" s="31" t="str">
        <f t="shared" si="7"/>
        <v/>
      </c>
      <c r="AB25" s="20">
        <f t="shared" si="22"/>
        <v>0</v>
      </c>
      <c r="AC25" s="31" t="str">
        <f t="shared" si="8"/>
        <v/>
      </c>
      <c r="AD25" s="20">
        <f t="shared" si="23"/>
        <v>0</v>
      </c>
      <c r="AE25" s="31" t="str">
        <f t="shared" si="9"/>
        <v/>
      </c>
      <c r="AF25" s="20">
        <f t="shared" si="24"/>
        <v>0</v>
      </c>
      <c r="AG25" s="29" t="str">
        <f t="shared" si="10"/>
        <v/>
      </c>
      <c r="AH25" s="55">
        <f t="shared" si="25"/>
        <v>0</v>
      </c>
      <c r="AI25" s="46" t="str">
        <f t="shared" si="11"/>
        <v/>
      </c>
      <c r="AJ25" s="44">
        <f t="shared" si="26"/>
        <v>0</v>
      </c>
      <c r="AK25" s="46" t="str">
        <f t="shared" si="12"/>
        <v/>
      </c>
      <c r="AL25" s="44">
        <f t="shared" si="27"/>
        <v>0</v>
      </c>
      <c r="AM25" s="49" t="str">
        <f t="shared" si="13"/>
        <v/>
      </c>
    </row>
    <row r="26" spans="1:39">
      <c r="A26" s="6">
        <v>25</v>
      </c>
      <c r="B26" t="str">
        <f>'一覧表(男子)'!A64</f>
        <v/>
      </c>
      <c r="C26" t="str">
        <f>'一覧表(男子)'!C64</f>
        <v/>
      </c>
      <c r="D26" t="str">
        <f>'一覧表(男子)'!H64</f>
        <v/>
      </c>
      <c r="E26">
        <f>'一覧表(男子)'!J64</f>
        <v>0</v>
      </c>
      <c r="F26" s="12">
        <f>'一覧表(男子)'!J65</f>
        <v>0</v>
      </c>
      <c r="G26">
        <f>'一覧表(男子)'!M64</f>
        <v>0</v>
      </c>
      <c r="H26" s="12">
        <f>'一覧表(男子)'!M65</f>
        <v>0</v>
      </c>
      <c r="J26" s="19">
        <f>'一覧表(男子)'!P64</f>
        <v>0</v>
      </c>
      <c r="K26" s="52">
        <f t="shared" si="14"/>
        <v>0</v>
      </c>
      <c r="L26" s="31" t="str">
        <f t="shared" si="0"/>
        <v/>
      </c>
      <c r="M26" s="44">
        <f t="shared" si="15"/>
        <v>0</v>
      </c>
      <c r="N26" s="46" t="str">
        <f t="shared" si="1"/>
        <v/>
      </c>
      <c r="O26" s="44">
        <f t="shared" si="16"/>
        <v>0</v>
      </c>
      <c r="P26" s="46" t="str">
        <f t="shared" si="2"/>
        <v/>
      </c>
      <c r="Q26" s="44">
        <f t="shared" si="17"/>
        <v>0</v>
      </c>
      <c r="R26" s="46" t="str">
        <f t="shared" si="3"/>
        <v/>
      </c>
      <c r="S26" s="44">
        <f t="shared" si="18"/>
        <v>0</v>
      </c>
      <c r="T26" s="46" t="str">
        <f t="shared" si="4"/>
        <v/>
      </c>
      <c r="U26" s="44">
        <f t="shared" si="19"/>
        <v>0</v>
      </c>
      <c r="V26" s="46" t="str">
        <f t="shared" si="5"/>
        <v/>
      </c>
      <c r="W26" s="44">
        <f t="shared" si="20"/>
        <v>0</v>
      </c>
      <c r="X26" s="49" t="str">
        <f t="shared" si="6"/>
        <v/>
      </c>
      <c r="Y26" s="19">
        <f>'一覧表(男子)'!R64</f>
        <v>0</v>
      </c>
      <c r="Z26" s="52">
        <f t="shared" si="21"/>
        <v>0</v>
      </c>
      <c r="AA26" s="31" t="str">
        <f t="shared" si="7"/>
        <v/>
      </c>
      <c r="AB26" s="20">
        <f t="shared" si="22"/>
        <v>0</v>
      </c>
      <c r="AC26" s="31" t="str">
        <f t="shared" si="8"/>
        <v/>
      </c>
      <c r="AD26" s="20">
        <f t="shared" si="23"/>
        <v>0</v>
      </c>
      <c r="AE26" s="31" t="str">
        <f t="shared" si="9"/>
        <v/>
      </c>
      <c r="AF26" s="20">
        <f t="shared" si="24"/>
        <v>0</v>
      </c>
      <c r="AG26" s="29" t="str">
        <f t="shared" si="10"/>
        <v/>
      </c>
      <c r="AH26" s="55">
        <f t="shared" si="25"/>
        <v>0</v>
      </c>
      <c r="AI26" s="46" t="str">
        <f t="shared" si="11"/>
        <v/>
      </c>
      <c r="AJ26" s="44">
        <f t="shared" si="26"/>
        <v>0</v>
      </c>
      <c r="AK26" s="46" t="str">
        <f t="shared" si="12"/>
        <v/>
      </c>
      <c r="AL26" s="44">
        <f t="shared" si="27"/>
        <v>0</v>
      </c>
      <c r="AM26" s="49" t="str">
        <f t="shared" si="13"/>
        <v/>
      </c>
    </row>
    <row r="27" spans="1:39">
      <c r="A27" s="6">
        <v>26</v>
      </c>
      <c r="B27" t="str">
        <f>'一覧表(男子)'!A66</f>
        <v/>
      </c>
      <c r="C27" t="str">
        <f>'一覧表(男子)'!C66</f>
        <v/>
      </c>
      <c r="D27" t="str">
        <f>'一覧表(男子)'!H66</f>
        <v/>
      </c>
      <c r="E27">
        <f>'一覧表(男子)'!J66</f>
        <v>0</v>
      </c>
      <c r="F27" s="12">
        <f>'一覧表(男子)'!J67</f>
        <v>0</v>
      </c>
      <c r="G27">
        <f>'一覧表(男子)'!M66</f>
        <v>0</v>
      </c>
      <c r="H27" s="12">
        <f>'一覧表(男子)'!M67</f>
        <v>0</v>
      </c>
      <c r="J27" s="19">
        <f>'一覧表(男子)'!P66</f>
        <v>0</v>
      </c>
      <c r="K27" s="52">
        <f t="shared" si="14"/>
        <v>0</v>
      </c>
      <c r="L27" s="31" t="str">
        <f t="shared" si="0"/>
        <v/>
      </c>
      <c r="M27" s="44">
        <f t="shared" si="15"/>
        <v>0</v>
      </c>
      <c r="N27" s="46" t="str">
        <f t="shared" si="1"/>
        <v/>
      </c>
      <c r="O27" s="44">
        <f t="shared" si="16"/>
        <v>0</v>
      </c>
      <c r="P27" s="46" t="str">
        <f t="shared" si="2"/>
        <v/>
      </c>
      <c r="Q27" s="44">
        <f t="shared" si="17"/>
        <v>0</v>
      </c>
      <c r="R27" s="46" t="str">
        <f t="shared" si="3"/>
        <v/>
      </c>
      <c r="S27" s="44">
        <f t="shared" si="18"/>
        <v>0</v>
      </c>
      <c r="T27" s="46" t="str">
        <f t="shared" si="4"/>
        <v/>
      </c>
      <c r="U27" s="44">
        <f t="shared" si="19"/>
        <v>0</v>
      </c>
      <c r="V27" s="46" t="str">
        <f t="shared" si="5"/>
        <v/>
      </c>
      <c r="W27" s="44">
        <f t="shared" si="20"/>
        <v>0</v>
      </c>
      <c r="X27" s="49" t="str">
        <f t="shared" si="6"/>
        <v/>
      </c>
      <c r="Y27" s="19">
        <f>'一覧表(男子)'!R66</f>
        <v>0</v>
      </c>
      <c r="Z27" s="52">
        <f t="shared" si="21"/>
        <v>0</v>
      </c>
      <c r="AA27" s="31" t="str">
        <f t="shared" si="7"/>
        <v/>
      </c>
      <c r="AB27" s="20">
        <f t="shared" si="22"/>
        <v>0</v>
      </c>
      <c r="AC27" s="31" t="str">
        <f t="shared" si="8"/>
        <v/>
      </c>
      <c r="AD27" s="20">
        <f t="shared" si="23"/>
        <v>0</v>
      </c>
      <c r="AE27" s="31" t="str">
        <f t="shared" si="9"/>
        <v/>
      </c>
      <c r="AF27" s="20">
        <f t="shared" si="24"/>
        <v>0</v>
      </c>
      <c r="AG27" s="29" t="str">
        <f t="shared" si="10"/>
        <v/>
      </c>
      <c r="AH27" s="55">
        <f t="shared" si="25"/>
        <v>0</v>
      </c>
      <c r="AI27" s="46" t="str">
        <f t="shared" si="11"/>
        <v/>
      </c>
      <c r="AJ27" s="44">
        <f t="shared" si="26"/>
        <v>0</v>
      </c>
      <c r="AK27" s="46" t="str">
        <f t="shared" si="12"/>
        <v/>
      </c>
      <c r="AL27" s="44">
        <f t="shared" si="27"/>
        <v>0</v>
      </c>
      <c r="AM27" s="49" t="str">
        <f t="shared" si="13"/>
        <v/>
      </c>
    </row>
    <row r="28" spans="1:39">
      <c r="A28" s="6">
        <v>27</v>
      </c>
      <c r="B28" t="str">
        <f>'一覧表(男子)'!A68</f>
        <v/>
      </c>
      <c r="C28" t="str">
        <f>'一覧表(男子)'!C68</f>
        <v/>
      </c>
      <c r="D28" t="str">
        <f>'一覧表(男子)'!H68</f>
        <v/>
      </c>
      <c r="E28">
        <f>'一覧表(男子)'!J68</f>
        <v>0</v>
      </c>
      <c r="F28" s="12">
        <f>'一覧表(男子)'!J69</f>
        <v>0</v>
      </c>
      <c r="G28">
        <f>'一覧表(男子)'!M68</f>
        <v>0</v>
      </c>
      <c r="H28" s="12">
        <f>'一覧表(男子)'!M69</f>
        <v>0</v>
      </c>
      <c r="J28" s="19">
        <f>'一覧表(男子)'!P68</f>
        <v>0</v>
      </c>
      <c r="K28" s="52">
        <f t="shared" si="14"/>
        <v>0</v>
      </c>
      <c r="L28" s="31" t="str">
        <f t="shared" si="0"/>
        <v/>
      </c>
      <c r="M28" s="44">
        <f t="shared" si="15"/>
        <v>0</v>
      </c>
      <c r="N28" s="46" t="str">
        <f t="shared" si="1"/>
        <v/>
      </c>
      <c r="O28" s="44">
        <f t="shared" si="16"/>
        <v>0</v>
      </c>
      <c r="P28" s="46" t="str">
        <f t="shared" si="2"/>
        <v/>
      </c>
      <c r="Q28" s="44">
        <f t="shared" si="17"/>
        <v>0</v>
      </c>
      <c r="R28" s="46" t="str">
        <f t="shared" si="3"/>
        <v/>
      </c>
      <c r="S28" s="44">
        <f t="shared" si="18"/>
        <v>0</v>
      </c>
      <c r="T28" s="46" t="str">
        <f t="shared" si="4"/>
        <v/>
      </c>
      <c r="U28" s="44">
        <f t="shared" si="19"/>
        <v>0</v>
      </c>
      <c r="V28" s="46" t="str">
        <f t="shared" si="5"/>
        <v/>
      </c>
      <c r="W28" s="44">
        <f t="shared" si="20"/>
        <v>0</v>
      </c>
      <c r="X28" s="49" t="str">
        <f t="shared" si="6"/>
        <v/>
      </c>
      <c r="Y28" s="19">
        <f>'一覧表(男子)'!R68</f>
        <v>0</v>
      </c>
      <c r="Z28" s="52">
        <f t="shared" si="21"/>
        <v>0</v>
      </c>
      <c r="AA28" s="31" t="str">
        <f t="shared" si="7"/>
        <v/>
      </c>
      <c r="AB28" s="20">
        <f t="shared" si="22"/>
        <v>0</v>
      </c>
      <c r="AC28" s="31" t="str">
        <f t="shared" si="8"/>
        <v/>
      </c>
      <c r="AD28" s="20">
        <f t="shared" si="23"/>
        <v>0</v>
      </c>
      <c r="AE28" s="31" t="str">
        <f t="shared" si="9"/>
        <v/>
      </c>
      <c r="AF28" s="20">
        <f t="shared" si="24"/>
        <v>0</v>
      </c>
      <c r="AG28" s="29" t="str">
        <f t="shared" si="10"/>
        <v/>
      </c>
      <c r="AH28" s="55">
        <f t="shared" si="25"/>
        <v>0</v>
      </c>
      <c r="AI28" s="46" t="str">
        <f t="shared" si="11"/>
        <v/>
      </c>
      <c r="AJ28" s="44">
        <f t="shared" si="26"/>
        <v>0</v>
      </c>
      <c r="AK28" s="46" t="str">
        <f t="shared" si="12"/>
        <v/>
      </c>
      <c r="AL28" s="44">
        <f t="shared" si="27"/>
        <v>0</v>
      </c>
      <c r="AM28" s="49" t="str">
        <f t="shared" si="13"/>
        <v/>
      </c>
    </row>
    <row r="29" spans="1:39">
      <c r="A29" s="6">
        <v>28</v>
      </c>
      <c r="B29" t="str">
        <f>'一覧表(男子)'!A70</f>
        <v/>
      </c>
      <c r="C29" t="str">
        <f>'一覧表(男子)'!C70</f>
        <v/>
      </c>
      <c r="D29" t="str">
        <f>'一覧表(男子)'!H70</f>
        <v/>
      </c>
      <c r="E29">
        <f>'一覧表(男子)'!J70</f>
        <v>0</v>
      </c>
      <c r="F29" s="12">
        <f>'一覧表(男子)'!J71</f>
        <v>0</v>
      </c>
      <c r="G29">
        <f>'一覧表(男子)'!M70</f>
        <v>0</v>
      </c>
      <c r="H29" s="12">
        <f>'一覧表(男子)'!M71</f>
        <v>0</v>
      </c>
      <c r="J29" s="19">
        <f>'一覧表(男子)'!P70</f>
        <v>0</v>
      </c>
      <c r="K29" s="52">
        <f t="shared" si="14"/>
        <v>0</v>
      </c>
      <c r="L29" s="31" t="str">
        <f t="shared" si="0"/>
        <v/>
      </c>
      <c r="M29" s="44">
        <f t="shared" si="15"/>
        <v>0</v>
      </c>
      <c r="N29" s="46" t="str">
        <f t="shared" si="1"/>
        <v/>
      </c>
      <c r="O29" s="44">
        <f t="shared" si="16"/>
        <v>0</v>
      </c>
      <c r="P29" s="46" t="str">
        <f t="shared" si="2"/>
        <v/>
      </c>
      <c r="Q29" s="44">
        <f t="shared" si="17"/>
        <v>0</v>
      </c>
      <c r="R29" s="46" t="str">
        <f t="shared" si="3"/>
        <v/>
      </c>
      <c r="S29" s="44">
        <f t="shared" si="18"/>
        <v>0</v>
      </c>
      <c r="T29" s="46" t="str">
        <f t="shared" si="4"/>
        <v/>
      </c>
      <c r="U29" s="44">
        <f t="shared" si="19"/>
        <v>0</v>
      </c>
      <c r="V29" s="46" t="str">
        <f t="shared" si="5"/>
        <v/>
      </c>
      <c r="W29" s="44">
        <f t="shared" si="20"/>
        <v>0</v>
      </c>
      <c r="X29" s="49" t="str">
        <f t="shared" si="6"/>
        <v/>
      </c>
      <c r="Y29" s="19">
        <f>'一覧表(男子)'!R70</f>
        <v>0</v>
      </c>
      <c r="Z29" s="52">
        <f t="shared" si="21"/>
        <v>0</v>
      </c>
      <c r="AA29" s="31" t="str">
        <f t="shared" si="7"/>
        <v/>
      </c>
      <c r="AB29" s="20">
        <f t="shared" si="22"/>
        <v>0</v>
      </c>
      <c r="AC29" s="31" t="str">
        <f t="shared" si="8"/>
        <v/>
      </c>
      <c r="AD29" s="20">
        <f t="shared" si="23"/>
        <v>0</v>
      </c>
      <c r="AE29" s="31" t="str">
        <f t="shared" si="9"/>
        <v/>
      </c>
      <c r="AF29" s="20">
        <f t="shared" si="24"/>
        <v>0</v>
      </c>
      <c r="AG29" s="29" t="str">
        <f t="shared" si="10"/>
        <v/>
      </c>
      <c r="AH29" s="55">
        <f t="shared" si="25"/>
        <v>0</v>
      </c>
      <c r="AI29" s="46" t="str">
        <f t="shared" si="11"/>
        <v/>
      </c>
      <c r="AJ29" s="44">
        <f t="shared" si="26"/>
        <v>0</v>
      </c>
      <c r="AK29" s="46" t="str">
        <f t="shared" si="12"/>
        <v/>
      </c>
      <c r="AL29" s="44">
        <f t="shared" si="27"/>
        <v>0</v>
      </c>
      <c r="AM29" s="49" t="str">
        <f t="shared" si="13"/>
        <v/>
      </c>
    </row>
    <row r="30" spans="1:39">
      <c r="A30" s="6">
        <v>29</v>
      </c>
      <c r="B30" t="str">
        <f>'一覧表(男子)'!A72</f>
        <v/>
      </c>
      <c r="C30" t="str">
        <f>'一覧表(男子)'!C72</f>
        <v/>
      </c>
      <c r="D30" t="str">
        <f>'一覧表(男子)'!H72</f>
        <v/>
      </c>
      <c r="E30">
        <f>'一覧表(男子)'!J72</f>
        <v>0</v>
      </c>
      <c r="F30" s="12">
        <f>'一覧表(男子)'!J73</f>
        <v>0</v>
      </c>
      <c r="G30">
        <f>'一覧表(男子)'!M72</f>
        <v>0</v>
      </c>
      <c r="H30" s="12">
        <f>'一覧表(男子)'!M73</f>
        <v>0</v>
      </c>
      <c r="J30" s="19">
        <f>'一覧表(男子)'!P72</f>
        <v>0</v>
      </c>
      <c r="K30" s="52">
        <f t="shared" si="14"/>
        <v>0</v>
      </c>
      <c r="L30" s="31" t="str">
        <f t="shared" si="0"/>
        <v/>
      </c>
      <c r="M30" s="44">
        <f t="shared" si="15"/>
        <v>0</v>
      </c>
      <c r="N30" s="46" t="str">
        <f t="shared" si="1"/>
        <v/>
      </c>
      <c r="O30" s="44">
        <f t="shared" si="16"/>
        <v>0</v>
      </c>
      <c r="P30" s="46" t="str">
        <f t="shared" si="2"/>
        <v/>
      </c>
      <c r="Q30" s="44">
        <f t="shared" si="17"/>
        <v>0</v>
      </c>
      <c r="R30" s="46" t="str">
        <f t="shared" si="3"/>
        <v/>
      </c>
      <c r="S30" s="44">
        <f t="shared" si="18"/>
        <v>0</v>
      </c>
      <c r="T30" s="46" t="str">
        <f t="shared" si="4"/>
        <v/>
      </c>
      <c r="U30" s="44">
        <f t="shared" si="19"/>
        <v>0</v>
      </c>
      <c r="V30" s="46" t="str">
        <f t="shared" si="5"/>
        <v/>
      </c>
      <c r="W30" s="44">
        <f t="shared" si="20"/>
        <v>0</v>
      </c>
      <c r="X30" s="49" t="str">
        <f t="shared" si="6"/>
        <v/>
      </c>
      <c r="Y30" s="19">
        <f>'一覧表(男子)'!R72</f>
        <v>0</v>
      </c>
      <c r="Z30" s="52">
        <f t="shared" si="21"/>
        <v>0</v>
      </c>
      <c r="AA30" s="31" t="str">
        <f t="shared" si="7"/>
        <v/>
      </c>
      <c r="AB30" s="20">
        <f t="shared" si="22"/>
        <v>0</v>
      </c>
      <c r="AC30" s="31" t="str">
        <f t="shared" si="8"/>
        <v/>
      </c>
      <c r="AD30" s="20">
        <f t="shared" si="23"/>
        <v>0</v>
      </c>
      <c r="AE30" s="31" t="str">
        <f t="shared" si="9"/>
        <v/>
      </c>
      <c r="AF30" s="20">
        <f t="shared" si="24"/>
        <v>0</v>
      </c>
      <c r="AG30" s="29" t="str">
        <f t="shared" si="10"/>
        <v/>
      </c>
      <c r="AH30" s="55">
        <f t="shared" si="25"/>
        <v>0</v>
      </c>
      <c r="AI30" s="46" t="str">
        <f t="shared" si="11"/>
        <v/>
      </c>
      <c r="AJ30" s="44">
        <f t="shared" si="26"/>
        <v>0</v>
      </c>
      <c r="AK30" s="46" t="str">
        <f t="shared" si="12"/>
        <v/>
      </c>
      <c r="AL30" s="44">
        <f t="shared" si="27"/>
        <v>0</v>
      </c>
      <c r="AM30" s="49" t="str">
        <f t="shared" si="13"/>
        <v/>
      </c>
    </row>
    <row r="31" spans="1:39">
      <c r="A31" s="6">
        <v>30</v>
      </c>
      <c r="B31" t="str">
        <f>'一覧表(男子)'!A74</f>
        <v/>
      </c>
      <c r="C31" t="str">
        <f>'一覧表(男子)'!C74</f>
        <v/>
      </c>
      <c r="D31" t="str">
        <f>'一覧表(男子)'!H74</f>
        <v/>
      </c>
      <c r="E31">
        <f>'一覧表(男子)'!J74</f>
        <v>0</v>
      </c>
      <c r="F31" s="12">
        <f>'一覧表(男子)'!J75</f>
        <v>0</v>
      </c>
      <c r="G31">
        <f>'一覧表(男子)'!M74</f>
        <v>0</v>
      </c>
      <c r="H31" s="12">
        <f>'一覧表(男子)'!M75</f>
        <v>0</v>
      </c>
      <c r="J31" s="19">
        <f>'一覧表(男子)'!P74</f>
        <v>0</v>
      </c>
      <c r="K31" s="52">
        <f t="shared" si="14"/>
        <v>0</v>
      </c>
      <c r="L31" s="31" t="str">
        <f t="shared" si="0"/>
        <v/>
      </c>
      <c r="M31" s="44">
        <f t="shared" si="15"/>
        <v>0</v>
      </c>
      <c r="N31" s="46" t="str">
        <f t="shared" si="1"/>
        <v/>
      </c>
      <c r="O31" s="44">
        <f t="shared" si="16"/>
        <v>0</v>
      </c>
      <c r="P31" s="46" t="str">
        <f t="shared" si="2"/>
        <v/>
      </c>
      <c r="Q31" s="44">
        <f t="shared" si="17"/>
        <v>0</v>
      </c>
      <c r="R31" s="46" t="str">
        <f t="shared" si="3"/>
        <v/>
      </c>
      <c r="S31" s="44">
        <f t="shared" si="18"/>
        <v>0</v>
      </c>
      <c r="T31" s="46" t="str">
        <f t="shared" si="4"/>
        <v/>
      </c>
      <c r="U31" s="44">
        <f t="shared" si="19"/>
        <v>0</v>
      </c>
      <c r="V31" s="46" t="str">
        <f t="shared" si="5"/>
        <v/>
      </c>
      <c r="W31" s="44">
        <f t="shared" si="20"/>
        <v>0</v>
      </c>
      <c r="X31" s="49" t="str">
        <f t="shared" si="6"/>
        <v/>
      </c>
      <c r="Y31" s="19">
        <f>'一覧表(男子)'!R74</f>
        <v>0</v>
      </c>
      <c r="Z31" s="52">
        <f t="shared" si="21"/>
        <v>0</v>
      </c>
      <c r="AA31" s="31" t="str">
        <f t="shared" si="7"/>
        <v/>
      </c>
      <c r="AB31" s="20">
        <f t="shared" si="22"/>
        <v>0</v>
      </c>
      <c r="AC31" s="31" t="str">
        <f t="shared" si="8"/>
        <v/>
      </c>
      <c r="AD31" s="20">
        <f t="shared" si="23"/>
        <v>0</v>
      </c>
      <c r="AE31" s="31" t="str">
        <f t="shared" si="9"/>
        <v/>
      </c>
      <c r="AF31" s="20">
        <f t="shared" si="24"/>
        <v>0</v>
      </c>
      <c r="AG31" s="29" t="str">
        <f t="shared" si="10"/>
        <v/>
      </c>
      <c r="AH31" s="55">
        <f t="shared" si="25"/>
        <v>0</v>
      </c>
      <c r="AI31" s="46" t="str">
        <f t="shared" si="11"/>
        <v/>
      </c>
      <c r="AJ31" s="44">
        <f t="shared" si="26"/>
        <v>0</v>
      </c>
      <c r="AK31" s="46" t="str">
        <f t="shared" si="12"/>
        <v/>
      </c>
      <c r="AL31" s="44">
        <f t="shared" si="27"/>
        <v>0</v>
      </c>
      <c r="AM31" s="49" t="str">
        <f t="shared" si="13"/>
        <v/>
      </c>
    </row>
    <row r="32" spans="1:39">
      <c r="A32" s="6">
        <v>31</v>
      </c>
      <c r="B32" t="str">
        <f>'一覧表(男子)'!A76</f>
        <v/>
      </c>
      <c r="C32" t="str">
        <f>'一覧表(男子)'!C76</f>
        <v/>
      </c>
      <c r="D32" t="str">
        <f>'一覧表(男子)'!H76</f>
        <v/>
      </c>
      <c r="E32">
        <f>'一覧表(男子)'!J76</f>
        <v>0</v>
      </c>
      <c r="F32" s="12">
        <f>'一覧表(男子)'!J77</f>
        <v>0</v>
      </c>
      <c r="G32">
        <f>'一覧表(男子)'!M76</f>
        <v>0</v>
      </c>
      <c r="H32" s="12">
        <f>'一覧表(男子)'!M77</f>
        <v>0</v>
      </c>
      <c r="J32" s="19">
        <f>'一覧表(男子)'!P76</f>
        <v>0</v>
      </c>
      <c r="K32" s="52">
        <f t="shared" si="14"/>
        <v>0</v>
      </c>
      <c r="L32" s="31" t="str">
        <f t="shared" si="0"/>
        <v/>
      </c>
      <c r="M32" s="44">
        <f t="shared" si="15"/>
        <v>0</v>
      </c>
      <c r="N32" s="46" t="str">
        <f t="shared" si="1"/>
        <v/>
      </c>
      <c r="O32" s="44">
        <f t="shared" si="16"/>
        <v>0</v>
      </c>
      <c r="P32" s="46" t="str">
        <f t="shared" si="2"/>
        <v/>
      </c>
      <c r="Q32" s="44">
        <f t="shared" si="17"/>
        <v>0</v>
      </c>
      <c r="R32" s="46" t="str">
        <f t="shared" si="3"/>
        <v/>
      </c>
      <c r="S32" s="44">
        <f t="shared" si="18"/>
        <v>0</v>
      </c>
      <c r="T32" s="46" t="str">
        <f t="shared" si="4"/>
        <v/>
      </c>
      <c r="U32" s="44">
        <f t="shared" si="19"/>
        <v>0</v>
      </c>
      <c r="V32" s="46" t="str">
        <f t="shared" si="5"/>
        <v/>
      </c>
      <c r="W32" s="44">
        <f t="shared" si="20"/>
        <v>0</v>
      </c>
      <c r="X32" s="49" t="str">
        <f t="shared" si="6"/>
        <v/>
      </c>
      <c r="Y32" s="19">
        <f>'一覧表(男子)'!R76</f>
        <v>0</v>
      </c>
      <c r="Z32" s="52">
        <f t="shared" si="21"/>
        <v>0</v>
      </c>
      <c r="AA32" s="31" t="str">
        <f t="shared" si="7"/>
        <v/>
      </c>
      <c r="AB32" s="20">
        <f t="shared" si="22"/>
        <v>0</v>
      </c>
      <c r="AC32" s="31" t="str">
        <f t="shared" si="8"/>
        <v/>
      </c>
      <c r="AD32" s="20">
        <f t="shared" si="23"/>
        <v>0</v>
      </c>
      <c r="AE32" s="31" t="str">
        <f t="shared" si="9"/>
        <v/>
      </c>
      <c r="AF32" s="20">
        <f t="shared" si="24"/>
        <v>0</v>
      </c>
      <c r="AG32" s="29" t="str">
        <f t="shared" si="10"/>
        <v/>
      </c>
      <c r="AH32" s="55">
        <f t="shared" si="25"/>
        <v>0</v>
      </c>
      <c r="AI32" s="46" t="str">
        <f t="shared" si="11"/>
        <v/>
      </c>
      <c r="AJ32" s="44">
        <f t="shared" si="26"/>
        <v>0</v>
      </c>
      <c r="AK32" s="46" t="str">
        <f t="shared" si="12"/>
        <v/>
      </c>
      <c r="AL32" s="44">
        <f t="shared" si="27"/>
        <v>0</v>
      </c>
      <c r="AM32" s="49" t="str">
        <f t="shared" si="13"/>
        <v/>
      </c>
    </row>
    <row r="33" spans="1:39">
      <c r="A33" s="6">
        <v>32</v>
      </c>
      <c r="B33" t="str">
        <f>'一覧表(男子)'!A78</f>
        <v/>
      </c>
      <c r="C33" t="str">
        <f>'一覧表(男子)'!C78</f>
        <v/>
      </c>
      <c r="D33" t="str">
        <f>'一覧表(男子)'!H78</f>
        <v/>
      </c>
      <c r="E33">
        <f>'一覧表(男子)'!J78</f>
        <v>0</v>
      </c>
      <c r="F33" s="12">
        <f>'一覧表(男子)'!J79</f>
        <v>0</v>
      </c>
      <c r="G33">
        <f>'一覧表(男子)'!M78</f>
        <v>0</v>
      </c>
      <c r="H33" s="12">
        <f>'一覧表(男子)'!M79</f>
        <v>0</v>
      </c>
      <c r="J33" s="19">
        <f>'一覧表(男子)'!P78</f>
        <v>0</v>
      </c>
      <c r="K33" s="52">
        <f t="shared" si="14"/>
        <v>0</v>
      </c>
      <c r="L33" s="31" t="str">
        <f t="shared" si="0"/>
        <v/>
      </c>
      <c r="M33" s="44">
        <f t="shared" si="15"/>
        <v>0</v>
      </c>
      <c r="N33" s="46" t="str">
        <f t="shared" si="1"/>
        <v/>
      </c>
      <c r="O33" s="44">
        <f t="shared" si="16"/>
        <v>0</v>
      </c>
      <c r="P33" s="46" t="str">
        <f t="shared" si="2"/>
        <v/>
      </c>
      <c r="Q33" s="44">
        <f t="shared" si="17"/>
        <v>0</v>
      </c>
      <c r="R33" s="46" t="str">
        <f t="shared" si="3"/>
        <v/>
      </c>
      <c r="S33" s="44">
        <f t="shared" si="18"/>
        <v>0</v>
      </c>
      <c r="T33" s="46" t="str">
        <f t="shared" si="4"/>
        <v/>
      </c>
      <c r="U33" s="44">
        <f t="shared" si="19"/>
        <v>0</v>
      </c>
      <c r="V33" s="46" t="str">
        <f t="shared" si="5"/>
        <v/>
      </c>
      <c r="W33" s="44">
        <f t="shared" si="20"/>
        <v>0</v>
      </c>
      <c r="X33" s="49" t="str">
        <f t="shared" si="6"/>
        <v/>
      </c>
      <c r="Y33" s="19">
        <f>'一覧表(男子)'!R78</f>
        <v>0</v>
      </c>
      <c r="Z33" s="52">
        <f t="shared" si="21"/>
        <v>0</v>
      </c>
      <c r="AA33" s="31" t="str">
        <f t="shared" si="7"/>
        <v/>
      </c>
      <c r="AB33" s="20">
        <f t="shared" si="22"/>
        <v>0</v>
      </c>
      <c r="AC33" s="31" t="str">
        <f t="shared" si="8"/>
        <v/>
      </c>
      <c r="AD33" s="20">
        <f t="shared" si="23"/>
        <v>0</v>
      </c>
      <c r="AE33" s="31" t="str">
        <f t="shared" si="9"/>
        <v/>
      </c>
      <c r="AF33" s="20">
        <f t="shared" si="24"/>
        <v>0</v>
      </c>
      <c r="AG33" s="29" t="str">
        <f t="shared" si="10"/>
        <v/>
      </c>
      <c r="AH33" s="55">
        <f t="shared" si="25"/>
        <v>0</v>
      </c>
      <c r="AI33" s="46" t="str">
        <f t="shared" si="11"/>
        <v/>
      </c>
      <c r="AJ33" s="44">
        <f t="shared" si="26"/>
        <v>0</v>
      </c>
      <c r="AK33" s="46" t="str">
        <f t="shared" si="12"/>
        <v/>
      </c>
      <c r="AL33" s="44">
        <f t="shared" si="27"/>
        <v>0</v>
      </c>
      <c r="AM33" s="49" t="str">
        <f t="shared" si="13"/>
        <v/>
      </c>
    </row>
    <row r="34" spans="1:39">
      <c r="A34" s="6">
        <v>33</v>
      </c>
      <c r="B34" t="str">
        <f>'一覧表(男子)'!A80</f>
        <v/>
      </c>
      <c r="C34" t="str">
        <f>'一覧表(男子)'!C80</f>
        <v/>
      </c>
      <c r="D34" t="str">
        <f>'一覧表(男子)'!H80</f>
        <v/>
      </c>
      <c r="E34">
        <f>'一覧表(男子)'!J80</f>
        <v>0</v>
      </c>
      <c r="F34" s="12">
        <f>'一覧表(男子)'!J81</f>
        <v>0</v>
      </c>
      <c r="G34">
        <f>'一覧表(男子)'!M80</f>
        <v>0</v>
      </c>
      <c r="H34" s="12">
        <f>'一覧表(男子)'!M81</f>
        <v>0</v>
      </c>
      <c r="J34" s="19">
        <f>'一覧表(男子)'!P80</f>
        <v>0</v>
      </c>
      <c r="K34" s="52">
        <f t="shared" si="14"/>
        <v>0</v>
      </c>
      <c r="L34" s="31" t="str">
        <f t="shared" ref="L34:L65" si="28">IF(J34="○",B34,"")</f>
        <v/>
      </c>
      <c r="M34" s="44">
        <f t="shared" si="15"/>
        <v>0</v>
      </c>
      <c r="N34" s="46" t="str">
        <f t="shared" ref="N34:N65" si="29">IF(J34="A",B34,"")</f>
        <v/>
      </c>
      <c r="O34" s="44">
        <f t="shared" si="16"/>
        <v>0</v>
      </c>
      <c r="P34" s="46" t="str">
        <f t="shared" ref="P34:P65" si="30">IF(J34="B",B34,"")</f>
        <v/>
      </c>
      <c r="Q34" s="44">
        <f t="shared" si="17"/>
        <v>0</v>
      </c>
      <c r="R34" s="46" t="str">
        <f t="shared" ref="R34:R65" si="31">IF(J34="C",B34,"")</f>
        <v/>
      </c>
      <c r="S34" s="44">
        <f t="shared" si="18"/>
        <v>0</v>
      </c>
      <c r="T34" s="46" t="str">
        <f t="shared" ref="T34:T65" si="32">IF(J34=$S$1,B34,"")</f>
        <v/>
      </c>
      <c r="U34" s="44">
        <f t="shared" si="19"/>
        <v>0</v>
      </c>
      <c r="V34" s="46" t="str">
        <f t="shared" ref="V34:V65" si="33">IF(J34=$U$1,B34,"")</f>
        <v/>
      </c>
      <c r="W34" s="44">
        <f t="shared" si="20"/>
        <v>0</v>
      </c>
      <c r="X34" s="49" t="str">
        <f t="shared" ref="X34:X65" si="34">IF(J34=$W$1,B34,"")</f>
        <v/>
      </c>
      <c r="Y34" s="19">
        <f>'一覧表(男子)'!R80</f>
        <v>0</v>
      </c>
      <c r="Z34" s="52">
        <f t="shared" si="21"/>
        <v>0</v>
      </c>
      <c r="AA34" s="31" t="str">
        <f t="shared" ref="AA34:AA65" si="35">IF(Y34="○",B34,"")</f>
        <v/>
      </c>
      <c r="AB34" s="20">
        <f t="shared" si="22"/>
        <v>0</v>
      </c>
      <c r="AC34" s="31" t="str">
        <f t="shared" ref="AC34:AC65" si="36">IF(Y34="A",B34,"")</f>
        <v/>
      </c>
      <c r="AD34" s="20">
        <f t="shared" si="23"/>
        <v>0</v>
      </c>
      <c r="AE34" s="31" t="str">
        <f t="shared" ref="AE34:AE65" si="37">IF(Y34="B",B34,"")</f>
        <v/>
      </c>
      <c r="AF34" s="20">
        <f t="shared" si="24"/>
        <v>0</v>
      </c>
      <c r="AG34" s="29" t="str">
        <f t="shared" ref="AG34:AG65" si="38">IF(Y34="C",B34,"")</f>
        <v/>
      </c>
      <c r="AH34" s="55">
        <f t="shared" si="25"/>
        <v>0</v>
      </c>
      <c r="AI34" s="46" t="str">
        <f t="shared" ref="AI34:AI65" si="39">IF(Y34=$AH$1,B34,"")</f>
        <v/>
      </c>
      <c r="AJ34" s="44">
        <f t="shared" si="26"/>
        <v>0</v>
      </c>
      <c r="AK34" s="46" t="str">
        <f t="shared" ref="AK34:AK65" si="40">IF(Y34=$AJ$1,B34,"")</f>
        <v/>
      </c>
      <c r="AL34" s="44">
        <f t="shared" si="27"/>
        <v>0</v>
      </c>
      <c r="AM34" s="49" t="str">
        <f t="shared" ref="AM34:AM65" si="41">IF(Y34=$AL$1,B34,"")</f>
        <v/>
      </c>
    </row>
    <row r="35" spans="1:39">
      <c r="A35" s="6">
        <v>34</v>
      </c>
      <c r="B35" t="str">
        <f>'一覧表(男子)'!A82</f>
        <v/>
      </c>
      <c r="C35" t="str">
        <f>'一覧表(男子)'!C82</f>
        <v/>
      </c>
      <c r="D35" t="str">
        <f>'一覧表(男子)'!H82</f>
        <v/>
      </c>
      <c r="E35">
        <f>'一覧表(男子)'!J82</f>
        <v>0</v>
      </c>
      <c r="F35" s="12">
        <f>'一覧表(男子)'!J83</f>
        <v>0</v>
      </c>
      <c r="G35">
        <f>'一覧表(男子)'!M82</f>
        <v>0</v>
      </c>
      <c r="H35" s="12">
        <f>'一覧表(男子)'!M83</f>
        <v>0</v>
      </c>
      <c r="J35" s="19">
        <f>'一覧表(男子)'!P82</f>
        <v>0</v>
      </c>
      <c r="K35" s="52">
        <f t="shared" si="14"/>
        <v>0</v>
      </c>
      <c r="L35" s="31" t="str">
        <f t="shared" si="28"/>
        <v/>
      </c>
      <c r="M35" s="44">
        <f t="shared" si="15"/>
        <v>0</v>
      </c>
      <c r="N35" s="46" t="str">
        <f t="shared" si="29"/>
        <v/>
      </c>
      <c r="O35" s="44">
        <f t="shared" si="16"/>
        <v>0</v>
      </c>
      <c r="P35" s="46" t="str">
        <f t="shared" si="30"/>
        <v/>
      </c>
      <c r="Q35" s="44">
        <f t="shared" si="17"/>
        <v>0</v>
      </c>
      <c r="R35" s="46" t="str">
        <f t="shared" si="31"/>
        <v/>
      </c>
      <c r="S35" s="44">
        <f t="shared" si="18"/>
        <v>0</v>
      </c>
      <c r="T35" s="46" t="str">
        <f t="shared" si="32"/>
        <v/>
      </c>
      <c r="U35" s="44">
        <f t="shared" si="19"/>
        <v>0</v>
      </c>
      <c r="V35" s="46" t="str">
        <f t="shared" si="33"/>
        <v/>
      </c>
      <c r="W35" s="44">
        <f t="shared" si="20"/>
        <v>0</v>
      </c>
      <c r="X35" s="49" t="str">
        <f t="shared" si="34"/>
        <v/>
      </c>
      <c r="Y35" s="19">
        <f>'一覧表(男子)'!R82</f>
        <v>0</v>
      </c>
      <c r="Z35" s="52">
        <f t="shared" si="21"/>
        <v>0</v>
      </c>
      <c r="AA35" s="31" t="str">
        <f t="shared" si="35"/>
        <v/>
      </c>
      <c r="AB35" s="20">
        <f t="shared" si="22"/>
        <v>0</v>
      </c>
      <c r="AC35" s="31" t="str">
        <f t="shared" si="36"/>
        <v/>
      </c>
      <c r="AD35" s="20">
        <f t="shared" si="23"/>
        <v>0</v>
      </c>
      <c r="AE35" s="31" t="str">
        <f t="shared" si="37"/>
        <v/>
      </c>
      <c r="AF35" s="20">
        <f t="shared" si="24"/>
        <v>0</v>
      </c>
      <c r="AG35" s="29" t="str">
        <f t="shared" si="38"/>
        <v/>
      </c>
      <c r="AH35" s="55">
        <f t="shared" si="25"/>
        <v>0</v>
      </c>
      <c r="AI35" s="46" t="str">
        <f t="shared" si="39"/>
        <v/>
      </c>
      <c r="AJ35" s="44">
        <f t="shared" si="26"/>
        <v>0</v>
      </c>
      <c r="AK35" s="46" t="str">
        <f t="shared" si="40"/>
        <v/>
      </c>
      <c r="AL35" s="44">
        <f t="shared" si="27"/>
        <v>0</v>
      </c>
      <c r="AM35" s="49" t="str">
        <f t="shared" si="41"/>
        <v/>
      </c>
    </row>
    <row r="36" spans="1:39">
      <c r="A36" s="6">
        <v>35</v>
      </c>
      <c r="B36" t="str">
        <f>'一覧表(男子)'!A84</f>
        <v/>
      </c>
      <c r="C36" t="str">
        <f>'一覧表(男子)'!C84</f>
        <v/>
      </c>
      <c r="D36" t="str">
        <f>'一覧表(男子)'!H84</f>
        <v/>
      </c>
      <c r="E36">
        <f>'一覧表(男子)'!J84</f>
        <v>0</v>
      </c>
      <c r="F36" s="12">
        <f>'一覧表(男子)'!J85</f>
        <v>0</v>
      </c>
      <c r="G36">
        <f>'一覧表(男子)'!M84</f>
        <v>0</v>
      </c>
      <c r="H36" s="12">
        <f>'一覧表(男子)'!M85</f>
        <v>0</v>
      </c>
      <c r="J36" s="19">
        <f>'一覧表(男子)'!P84</f>
        <v>0</v>
      </c>
      <c r="K36" s="52">
        <f t="shared" si="14"/>
        <v>0</v>
      </c>
      <c r="L36" s="31" t="str">
        <f t="shared" si="28"/>
        <v/>
      </c>
      <c r="M36" s="44">
        <f t="shared" si="15"/>
        <v>0</v>
      </c>
      <c r="N36" s="46" t="str">
        <f t="shared" si="29"/>
        <v/>
      </c>
      <c r="O36" s="44">
        <f t="shared" si="16"/>
        <v>0</v>
      </c>
      <c r="P36" s="46" t="str">
        <f t="shared" si="30"/>
        <v/>
      </c>
      <c r="Q36" s="44">
        <f t="shared" si="17"/>
        <v>0</v>
      </c>
      <c r="R36" s="46" t="str">
        <f t="shared" si="31"/>
        <v/>
      </c>
      <c r="S36" s="44">
        <f t="shared" si="18"/>
        <v>0</v>
      </c>
      <c r="T36" s="46" t="str">
        <f t="shared" si="32"/>
        <v/>
      </c>
      <c r="U36" s="44">
        <f t="shared" si="19"/>
        <v>0</v>
      </c>
      <c r="V36" s="46" t="str">
        <f t="shared" si="33"/>
        <v/>
      </c>
      <c r="W36" s="44">
        <f t="shared" si="20"/>
        <v>0</v>
      </c>
      <c r="X36" s="49" t="str">
        <f t="shared" si="34"/>
        <v/>
      </c>
      <c r="Y36" s="19">
        <f>'一覧表(男子)'!R84</f>
        <v>0</v>
      </c>
      <c r="Z36" s="52">
        <f t="shared" si="21"/>
        <v>0</v>
      </c>
      <c r="AA36" s="31" t="str">
        <f t="shared" si="35"/>
        <v/>
      </c>
      <c r="AB36" s="20">
        <f t="shared" si="22"/>
        <v>0</v>
      </c>
      <c r="AC36" s="31" t="str">
        <f t="shared" si="36"/>
        <v/>
      </c>
      <c r="AD36" s="20">
        <f t="shared" si="23"/>
        <v>0</v>
      </c>
      <c r="AE36" s="31" t="str">
        <f t="shared" si="37"/>
        <v/>
      </c>
      <c r="AF36" s="20">
        <f t="shared" si="24"/>
        <v>0</v>
      </c>
      <c r="AG36" s="29" t="str">
        <f t="shared" si="38"/>
        <v/>
      </c>
      <c r="AH36" s="55">
        <f t="shared" si="25"/>
        <v>0</v>
      </c>
      <c r="AI36" s="46" t="str">
        <f t="shared" si="39"/>
        <v/>
      </c>
      <c r="AJ36" s="44">
        <f t="shared" si="26"/>
        <v>0</v>
      </c>
      <c r="AK36" s="46" t="str">
        <f t="shared" si="40"/>
        <v/>
      </c>
      <c r="AL36" s="44">
        <f t="shared" si="27"/>
        <v>0</v>
      </c>
      <c r="AM36" s="49" t="str">
        <f t="shared" si="41"/>
        <v/>
      </c>
    </row>
    <row r="37" spans="1:39">
      <c r="A37" s="6">
        <v>36</v>
      </c>
      <c r="B37" t="str">
        <f>'一覧表(男子)'!A86</f>
        <v/>
      </c>
      <c r="C37" t="str">
        <f>'一覧表(男子)'!C86</f>
        <v/>
      </c>
      <c r="D37" t="str">
        <f>'一覧表(男子)'!H86</f>
        <v/>
      </c>
      <c r="E37">
        <f>'一覧表(男子)'!J86</f>
        <v>0</v>
      </c>
      <c r="F37" s="12">
        <f>'一覧表(男子)'!J87</f>
        <v>0</v>
      </c>
      <c r="G37">
        <f>'一覧表(男子)'!M86</f>
        <v>0</v>
      </c>
      <c r="H37" s="12">
        <f>'一覧表(男子)'!M87</f>
        <v>0</v>
      </c>
      <c r="J37" s="19">
        <f>'一覧表(男子)'!P86</f>
        <v>0</v>
      </c>
      <c r="K37" s="52">
        <f t="shared" si="14"/>
        <v>0</v>
      </c>
      <c r="L37" s="31" t="str">
        <f t="shared" si="28"/>
        <v/>
      </c>
      <c r="M37" s="44">
        <f t="shared" si="15"/>
        <v>0</v>
      </c>
      <c r="N37" s="46" t="str">
        <f t="shared" si="29"/>
        <v/>
      </c>
      <c r="O37" s="44">
        <f t="shared" si="16"/>
        <v>0</v>
      </c>
      <c r="P37" s="46" t="str">
        <f t="shared" si="30"/>
        <v/>
      </c>
      <c r="Q37" s="44">
        <f t="shared" si="17"/>
        <v>0</v>
      </c>
      <c r="R37" s="46" t="str">
        <f t="shared" si="31"/>
        <v/>
      </c>
      <c r="S37" s="44">
        <f t="shared" si="18"/>
        <v>0</v>
      </c>
      <c r="T37" s="46" t="str">
        <f t="shared" si="32"/>
        <v/>
      </c>
      <c r="U37" s="44">
        <f t="shared" si="19"/>
        <v>0</v>
      </c>
      <c r="V37" s="46" t="str">
        <f t="shared" si="33"/>
        <v/>
      </c>
      <c r="W37" s="44">
        <f t="shared" si="20"/>
        <v>0</v>
      </c>
      <c r="X37" s="49" t="str">
        <f t="shared" si="34"/>
        <v/>
      </c>
      <c r="Y37" s="19">
        <f>'一覧表(男子)'!R86</f>
        <v>0</v>
      </c>
      <c r="Z37" s="52">
        <f t="shared" si="21"/>
        <v>0</v>
      </c>
      <c r="AA37" s="31" t="str">
        <f t="shared" si="35"/>
        <v/>
      </c>
      <c r="AB37" s="20">
        <f t="shared" si="22"/>
        <v>0</v>
      </c>
      <c r="AC37" s="31" t="str">
        <f t="shared" si="36"/>
        <v/>
      </c>
      <c r="AD37" s="20">
        <f t="shared" si="23"/>
        <v>0</v>
      </c>
      <c r="AE37" s="31" t="str">
        <f t="shared" si="37"/>
        <v/>
      </c>
      <c r="AF37" s="20">
        <f t="shared" si="24"/>
        <v>0</v>
      </c>
      <c r="AG37" s="29" t="str">
        <f t="shared" si="38"/>
        <v/>
      </c>
      <c r="AH37" s="55">
        <f t="shared" si="25"/>
        <v>0</v>
      </c>
      <c r="AI37" s="46" t="str">
        <f t="shared" si="39"/>
        <v/>
      </c>
      <c r="AJ37" s="44">
        <f t="shared" si="26"/>
        <v>0</v>
      </c>
      <c r="AK37" s="46" t="str">
        <f t="shared" si="40"/>
        <v/>
      </c>
      <c r="AL37" s="44">
        <f t="shared" si="27"/>
        <v>0</v>
      </c>
      <c r="AM37" s="49" t="str">
        <f t="shared" si="41"/>
        <v/>
      </c>
    </row>
    <row r="38" spans="1:39">
      <c r="A38" s="6">
        <v>37</v>
      </c>
      <c r="B38" t="str">
        <f>'一覧表(男子)'!A88</f>
        <v/>
      </c>
      <c r="C38" t="str">
        <f>'一覧表(男子)'!C88</f>
        <v/>
      </c>
      <c r="D38" t="str">
        <f>'一覧表(男子)'!H88</f>
        <v/>
      </c>
      <c r="E38">
        <f>'一覧表(男子)'!J88</f>
        <v>0</v>
      </c>
      <c r="F38" s="12">
        <f>'一覧表(男子)'!J89</f>
        <v>0</v>
      </c>
      <c r="G38">
        <f>'一覧表(男子)'!M88</f>
        <v>0</v>
      </c>
      <c r="H38" s="12">
        <f>'一覧表(男子)'!M89</f>
        <v>0</v>
      </c>
      <c r="J38" s="19">
        <f>'一覧表(男子)'!P88</f>
        <v>0</v>
      </c>
      <c r="K38" s="52">
        <f t="shared" si="14"/>
        <v>0</v>
      </c>
      <c r="L38" s="31" t="str">
        <f t="shared" si="28"/>
        <v/>
      </c>
      <c r="M38" s="44">
        <f t="shared" si="15"/>
        <v>0</v>
      </c>
      <c r="N38" s="46" t="str">
        <f t="shared" si="29"/>
        <v/>
      </c>
      <c r="O38" s="44">
        <f t="shared" si="16"/>
        <v>0</v>
      </c>
      <c r="P38" s="46" t="str">
        <f t="shared" si="30"/>
        <v/>
      </c>
      <c r="Q38" s="44">
        <f t="shared" si="17"/>
        <v>0</v>
      </c>
      <c r="R38" s="46" t="str">
        <f t="shared" si="31"/>
        <v/>
      </c>
      <c r="S38" s="44">
        <f t="shared" si="18"/>
        <v>0</v>
      </c>
      <c r="T38" s="46" t="str">
        <f t="shared" si="32"/>
        <v/>
      </c>
      <c r="U38" s="44">
        <f t="shared" si="19"/>
        <v>0</v>
      </c>
      <c r="V38" s="46" t="str">
        <f t="shared" si="33"/>
        <v/>
      </c>
      <c r="W38" s="44">
        <f t="shared" si="20"/>
        <v>0</v>
      </c>
      <c r="X38" s="49" t="str">
        <f t="shared" si="34"/>
        <v/>
      </c>
      <c r="Y38" s="19">
        <f>'一覧表(男子)'!R88</f>
        <v>0</v>
      </c>
      <c r="Z38" s="52">
        <f t="shared" si="21"/>
        <v>0</v>
      </c>
      <c r="AA38" s="31" t="str">
        <f t="shared" si="35"/>
        <v/>
      </c>
      <c r="AB38" s="20">
        <f t="shared" si="22"/>
        <v>0</v>
      </c>
      <c r="AC38" s="31" t="str">
        <f t="shared" si="36"/>
        <v/>
      </c>
      <c r="AD38" s="20">
        <f t="shared" si="23"/>
        <v>0</v>
      </c>
      <c r="AE38" s="31" t="str">
        <f t="shared" si="37"/>
        <v/>
      </c>
      <c r="AF38" s="20">
        <f t="shared" si="24"/>
        <v>0</v>
      </c>
      <c r="AG38" s="29" t="str">
        <f t="shared" si="38"/>
        <v/>
      </c>
      <c r="AH38" s="55">
        <f t="shared" si="25"/>
        <v>0</v>
      </c>
      <c r="AI38" s="46" t="str">
        <f t="shared" si="39"/>
        <v/>
      </c>
      <c r="AJ38" s="44">
        <f t="shared" si="26"/>
        <v>0</v>
      </c>
      <c r="AK38" s="46" t="str">
        <f t="shared" si="40"/>
        <v/>
      </c>
      <c r="AL38" s="44">
        <f t="shared" si="27"/>
        <v>0</v>
      </c>
      <c r="AM38" s="49" t="str">
        <f t="shared" si="41"/>
        <v/>
      </c>
    </row>
    <row r="39" spans="1:39">
      <c r="A39" s="6">
        <v>38</v>
      </c>
      <c r="B39" t="str">
        <f>'一覧表(男子)'!A90</f>
        <v/>
      </c>
      <c r="C39" t="str">
        <f>'一覧表(男子)'!C90</f>
        <v/>
      </c>
      <c r="D39" t="str">
        <f>'一覧表(男子)'!H90</f>
        <v/>
      </c>
      <c r="E39">
        <f>'一覧表(男子)'!J90</f>
        <v>0</v>
      </c>
      <c r="F39" s="12">
        <f>'一覧表(男子)'!J91</f>
        <v>0</v>
      </c>
      <c r="G39">
        <f>'一覧表(男子)'!M90</f>
        <v>0</v>
      </c>
      <c r="H39" s="12">
        <f>'一覧表(男子)'!M91</f>
        <v>0</v>
      </c>
      <c r="J39" s="19">
        <f>'一覧表(男子)'!P90</f>
        <v>0</v>
      </c>
      <c r="K39" s="52">
        <f t="shared" si="14"/>
        <v>0</v>
      </c>
      <c r="L39" s="31" t="str">
        <f t="shared" si="28"/>
        <v/>
      </c>
      <c r="M39" s="44">
        <f t="shared" si="15"/>
        <v>0</v>
      </c>
      <c r="N39" s="46" t="str">
        <f t="shared" si="29"/>
        <v/>
      </c>
      <c r="O39" s="44">
        <f t="shared" si="16"/>
        <v>0</v>
      </c>
      <c r="P39" s="46" t="str">
        <f t="shared" si="30"/>
        <v/>
      </c>
      <c r="Q39" s="44">
        <f t="shared" si="17"/>
        <v>0</v>
      </c>
      <c r="R39" s="46" t="str">
        <f t="shared" si="31"/>
        <v/>
      </c>
      <c r="S39" s="44">
        <f t="shared" si="18"/>
        <v>0</v>
      </c>
      <c r="T39" s="46" t="str">
        <f t="shared" si="32"/>
        <v/>
      </c>
      <c r="U39" s="44">
        <f t="shared" si="19"/>
        <v>0</v>
      </c>
      <c r="V39" s="46" t="str">
        <f t="shared" si="33"/>
        <v/>
      </c>
      <c r="W39" s="44">
        <f t="shared" si="20"/>
        <v>0</v>
      </c>
      <c r="X39" s="49" t="str">
        <f t="shared" si="34"/>
        <v/>
      </c>
      <c r="Y39" s="19">
        <f>'一覧表(男子)'!R90</f>
        <v>0</v>
      </c>
      <c r="Z39" s="52">
        <f t="shared" si="21"/>
        <v>0</v>
      </c>
      <c r="AA39" s="31" t="str">
        <f t="shared" si="35"/>
        <v/>
      </c>
      <c r="AB39" s="20">
        <f t="shared" si="22"/>
        <v>0</v>
      </c>
      <c r="AC39" s="31" t="str">
        <f t="shared" si="36"/>
        <v/>
      </c>
      <c r="AD39" s="20">
        <f t="shared" si="23"/>
        <v>0</v>
      </c>
      <c r="AE39" s="31" t="str">
        <f t="shared" si="37"/>
        <v/>
      </c>
      <c r="AF39" s="20">
        <f t="shared" si="24"/>
        <v>0</v>
      </c>
      <c r="AG39" s="29" t="str">
        <f t="shared" si="38"/>
        <v/>
      </c>
      <c r="AH39" s="55">
        <f t="shared" si="25"/>
        <v>0</v>
      </c>
      <c r="AI39" s="46" t="str">
        <f t="shared" si="39"/>
        <v/>
      </c>
      <c r="AJ39" s="44">
        <f t="shared" si="26"/>
        <v>0</v>
      </c>
      <c r="AK39" s="46" t="str">
        <f t="shared" si="40"/>
        <v/>
      </c>
      <c r="AL39" s="44">
        <f t="shared" si="27"/>
        <v>0</v>
      </c>
      <c r="AM39" s="49" t="str">
        <f t="shared" si="41"/>
        <v/>
      </c>
    </row>
    <row r="40" spans="1:39">
      <c r="A40" s="6">
        <v>39</v>
      </c>
      <c r="B40" t="str">
        <f>'一覧表(男子)'!A92</f>
        <v/>
      </c>
      <c r="C40" t="str">
        <f>'一覧表(男子)'!C92</f>
        <v/>
      </c>
      <c r="D40" t="str">
        <f>'一覧表(男子)'!H92</f>
        <v/>
      </c>
      <c r="E40">
        <f>'一覧表(男子)'!J92</f>
        <v>0</v>
      </c>
      <c r="F40" s="12">
        <f>'一覧表(男子)'!J93</f>
        <v>0</v>
      </c>
      <c r="G40">
        <f>'一覧表(男子)'!M92</f>
        <v>0</v>
      </c>
      <c r="H40" s="12">
        <f>'一覧表(男子)'!M93</f>
        <v>0</v>
      </c>
      <c r="J40" s="19">
        <f>'一覧表(男子)'!P92</f>
        <v>0</v>
      </c>
      <c r="K40" s="52">
        <f t="shared" si="14"/>
        <v>0</v>
      </c>
      <c r="L40" s="31" t="str">
        <f t="shared" si="28"/>
        <v/>
      </c>
      <c r="M40" s="44">
        <f t="shared" si="15"/>
        <v>0</v>
      </c>
      <c r="N40" s="46" t="str">
        <f t="shared" si="29"/>
        <v/>
      </c>
      <c r="O40" s="44">
        <f t="shared" si="16"/>
        <v>0</v>
      </c>
      <c r="P40" s="46" t="str">
        <f t="shared" si="30"/>
        <v/>
      </c>
      <c r="Q40" s="44">
        <f t="shared" si="17"/>
        <v>0</v>
      </c>
      <c r="R40" s="46" t="str">
        <f t="shared" si="31"/>
        <v/>
      </c>
      <c r="S40" s="44">
        <f t="shared" si="18"/>
        <v>0</v>
      </c>
      <c r="T40" s="46" t="str">
        <f t="shared" si="32"/>
        <v/>
      </c>
      <c r="U40" s="44">
        <f t="shared" si="19"/>
        <v>0</v>
      </c>
      <c r="V40" s="46" t="str">
        <f t="shared" si="33"/>
        <v/>
      </c>
      <c r="W40" s="44">
        <f t="shared" si="20"/>
        <v>0</v>
      </c>
      <c r="X40" s="49" t="str">
        <f t="shared" si="34"/>
        <v/>
      </c>
      <c r="Y40" s="19">
        <f>'一覧表(男子)'!R92</f>
        <v>0</v>
      </c>
      <c r="Z40" s="52">
        <f t="shared" si="21"/>
        <v>0</v>
      </c>
      <c r="AA40" s="31" t="str">
        <f t="shared" si="35"/>
        <v/>
      </c>
      <c r="AB40" s="20">
        <f t="shared" si="22"/>
        <v>0</v>
      </c>
      <c r="AC40" s="31" t="str">
        <f t="shared" si="36"/>
        <v/>
      </c>
      <c r="AD40" s="20">
        <f t="shared" si="23"/>
        <v>0</v>
      </c>
      <c r="AE40" s="31" t="str">
        <f t="shared" si="37"/>
        <v/>
      </c>
      <c r="AF40" s="20">
        <f t="shared" si="24"/>
        <v>0</v>
      </c>
      <c r="AG40" s="29" t="str">
        <f t="shared" si="38"/>
        <v/>
      </c>
      <c r="AH40" s="55">
        <f t="shared" si="25"/>
        <v>0</v>
      </c>
      <c r="AI40" s="46" t="str">
        <f t="shared" si="39"/>
        <v/>
      </c>
      <c r="AJ40" s="44">
        <f t="shared" si="26"/>
        <v>0</v>
      </c>
      <c r="AK40" s="46" t="str">
        <f t="shared" si="40"/>
        <v/>
      </c>
      <c r="AL40" s="44">
        <f t="shared" si="27"/>
        <v>0</v>
      </c>
      <c r="AM40" s="49" t="str">
        <f t="shared" si="41"/>
        <v/>
      </c>
    </row>
    <row r="41" spans="1:39">
      <c r="A41" s="6">
        <v>40</v>
      </c>
      <c r="B41" t="str">
        <f>'一覧表(男子)'!A94</f>
        <v/>
      </c>
      <c r="C41" t="str">
        <f>'一覧表(男子)'!C94</f>
        <v/>
      </c>
      <c r="D41" t="str">
        <f>'一覧表(男子)'!H94</f>
        <v/>
      </c>
      <c r="E41">
        <f>'一覧表(男子)'!J94</f>
        <v>0</v>
      </c>
      <c r="F41" s="12">
        <f>'一覧表(男子)'!J95</f>
        <v>0</v>
      </c>
      <c r="G41">
        <f>'一覧表(男子)'!M94</f>
        <v>0</v>
      </c>
      <c r="H41" s="12">
        <f>'一覧表(男子)'!M95</f>
        <v>0</v>
      </c>
      <c r="J41" s="19">
        <f>'一覧表(男子)'!P94</f>
        <v>0</v>
      </c>
      <c r="K41" s="52">
        <f t="shared" si="14"/>
        <v>0</v>
      </c>
      <c r="L41" s="31" t="str">
        <f t="shared" si="28"/>
        <v/>
      </c>
      <c r="M41" s="44">
        <f t="shared" si="15"/>
        <v>0</v>
      </c>
      <c r="N41" s="46" t="str">
        <f t="shared" si="29"/>
        <v/>
      </c>
      <c r="O41" s="44">
        <f t="shared" si="16"/>
        <v>0</v>
      </c>
      <c r="P41" s="46" t="str">
        <f t="shared" si="30"/>
        <v/>
      </c>
      <c r="Q41" s="44">
        <f t="shared" si="17"/>
        <v>0</v>
      </c>
      <c r="R41" s="46" t="str">
        <f t="shared" si="31"/>
        <v/>
      </c>
      <c r="S41" s="44">
        <f t="shared" si="18"/>
        <v>0</v>
      </c>
      <c r="T41" s="46" t="str">
        <f t="shared" si="32"/>
        <v/>
      </c>
      <c r="U41" s="44">
        <f t="shared" si="19"/>
        <v>0</v>
      </c>
      <c r="V41" s="46" t="str">
        <f t="shared" si="33"/>
        <v/>
      </c>
      <c r="W41" s="44">
        <f t="shared" si="20"/>
        <v>0</v>
      </c>
      <c r="X41" s="49" t="str">
        <f t="shared" si="34"/>
        <v/>
      </c>
      <c r="Y41" s="19">
        <f>'一覧表(男子)'!R94</f>
        <v>0</v>
      </c>
      <c r="Z41" s="52">
        <f t="shared" si="21"/>
        <v>0</v>
      </c>
      <c r="AA41" s="31" t="str">
        <f t="shared" si="35"/>
        <v/>
      </c>
      <c r="AB41" s="20">
        <f t="shared" si="22"/>
        <v>0</v>
      </c>
      <c r="AC41" s="31" t="str">
        <f t="shared" si="36"/>
        <v/>
      </c>
      <c r="AD41" s="20">
        <f t="shared" si="23"/>
        <v>0</v>
      </c>
      <c r="AE41" s="31" t="str">
        <f t="shared" si="37"/>
        <v/>
      </c>
      <c r="AF41" s="20">
        <f t="shared" si="24"/>
        <v>0</v>
      </c>
      <c r="AG41" s="29" t="str">
        <f t="shared" si="38"/>
        <v/>
      </c>
      <c r="AH41" s="55">
        <f t="shared" si="25"/>
        <v>0</v>
      </c>
      <c r="AI41" s="46" t="str">
        <f t="shared" si="39"/>
        <v/>
      </c>
      <c r="AJ41" s="44">
        <f t="shared" si="26"/>
        <v>0</v>
      </c>
      <c r="AK41" s="46" t="str">
        <f t="shared" si="40"/>
        <v/>
      </c>
      <c r="AL41" s="44">
        <f t="shared" si="27"/>
        <v>0</v>
      </c>
      <c r="AM41" s="49" t="str">
        <f t="shared" si="41"/>
        <v/>
      </c>
    </row>
    <row r="42" spans="1:39">
      <c r="A42" s="6">
        <v>41</v>
      </c>
      <c r="B42" t="str">
        <f>'一覧表(男子)'!A96</f>
        <v/>
      </c>
      <c r="C42" t="str">
        <f>'一覧表(男子)'!C96</f>
        <v/>
      </c>
      <c r="D42" t="str">
        <f>'一覧表(男子)'!H96</f>
        <v/>
      </c>
      <c r="E42">
        <f>'一覧表(男子)'!J96</f>
        <v>0</v>
      </c>
      <c r="F42" s="12">
        <f>'一覧表(男子)'!J97</f>
        <v>0</v>
      </c>
      <c r="G42">
        <f>'一覧表(男子)'!M96</f>
        <v>0</v>
      </c>
      <c r="H42" s="12">
        <f>'一覧表(男子)'!M97</f>
        <v>0</v>
      </c>
      <c r="J42" s="19">
        <f>'一覧表(男子)'!P96</f>
        <v>0</v>
      </c>
      <c r="K42" s="52">
        <f t="shared" si="14"/>
        <v>0</v>
      </c>
      <c r="L42" s="31" t="str">
        <f t="shared" si="28"/>
        <v/>
      </c>
      <c r="M42" s="44">
        <f t="shared" si="15"/>
        <v>0</v>
      </c>
      <c r="N42" s="46" t="str">
        <f t="shared" si="29"/>
        <v/>
      </c>
      <c r="O42" s="44">
        <f t="shared" si="16"/>
        <v>0</v>
      </c>
      <c r="P42" s="46" t="str">
        <f t="shared" si="30"/>
        <v/>
      </c>
      <c r="Q42" s="44">
        <f t="shared" si="17"/>
        <v>0</v>
      </c>
      <c r="R42" s="46" t="str">
        <f t="shared" si="31"/>
        <v/>
      </c>
      <c r="S42" s="44">
        <f t="shared" si="18"/>
        <v>0</v>
      </c>
      <c r="T42" s="46" t="str">
        <f t="shared" si="32"/>
        <v/>
      </c>
      <c r="U42" s="44">
        <f t="shared" si="19"/>
        <v>0</v>
      </c>
      <c r="V42" s="46" t="str">
        <f t="shared" si="33"/>
        <v/>
      </c>
      <c r="W42" s="44">
        <f t="shared" si="20"/>
        <v>0</v>
      </c>
      <c r="X42" s="49" t="str">
        <f t="shared" si="34"/>
        <v/>
      </c>
      <c r="Y42" s="19">
        <f>'一覧表(男子)'!R96</f>
        <v>0</v>
      </c>
      <c r="Z42" s="52">
        <f t="shared" si="21"/>
        <v>0</v>
      </c>
      <c r="AA42" s="31" t="str">
        <f t="shared" si="35"/>
        <v/>
      </c>
      <c r="AB42" s="20">
        <f t="shared" si="22"/>
        <v>0</v>
      </c>
      <c r="AC42" s="31" t="str">
        <f t="shared" si="36"/>
        <v/>
      </c>
      <c r="AD42" s="20">
        <f t="shared" si="23"/>
        <v>0</v>
      </c>
      <c r="AE42" s="31" t="str">
        <f t="shared" si="37"/>
        <v/>
      </c>
      <c r="AF42" s="20">
        <f t="shared" si="24"/>
        <v>0</v>
      </c>
      <c r="AG42" s="29" t="str">
        <f t="shared" si="38"/>
        <v/>
      </c>
      <c r="AH42" s="55">
        <f t="shared" si="25"/>
        <v>0</v>
      </c>
      <c r="AI42" s="46" t="str">
        <f t="shared" si="39"/>
        <v/>
      </c>
      <c r="AJ42" s="44">
        <f t="shared" si="26"/>
        <v>0</v>
      </c>
      <c r="AK42" s="46" t="str">
        <f t="shared" si="40"/>
        <v/>
      </c>
      <c r="AL42" s="44">
        <f t="shared" si="27"/>
        <v>0</v>
      </c>
      <c r="AM42" s="49" t="str">
        <f t="shared" si="41"/>
        <v/>
      </c>
    </row>
    <row r="43" spans="1:39">
      <c r="A43" s="6">
        <v>42</v>
      </c>
      <c r="B43" t="str">
        <f>'一覧表(男子)'!A98</f>
        <v/>
      </c>
      <c r="C43" t="str">
        <f>'一覧表(男子)'!C98</f>
        <v/>
      </c>
      <c r="D43" t="str">
        <f>'一覧表(男子)'!H98</f>
        <v/>
      </c>
      <c r="E43">
        <f>'一覧表(男子)'!J98</f>
        <v>0</v>
      </c>
      <c r="F43" s="12">
        <f>'一覧表(男子)'!J99</f>
        <v>0</v>
      </c>
      <c r="G43">
        <f>'一覧表(男子)'!M98</f>
        <v>0</v>
      </c>
      <c r="H43" s="12">
        <f>'一覧表(男子)'!M99</f>
        <v>0</v>
      </c>
      <c r="J43" s="19">
        <f>'一覧表(男子)'!P98</f>
        <v>0</v>
      </c>
      <c r="K43" s="52">
        <f t="shared" si="14"/>
        <v>0</v>
      </c>
      <c r="L43" s="31" t="str">
        <f t="shared" si="28"/>
        <v/>
      </c>
      <c r="M43" s="44">
        <f t="shared" si="15"/>
        <v>0</v>
      </c>
      <c r="N43" s="46" t="str">
        <f t="shared" si="29"/>
        <v/>
      </c>
      <c r="O43" s="44">
        <f t="shared" si="16"/>
        <v>0</v>
      </c>
      <c r="P43" s="46" t="str">
        <f t="shared" si="30"/>
        <v/>
      </c>
      <c r="Q43" s="44">
        <f t="shared" si="17"/>
        <v>0</v>
      </c>
      <c r="R43" s="46" t="str">
        <f t="shared" si="31"/>
        <v/>
      </c>
      <c r="S43" s="44">
        <f t="shared" si="18"/>
        <v>0</v>
      </c>
      <c r="T43" s="46" t="str">
        <f t="shared" si="32"/>
        <v/>
      </c>
      <c r="U43" s="44">
        <f t="shared" si="19"/>
        <v>0</v>
      </c>
      <c r="V43" s="46" t="str">
        <f t="shared" si="33"/>
        <v/>
      </c>
      <c r="W43" s="44">
        <f t="shared" si="20"/>
        <v>0</v>
      </c>
      <c r="X43" s="49" t="str">
        <f t="shared" si="34"/>
        <v/>
      </c>
      <c r="Y43" s="19">
        <f>'一覧表(男子)'!R98</f>
        <v>0</v>
      </c>
      <c r="Z43" s="52">
        <f t="shared" si="21"/>
        <v>0</v>
      </c>
      <c r="AA43" s="31" t="str">
        <f t="shared" si="35"/>
        <v/>
      </c>
      <c r="AB43" s="20">
        <f t="shared" si="22"/>
        <v>0</v>
      </c>
      <c r="AC43" s="31" t="str">
        <f t="shared" si="36"/>
        <v/>
      </c>
      <c r="AD43" s="20">
        <f t="shared" si="23"/>
        <v>0</v>
      </c>
      <c r="AE43" s="31" t="str">
        <f t="shared" si="37"/>
        <v/>
      </c>
      <c r="AF43" s="20">
        <f t="shared" si="24"/>
        <v>0</v>
      </c>
      <c r="AG43" s="29" t="str">
        <f t="shared" si="38"/>
        <v/>
      </c>
      <c r="AH43" s="55">
        <f t="shared" si="25"/>
        <v>0</v>
      </c>
      <c r="AI43" s="46" t="str">
        <f t="shared" si="39"/>
        <v/>
      </c>
      <c r="AJ43" s="44">
        <f t="shared" si="26"/>
        <v>0</v>
      </c>
      <c r="AK43" s="46" t="str">
        <f t="shared" si="40"/>
        <v/>
      </c>
      <c r="AL43" s="44">
        <f t="shared" si="27"/>
        <v>0</v>
      </c>
      <c r="AM43" s="49" t="str">
        <f t="shared" si="41"/>
        <v/>
      </c>
    </row>
    <row r="44" spans="1:39">
      <c r="A44" s="6">
        <v>43</v>
      </c>
      <c r="B44" t="str">
        <f>'一覧表(男子)'!A100</f>
        <v/>
      </c>
      <c r="C44" t="str">
        <f>'一覧表(男子)'!C100</f>
        <v/>
      </c>
      <c r="D44" t="str">
        <f>'一覧表(男子)'!H100</f>
        <v/>
      </c>
      <c r="E44">
        <f>'一覧表(男子)'!J100</f>
        <v>0</v>
      </c>
      <c r="F44" s="12">
        <f>'一覧表(男子)'!J101</f>
        <v>0</v>
      </c>
      <c r="G44">
        <f>'一覧表(男子)'!M100</f>
        <v>0</v>
      </c>
      <c r="H44" s="12">
        <f>'一覧表(男子)'!M101</f>
        <v>0</v>
      </c>
      <c r="J44" s="19">
        <f>'一覧表(男子)'!P100</f>
        <v>0</v>
      </c>
      <c r="K44" s="52">
        <f t="shared" si="14"/>
        <v>0</v>
      </c>
      <c r="L44" s="31" t="str">
        <f t="shared" si="28"/>
        <v/>
      </c>
      <c r="M44" s="44">
        <f t="shared" si="15"/>
        <v>0</v>
      </c>
      <c r="N44" s="46" t="str">
        <f t="shared" si="29"/>
        <v/>
      </c>
      <c r="O44" s="44">
        <f t="shared" si="16"/>
        <v>0</v>
      </c>
      <c r="P44" s="46" t="str">
        <f t="shared" si="30"/>
        <v/>
      </c>
      <c r="Q44" s="44">
        <f t="shared" si="17"/>
        <v>0</v>
      </c>
      <c r="R44" s="46" t="str">
        <f t="shared" si="31"/>
        <v/>
      </c>
      <c r="S44" s="44">
        <f t="shared" si="18"/>
        <v>0</v>
      </c>
      <c r="T44" s="46" t="str">
        <f t="shared" si="32"/>
        <v/>
      </c>
      <c r="U44" s="44">
        <f t="shared" si="19"/>
        <v>0</v>
      </c>
      <c r="V44" s="46" t="str">
        <f t="shared" si="33"/>
        <v/>
      </c>
      <c r="W44" s="44">
        <f t="shared" si="20"/>
        <v>0</v>
      </c>
      <c r="X44" s="49" t="str">
        <f t="shared" si="34"/>
        <v/>
      </c>
      <c r="Y44" s="19">
        <f>'一覧表(男子)'!R100</f>
        <v>0</v>
      </c>
      <c r="Z44" s="52">
        <f t="shared" si="21"/>
        <v>0</v>
      </c>
      <c r="AA44" s="31" t="str">
        <f t="shared" si="35"/>
        <v/>
      </c>
      <c r="AB44" s="20">
        <f t="shared" si="22"/>
        <v>0</v>
      </c>
      <c r="AC44" s="31" t="str">
        <f t="shared" si="36"/>
        <v/>
      </c>
      <c r="AD44" s="20">
        <f t="shared" si="23"/>
        <v>0</v>
      </c>
      <c r="AE44" s="31" t="str">
        <f t="shared" si="37"/>
        <v/>
      </c>
      <c r="AF44" s="20">
        <f t="shared" si="24"/>
        <v>0</v>
      </c>
      <c r="AG44" s="29" t="str">
        <f t="shared" si="38"/>
        <v/>
      </c>
      <c r="AH44" s="55">
        <f t="shared" si="25"/>
        <v>0</v>
      </c>
      <c r="AI44" s="46" t="str">
        <f t="shared" si="39"/>
        <v/>
      </c>
      <c r="AJ44" s="44">
        <f t="shared" si="26"/>
        <v>0</v>
      </c>
      <c r="AK44" s="46" t="str">
        <f t="shared" si="40"/>
        <v/>
      </c>
      <c r="AL44" s="44">
        <f t="shared" si="27"/>
        <v>0</v>
      </c>
      <c r="AM44" s="49" t="str">
        <f t="shared" si="41"/>
        <v/>
      </c>
    </row>
    <row r="45" spans="1:39">
      <c r="A45" s="6">
        <v>44</v>
      </c>
      <c r="B45" t="str">
        <f>'一覧表(男子)'!A102</f>
        <v/>
      </c>
      <c r="C45" t="str">
        <f>'一覧表(男子)'!C102</f>
        <v/>
      </c>
      <c r="D45" t="str">
        <f>'一覧表(男子)'!H102</f>
        <v/>
      </c>
      <c r="E45">
        <f>'一覧表(男子)'!J102</f>
        <v>0</v>
      </c>
      <c r="F45" s="12">
        <f>'一覧表(男子)'!J103</f>
        <v>0</v>
      </c>
      <c r="G45">
        <f>'一覧表(男子)'!M102</f>
        <v>0</v>
      </c>
      <c r="H45" s="12">
        <f>'一覧表(男子)'!M103</f>
        <v>0</v>
      </c>
      <c r="J45" s="19">
        <f>'一覧表(男子)'!P102</f>
        <v>0</v>
      </c>
      <c r="K45" s="52">
        <f t="shared" si="14"/>
        <v>0</v>
      </c>
      <c r="L45" s="31" t="str">
        <f t="shared" si="28"/>
        <v/>
      </c>
      <c r="M45" s="44">
        <f t="shared" si="15"/>
        <v>0</v>
      </c>
      <c r="N45" s="46" t="str">
        <f t="shared" si="29"/>
        <v/>
      </c>
      <c r="O45" s="44">
        <f t="shared" si="16"/>
        <v>0</v>
      </c>
      <c r="P45" s="46" t="str">
        <f t="shared" si="30"/>
        <v/>
      </c>
      <c r="Q45" s="44">
        <f t="shared" si="17"/>
        <v>0</v>
      </c>
      <c r="R45" s="46" t="str">
        <f t="shared" si="31"/>
        <v/>
      </c>
      <c r="S45" s="44">
        <f t="shared" si="18"/>
        <v>0</v>
      </c>
      <c r="T45" s="46" t="str">
        <f t="shared" si="32"/>
        <v/>
      </c>
      <c r="U45" s="44">
        <f t="shared" si="19"/>
        <v>0</v>
      </c>
      <c r="V45" s="46" t="str">
        <f t="shared" si="33"/>
        <v/>
      </c>
      <c r="W45" s="44">
        <f t="shared" si="20"/>
        <v>0</v>
      </c>
      <c r="X45" s="49" t="str">
        <f t="shared" si="34"/>
        <v/>
      </c>
      <c r="Y45" s="19">
        <f>'一覧表(男子)'!R102</f>
        <v>0</v>
      </c>
      <c r="Z45" s="52">
        <f t="shared" si="21"/>
        <v>0</v>
      </c>
      <c r="AA45" s="31" t="str">
        <f t="shared" si="35"/>
        <v/>
      </c>
      <c r="AB45" s="20">
        <f t="shared" si="22"/>
        <v>0</v>
      </c>
      <c r="AC45" s="31" t="str">
        <f t="shared" si="36"/>
        <v/>
      </c>
      <c r="AD45" s="20">
        <f t="shared" si="23"/>
        <v>0</v>
      </c>
      <c r="AE45" s="31" t="str">
        <f t="shared" si="37"/>
        <v/>
      </c>
      <c r="AF45" s="20">
        <f t="shared" si="24"/>
        <v>0</v>
      </c>
      <c r="AG45" s="29" t="str">
        <f t="shared" si="38"/>
        <v/>
      </c>
      <c r="AH45" s="55">
        <f t="shared" si="25"/>
        <v>0</v>
      </c>
      <c r="AI45" s="46" t="str">
        <f t="shared" si="39"/>
        <v/>
      </c>
      <c r="AJ45" s="44">
        <f t="shared" si="26"/>
        <v>0</v>
      </c>
      <c r="AK45" s="46" t="str">
        <f t="shared" si="40"/>
        <v/>
      </c>
      <c r="AL45" s="44">
        <f t="shared" si="27"/>
        <v>0</v>
      </c>
      <c r="AM45" s="49" t="str">
        <f t="shared" si="41"/>
        <v/>
      </c>
    </row>
    <row r="46" spans="1:39">
      <c r="A46" s="6">
        <v>45</v>
      </c>
      <c r="B46" t="str">
        <f>'一覧表(男子)'!A104</f>
        <v/>
      </c>
      <c r="C46" t="str">
        <f>'一覧表(男子)'!C104</f>
        <v/>
      </c>
      <c r="D46" t="str">
        <f>'一覧表(男子)'!H104</f>
        <v/>
      </c>
      <c r="E46">
        <f>'一覧表(男子)'!J104</f>
        <v>0</v>
      </c>
      <c r="F46" s="12">
        <f>'一覧表(男子)'!J105</f>
        <v>0</v>
      </c>
      <c r="G46">
        <f>'一覧表(男子)'!M104</f>
        <v>0</v>
      </c>
      <c r="H46" s="12">
        <f>'一覧表(男子)'!M105</f>
        <v>0</v>
      </c>
      <c r="J46" s="19">
        <f>'一覧表(男子)'!P104</f>
        <v>0</v>
      </c>
      <c r="K46" s="52">
        <f t="shared" si="14"/>
        <v>0</v>
      </c>
      <c r="L46" s="31" t="str">
        <f t="shared" si="28"/>
        <v/>
      </c>
      <c r="M46" s="44">
        <f t="shared" si="15"/>
        <v>0</v>
      </c>
      <c r="N46" s="46" t="str">
        <f t="shared" si="29"/>
        <v/>
      </c>
      <c r="O46" s="44">
        <f t="shared" si="16"/>
        <v>0</v>
      </c>
      <c r="P46" s="46" t="str">
        <f t="shared" si="30"/>
        <v/>
      </c>
      <c r="Q46" s="44">
        <f t="shared" si="17"/>
        <v>0</v>
      </c>
      <c r="R46" s="46" t="str">
        <f t="shared" si="31"/>
        <v/>
      </c>
      <c r="S46" s="44">
        <f t="shared" si="18"/>
        <v>0</v>
      </c>
      <c r="T46" s="46" t="str">
        <f t="shared" si="32"/>
        <v/>
      </c>
      <c r="U46" s="44">
        <f t="shared" si="19"/>
        <v>0</v>
      </c>
      <c r="V46" s="46" t="str">
        <f t="shared" si="33"/>
        <v/>
      </c>
      <c r="W46" s="44">
        <f t="shared" si="20"/>
        <v>0</v>
      </c>
      <c r="X46" s="49" t="str">
        <f t="shared" si="34"/>
        <v/>
      </c>
      <c r="Y46" s="19">
        <f>'一覧表(男子)'!R104</f>
        <v>0</v>
      </c>
      <c r="Z46" s="52">
        <f t="shared" si="21"/>
        <v>0</v>
      </c>
      <c r="AA46" s="31" t="str">
        <f t="shared" si="35"/>
        <v/>
      </c>
      <c r="AB46" s="20">
        <f t="shared" si="22"/>
        <v>0</v>
      </c>
      <c r="AC46" s="31" t="str">
        <f t="shared" si="36"/>
        <v/>
      </c>
      <c r="AD46" s="20">
        <f t="shared" si="23"/>
        <v>0</v>
      </c>
      <c r="AE46" s="31" t="str">
        <f t="shared" si="37"/>
        <v/>
      </c>
      <c r="AF46" s="20">
        <f t="shared" si="24"/>
        <v>0</v>
      </c>
      <c r="AG46" s="29" t="str">
        <f t="shared" si="38"/>
        <v/>
      </c>
      <c r="AH46" s="55">
        <f t="shared" si="25"/>
        <v>0</v>
      </c>
      <c r="AI46" s="46" t="str">
        <f t="shared" si="39"/>
        <v/>
      </c>
      <c r="AJ46" s="44">
        <f t="shared" si="26"/>
        <v>0</v>
      </c>
      <c r="AK46" s="46" t="str">
        <f t="shared" si="40"/>
        <v/>
      </c>
      <c r="AL46" s="44">
        <f t="shared" si="27"/>
        <v>0</v>
      </c>
      <c r="AM46" s="49" t="str">
        <f t="shared" si="41"/>
        <v/>
      </c>
    </row>
    <row r="47" spans="1:39">
      <c r="A47" s="6">
        <v>46</v>
      </c>
      <c r="B47" t="str">
        <f>'一覧表(男子)'!A106</f>
        <v/>
      </c>
      <c r="C47" t="str">
        <f>'一覧表(男子)'!C106</f>
        <v/>
      </c>
      <c r="D47" t="str">
        <f>'一覧表(男子)'!H106</f>
        <v/>
      </c>
      <c r="E47">
        <f>'一覧表(男子)'!J106</f>
        <v>0</v>
      </c>
      <c r="F47" s="12">
        <f>'一覧表(男子)'!J107</f>
        <v>0</v>
      </c>
      <c r="G47">
        <f>'一覧表(男子)'!M106</f>
        <v>0</v>
      </c>
      <c r="H47" s="12">
        <f>'一覧表(男子)'!M107</f>
        <v>0</v>
      </c>
      <c r="J47" s="19">
        <f>'一覧表(男子)'!P106</f>
        <v>0</v>
      </c>
      <c r="K47" s="52">
        <f t="shared" si="14"/>
        <v>0</v>
      </c>
      <c r="L47" s="31" t="str">
        <f t="shared" si="28"/>
        <v/>
      </c>
      <c r="M47" s="44">
        <f t="shared" si="15"/>
        <v>0</v>
      </c>
      <c r="N47" s="46" t="str">
        <f t="shared" si="29"/>
        <v/>
      </c>
      <c r="O47" s="44">
        <f t="shared" si="16"/>
        <v>0</v>
      </c>
      <c r="P47" s="46" t="str">
        <f t="shared" si="30"/>
        <v/>
      </c>
      <c r="Q47" s="44">
        <f t="shared" si="17"/>
        <v>0</v>
      </c>
      <c r="R47" s="46" t="str">
        <f t="shared" si="31"/>
        <v/>
      </c>
      <c r="S47" s="44">
        <f t="shared" si="18"/>
        <v>0</v>
      </c>
      <c r="T47" s="46" t="str">
        <f t="shared" si="32"/>
        <v/>
      </c>
      <c r="U47" s="44">
        <f t="shared" si="19"/>
        <v>0</v>
      </c>
      <c r="V47" s="46" t="str">
        <f t="shared" si="33"/>
        <v/>
      </c>
      <c r="W47" s="44">
        <f t="shared" si="20"/>
        <v>0</v>
      </c>
      <c r="X47" s="49" t="str">
        <f t="shared" si="34"/>
        <v/>
      </c>
      <c r="Y47" s="19">
        <f>'一覧表(男子)'!R106</f>
        <v>0</v>
      </c>
      <c r="Z47" s="52">
        <f t="shared" si="21"/>
        <v>0</v>
      </c>
      <c r="AA47" s="31" t="str">
        <f t="shared" si="35"/>
        <v/>
      </c>
      <c r="AB47" s="20">
        <f t="shared" si="22"/>
        <v>0</v>
      </c>
      <c r="AC47" s="31" t="str">
        <f t="shared" si="36"/>
        <v/>
      </c>
      <c r="AD47" s="20">
        <f t="shared" si="23"/>
        <v>0</v>
      </c>
      <c r="AE47" s="31" t="str">
        <f t="shared" si="37"/>
        <v/>
      </c>
      <c r="AF47" s="20">
        <f t="shared" si="24"/>
        <v>0</v>
      </c>
      <c r="AG47" s="29" t="str">
        <f t="shared" si="38"/>
        <v/>
      </c>
      <c r="AH47" s="55">
        <f t="shared" si="25"/>
        <v>0</v>
      </c>
      <c r="AI47" s="46" t="str">
        <f t="shared" si="39"/>
        <v/>
      </c>
      <c r="AJ47" s="44">
        <f t="shared" si="26"/>
        <v>0</v>
      </c>
      <c r="AK47" s="46" t="str">
        <f t="shared" si="40"/>
        <v/>
      </c>
      <c r="AL47" s="44">
        <f t="shared" si="27"/>
        <v>0</v>
      </c>
      <c r="AM47" s="49" t="str">
        <f t="shared" si="41"/>
        <v/>
      </c>
    </row>
    <row r="48" spans="1:39">
      <c r="A48" s="6">
        <v>47</v>
      </c>
      <c r="B48" t="str">
        <f>'一覧表(男子)'!A108</f>
        <v/>
      </c>
      <c r="C48" t="str">
        <f>'一覧表(男子)'!C108</f>
        <v/>
      </c>
      <c r="D48" t="str">
        <f>'一覧表(男子)'!H108</f>
        <v/>
      </c>
      <c r="E48">
        <f>'一覧表(男子)'!J108</f>
        <v>0</v>
      </c>
      <c r="F48" s="12">
        <f>'一覧表(男子)'!J109</f>
        <v>0</v>
      </c>
      <c r="G48">
        <f>'一覧表(男子)'!M108</f>
        <v>0</v>
      </c>
      <c r="H48" s="12">
        <f>'一覧表(男子)'!M109</f>
        <v>0</v>
      </c>
      <c r="J48" s="19">
        <f>'一覧表(男子)'!P108</f>
        <v>0</v>
      </c>
      <c r="K48" s="52">
        <f t="shared" si="14"/>
        <v>0</v>
      </c>
      <c r="L48" s="31" t="str">
        <f t="shared" si="28"/>
        <v/>
      </c>
      <c r="M48" s="44">
        <f t="shared" si="15"/>
        <v>0</v>
      </c>
      <c r="N48" s="46" t="str">
        <f t="shared" si="29"/>
        <v/>
      </c>
      <c r="O48" s="44">
        <f t="shared" si="16"/>
        <v>0</v>
      </c>
      <c r="P48" s="46" t="str">
        <f t="shared" si="30"/>
        <v/>
      </c>
      <c r="Q48" s="44">
        <f t="shared" si="17"/>
        <v>0</v>
      </c>
      <c r="R48" s="46" t="str">
        <f t="shared" si="31"/>
        <v/>
      </c>
      <c r="S48" s="44">
        <f t="shared" si="18"/>
        <v>0</v>
      </c>
      <c r="T48" s="46" t="str">
        <f t="shared" si="32"/>
        <v/>
      </c>
      <c r="U48" s="44">
        <f t="shared" si="19"/>
        <v>0</v>
      </c>
      <c r="V48" s="46" t="str">
        <f t="shared" si="33"/>
        <v/>
      </c>
      <c r="W48" s="44">
        <f t="shared" si="20"/>
        <v>0</v>
      </c>
      <c r="X48" s="49" t="str">
        <f t="shared" si="34"/>
        <v/>
      </c>
      <c r="Y48" s="19">
        <f>'一覧表(男子)'!R108</f>
        <v>0</v>
      </c>
      <c r="Z48" s="52">
        <f t="shared" si="21"/>
        <v>0</v>
      </c>
      <c r="AA48" s="31" t="str">
        <f t="shared" si="35"/>
        <v/>
      </c>
      <c r="AB48" s="20">
        <f t="shared" si="22"/>
        <v>0</v>
      </c>
      <c r="AC48" s="31" t="str">
        <f t="shared" si="36"/>
        <v/>
      </c>
      <c r="AD48" s="20">
        <f t="shared" si="23"/>
        <v>0</v>
      </c>
      <c r="AE48" s="31" t="str">
        <f t="shared" si="37"/>
        <v/>
      </c>
      <c r="AF48" s="20">
        <f t="shared" si="24"/>
        <v>0</v>
      </c>
      <c r="AG48" s="29" t="str">
        <f t="shared" si="38"/>
        <v/>
      </c>
      <c r="AH48" s="55">
        <f t="shared" si="25"/>
        <v>0</v>
      </c>
      <c r="AI48" s="46" t="str">
        <f t="shared" si="39"/>
        <v/>
      </c>
      <c r="AJ48" s="44">
        <f t="shared" si="26"/>
        <v>0</v>
      </c>
      <c r="AK48" s="46" t="str">
        <f t="shared" si="40"/>
        <v/>
      </c>
      <c r="AL48" s="44">
        <f t="shared" si="27"/>
        <v>0</v>
      </c>
      <c r="AM48" s="49" t="str">
        <f t="shared" si="41"/>
        <v/>
      </c>
    </row>
    <row r="49" spans="1:39">
      <c r="A49" s="6">
        <v>48</v>
      </c>
      <c r="B49" t="str">
        <f>'一覧表(男子)'!A110</f>
        <v/>
      </c>
      <c r="C49" t="str">
        <f>'一覧表(男子)'!C110</f>
        <v/>
      </c>
      <c r="D49" t="str">
        <f>'一覧表(男子)'!H110</f>
        <v/>
      </c>
      <c r="E49">
        <f>'一覧表(男子)'!J110</f>
        <v>0</v>
      </c>
      <c r="F49" s="12">
        <f>'一覧表(男子)'!J111</f>
        <v>0</v>
      </c>
      <c r="G49">
        <f>'一覧表(男子)'!M110</f>
        <v>0</v>
      </c>
      <c r="H49" s="12">
        <f>'一覧表(男子)'!M111</f>
        <v>0</v>
      </c>
      <c r="J49" s="19">
        <f>'一覧表(男子)'!P110</f>
        <v>0</v>
      </c>
      <c r="K49" s="52">
        <f t="shared" si="14"/>
        <v>0</v>
      </c>
      <c r="L49" s="31" t="str">
        <f t="shared" si="28"/>
        <v/>
      </c>
      <c r="M49" s="44">
        <f t="shared" si="15"/>
        <v>0</v>
      </c>
      <c r="N49" s="46" t="str">
        <f t="shared" si="29"/>
        <v/>
      </c>
      <c r="O49" s="44">
        <f t="shared" si="16"/>
        <v>0</v>
      </c>
      <c r="P49" s="46" t="str">
        <f t="shared" si="30"/>
        <v/>
      </c>
      <c r="Q49" s="44">
        <f t="shared" si="17"/>
        <v>0</v>
      </c>
      <c r="R49" s="46" t="str">
        <f t="shared" si="31"/>
        <v/>
      </c>
      <c r="S49" s="44">
        <f t="shared" si="18"/>
        <v>0</v>
      </c>
      <c r="T49" s="46" t="str">
        <f t="shared" si="32"/>
        <v/>
      </c>
      <c r="U49" s="44">
        <f t="shared" si="19"/>
        <v>0</v>
      </c>
      <c r="V49" s="46" t="str">
        <f t="shared" si="33"/>
        <v/>
      </c>
      <c r="W49" s="44">
        <f t="shared" si="20"/>
        <v>0</v>
      </c>
      <c r="X49" s="49" t="str">
        <f t="shared" si="34"/>
        <v/>
      </c>
      <c r="Y49" s="19">
        <f>'一覧表(男子)'!R110</f>
        <v>0</v>
      </c>
      <c r="Z49" s="52">
        <f t="shared" si="21"/>
        <v>0</v>
      </c>
      <c r="AA49" s="31" t="str">
        <f t="shared" si="35"/>
        <v/>
      </c>
      <c r="AB49" s="20">
        <f t="shared" si="22"/>
        <v>0</v>
      </c>
      <c r="AC49" s="31" t="str">
        <f t="shared" si="36"/>
        <v/>
      </c>
      <c r="AD49" s="20">
        <f t="shared" si="23"/>
        <v>0</v>
      </c>
      <c r="AE49" s="31" t="str">
        <f t="shared" si="37"/>
        <v/>
      </c>
      <c r="AF49" s="20">
        <f t="shared" si="24"/>
        <v>0</v>
      </c>
      <c r="AG49" s="29" t="str">
        <f t="shared" si="38"/>
        <v/>
      </c>
      <c r="AH49" s="55">
        <f t="shared" si="25"/>
        <v>0</v>
      </c>
      <c r="AI49" s="46" t="str">
        <f t="shared" si="39"/>
        <v/>
      </c>
      <c r="AJ49" s="44">
        <f t="shared" si="26"/>
        <v>0</v>
      </c>
      <c r="AK49" s="46" t="str">
        <f t="shared" si="40"/>
        <v/>
      </c>
      <c r="AL49" s="44">
        <f t="shared" si="27"/>
        <v>0</v>
      </c>
      <c r="AM49" s="49" t="str">
        <f t="shared" si="41"/>
        <v/>
      </c>
    </row>
    <row r="50" spans="1:39">
      <c r="A50" s="6">
        <v>49</v>
      </c>
      <c r="B50" t="str">
        <f>'一覧表(男子)'!A112</f>
        <v/>
      </c>
      <c r="C50" t="str">
        <f>'一覧表(男子)'!C112</f>
        <v/>
      </c>
      <c r="D50" t="str">
        <f>'一覧表(男子)'!H112</f>
        <v/>
      </c>
      <c r="E50">
        <f>'一覧表(男子)'!J112</f>
        <v>0</v>
      </c>
      <c r="F50" s="12">
        <f>'一覧表(男子)'!J113</f>
        <v>0</v>
      </c>
      <c r="G50">
        <f>'一覧表(男子)'!M112</f>
        <v>0</v>
      </c>
      <c r="H50" s="12">
        <f>'一覧表(男子)'!M113</f>
        <v>0</v>
      </c>
      <c r="J50" s="19">
        <f>'一覧表(男子)'!P112</f>
        <v>0</v>
      </c>
      <c r="K50" s="52">
        <f t="shared" si="14"/>
        <v>0</v>
      </c>
      <c r="L50" s="31" t="str">
        <f t="shared" si="28"/>
        <v/>
      </c>
      <c r="M50" s="44">
        <f t="shared" si="15"/>
        <v>0</v>
      </c>
      <c r="N50" s="46" t="str">
        <f t="shared" si="29"/>
        <v/>
      </c>
      <c r="O50" s="44">
        <f t="shared" si="16"/>
        <v>0</v>
      </c>
      <c r="P50" s="46" t="str">
        <f t="shared" si="30"/>
        <v/>
      </c>
      <c r="Q50" s="44">
        <f t="shared" si="17"/>
        <v>0</v>
      </c>
      <c r="R50" s="46" t="str">
        <f t="shared" si="31"/>
        <v/>
      </c>
      <c r="S50" s="44">
        <f t="shared" si="18"/>
        <v>0</v>
      </c>
      <c r="T50" s="46" t="str">
        <f t="shared" si="32"/>
        <v/>
      </c>
      <c r="U50" s="44">
        <f t="shared" si="19"/>
        <v>0</v>
      </c>
      <c r="V50" s="46" t="str">
        <f t="shared" si="33"/>
        <v/>
      </c>
      <c r="W50" s="44">
        <f t="shared" si="20"/>
        <v>0</v>
      </c>
      <c r="X50" s="49" t="str">
        <f t="shared" si="34"/>
        <v/>
      </c>
      <c r="Y50" s="19">
        <f>'一覧表(男子)'!R112</f>
        <v>0</v>
      </c>
      <c r="Z50" s="52">
        <f t="shared" si="21"/>
        <v>0</v>
      </c>
      <c r="AA50" s="31" t="str">
        <f t="shared" si="35"/>
        <v/>
      </c>
      <c r="AB50" s="20">
        <f t="shared" si="22"/>
        <v>0</v>
      </c>
      <c r="AC50" s="31" t="str">
        <f t="shared" si="36"/>
        <v/>
      </c>
      <c r="AD50" s="20">
        <f t="shared" si="23"/>
        <v>0</v>
      </c>
      <c r="AE50" s="31" t="str">
        <f t="shared" si="37"/>
        <v/>
      </c>
      <c r="AF50" s="20">
        <f t="shared" si="24"/>
        <v>0</v>
      </c>
      <c r="AG50" s="29" t="str">
        <f t="shared" si="38"/>
        <v/>
      </c>
      <c r="AH50" s="55">
        <f t="shared" si="25"/>
        <v>0</v>
      </c>
      <c r="AI50" s="46" t="str">
        <f t="shared" si="39"/>
        <v/>
      </c>
      <c r="AJ50" s="44">
        <f t="shared" si="26"/>
        <v>0</v>
      </c>
      <c r="AK50" s="46" t="str">
        <f t="shared" si="40"/>
        <v/>
      </c>
      <c r="AL50" s="44">
        <f t="shared" si="27"/>
        <v>0</v>
      </c>
      <c r="AM50" s="49" t="str">
        <f t="shared" si="41"/>
        <v/>
      </c>
    </row>
    <row r="51" spans="1:39">
      <c r="A51" s="6">
        <v>50</v>
      </c>
      <c r="B51" t="str">
        <f>'一覧表(男子)'!A114</f>
        <v/>
      </c>
      <c r="C51" t="str">
        <f>'一覧表(男子)'!C114</f>
        <v/>
      </c>
      <c r="D51" t="str">
        <f>'一覧表(男子)'!H114</f>
        <v/>
      </c>
      <c r="E51">
        <f>'一覧表(男子)'!J114</f>
        <v>0</v>
      </c>
      <c r="F51" s="12">
        <f>'一覧表(男子)'!J115</f>
        <v>0</v>
      </c>
      <c r="G51">
        <f>'一覧表(男子)'!M114</f>
        <v>0</v>
      </c>
      <c r="H51" s="12">
        <f>'一覧表(男子)'!M115</f>
        <v>0</v>
      </c>
      <c r="J51" s="19">
        <f>'一覧表(男子)'!P114</f>
        <v>0</v>
      </c>
      <c r="K51" s="52">
        <f t="shared" si="14"/>
        <v>0</v>
      </c>
      <c r="L51" s="31" t="str">
        <f t="shared" si="28"/>
        <v/>
      </c>
      <c r="M51" s="44">
        <f t="shared" si="15"/>
        <v>0</v>
      </c>
      <c r="N51" s="46" t="str">
        <f t="shared" si="29"/>
        <v/>
      </c>
      <c r="O51" s="44">
        <f t="shared" si="16"/>
        <v>0</v>
      </c>
      <c r="P51" s="46" t="str">
        <f t="shared" si="30"/>
        <v/>
      </c>
      <c r="Q51" s="44">
        <f t="shared" si="17"/>
        <v>0</v>
      </c>
      <c r="R51" s="46" t="str">
        <f t="shared" si="31"/>
        <v/>
      </c>
      <c r="S51" s="44">
        <f t="shared" si="18"/>
        <v>0</v>
      </c>
      <c r="T51" s="46" t="str">
        <f t="shared" si="32"/>
        <v/>
      </c>
      <c r="U51" s="44">
        <f t="shared" si="19"/>
        <v>0</v>
      </c>
      <c r="V51" s="46" t="str">
        <f t="shared" si="33"/>
        <v/>
      </c>
      <c r="W51" s="44">
        <f t="shared" si="20"/>
        <v>0</v>
      </c>
      <c r="X51" s="49" t="str">
        <f t="shared" si="34"/>
        <v/>
      </c>
      <c r="Y51" s="19">
        <f>'一覧表(男子)'!R114</f>
        <v>0</v>
      </c>
      <c r="Z51" s="52">
        <f t="shared" si="21"/>
        <v>0</v>
      </c>
      <c r="AA51" s="31" t="str">
        <f t="shared" si="35"/>
        <v/>
      </c>
      <c r="AB51" s="20">
        <f t="shared" si="22"/>
        <v>0</v>
      </c>
      <c r="AC51" s="31" t="str">
        <f t="shared" si="36"/>
        <v/>
      </c>
      <c r="AD51" s="20">
        <f t="shared" si="23"/>
        <v>0</v>
      </c>
      <c r="AE51" s="31" t="str">
        <f t="shared" si="37"/>
        <v/>
      </c>
      <c r="AF51" s="20">
        <f t="shared" si="24"/>
        <v>0</v>
      </c>
      <c r="AG51" s="29" t="str">
        <f t="shared" si="38"/>
        <v/>
      </c>
      <c r="AH51" s="55">
        <f t="shared" si="25"/>
        <v>0</v>
      </c>
      <c r="AI51" s="46" t="str">
        <f t="shared" si="39"/>
        <v/>
      </c>
      <c r="AJ51" s="44">
        <f t="shared" si="26"/>
        <v>0</v>
      </c>
      <c r="AK51" s="46" t="str">
        <f t="shared" si="40"/>
        <v/>
      </c>
      <c r="AL51" s="44">
        <f t="shared" si="27"/>
        <v>0</v>
      </c>
      <c r="AM51" s="49" t="str">
        <f t="shared" si="41"/>
        <v/>
      </c>
    </row>
    <row r="52" spans="1:39">
      <c r="A52" s="6">
        <v>51</v>
      </c>
      <c r="B52" t="str">
        <f>'一覧表(男子)'!A116</f>
        <v/>
      </c>
      <c r="C52" t="str">
        <f>'一覧表(男子)'!C116</f>
        <v/>
      </c>
      <c r="D52" t="str">
        <f>'一覧表(男子)'!H116</f>
        <v/>
      </c>
      <c r="E52">
        <f>'一覧表(男子)'!J116</f>
        <v>0</v>
      </c>
      <c r="F52" s="12">
        <f>'一覧表(男子)'!J117</f>
        <v>0</v>
      </c>
      <c r="G52">
        <f>'一覧表(男子)'!M116</f>
        <v>0</v>
      </c>
      <c r="H52" s="12">
        <f>'一覧表(男子)'!M117</f>
        <v>0</v>
      </c>
      <c r="J52" s="19">
        <f>'一覧表(男子)'!P116</f>
        <v>0</v>
      </c>
      <c r="K52" s="52">
        <f t="shared" si="14"/>
        <v>0</v>
      </c>
      <c r="L52" s="31" t="str">
        <f t="shared" si="28"/>
        <v/>
      </c>
      <c r="M52" s="44">
        <f t="shared" si="15"/>
        <v>0</v>
      </c>
      <c r="N52" s="46" t="str">
        <f t="shared" si="29"/>
        <v/>
      </c>
      <c r="O52" s="44">
        <f t="shared" si="16"/>
        <v>0</v>
      </c>
      <c r="P52" s="46" t="str">
        <f t="shared" si="30"/>
        <v/>
      </c>
      <c r="Q52" s="44">
        <f t="shared" si="17"/>
        <v>0</v>
      </c>
      <c r="R52" s="46" t="str">
        <f t="shared" si="31"/>
        <v/>
      </c>
      <c r="S52" s="44">
        <f t="shared" si="18"/>
        <v>0</v>
      </c>
      <c r="T52" s="46" t="str">
        <f t="shared" si="32"/>
        <v/>
      </c>
      <c r="U52" s="44">
        <f t="shared" si="19"/>
        <v>0</v>
      </c>
      <c r="V52" s="46" t="str">
        <f t="shared" si="33"/>
        <v/>
      </c>
      <c r="W52" s="44">
        <f t="shared" si="20"/>
        <v>0</v>
      </c>
      <c r="X52" s="49" t="str">
        <f t="shared" si="34"/>
        <v/>
      </c>
      <c r="Y52" s="19">
        <f>'一覧表(男子)'!R116</f>
        <v>0</v>
      </c>
      <c r="Z52" s="52">
        <f t="shared" si="21"/>
        <v>0</v>
      </c>
      <c r="AA52" s="31" t="str">
        <f t="shared" si="35"/>
        <v/>
      </c>
      <c r="AB52" s="20">
        <f t="shared" si="22"/>
        <v>0</v>
      </c>
      <c r="AC52" s="31" t="str">
        <f t="shared" si="36"/>
        <v/>
      </c>
      <c r="AD52" s="20">
        <f t="shared" si="23"/>
        <v>0</v>
      </c>
      <c r="AE52" s="31" t="str">
        <f t="shared" si="37"/>
        <v/>
      </c>
      <c r="AF52" s="20">
        <f t="shared" si="24"/>
        <v>0</v>
      </c>
      <c r="AG52" s="29" t="str">
        <f t="shared" si="38"/>
        <v/>
      </c>
      <c r="AH52" s="55">
        <f t="shared" si="25"/>
        <v>0</v>
      </c>
      <c r="AI52" s="46" t="str">
        <f t="shared" si="39"/>
        <v/>
      </c>
      <c r="AJ52" s="44">
        <f t="shared" si="26"/>
        <v>0</v>
      </c>
      <c r="AK52" s="46" t="str">
        <f t="shared" si="40"/>
        <v/>
      </c>
      <c r="AL52" s="44">
        <f t="shared" si="27"/>
        <v>0</v>
      </c>
      <c r="AM52" s="49" t="str">
        <f t="shared" si="41"/>
        <v/>
      </c>
    </row>
    <row r="53" spans="1:39">
      <c r="A53" s="6">
        <v>52</v>
      </c>
      <c r="B53" t="str">
        <f>'一覧表(男子)'!A118</f>
        <v/>
      </c>
      <c r="C53" t="str">
        <f>'一覧表(男子)'!C118</f>
        <v/>
      </c>
      <c r="D53" t="str">
        <f>'一覧表(男子)'!H118</f>
        <v/>
      </c>
      <c r="E53">
        <f>'一覧表(男子)'!J118</f>
        <v>0</v>
      </c>
      <c r="F53" s="12">
        <f>'一覧表(男子)'!J119</f>
        <v>0</v>
      </c>
      <c r="G53">
        <f>'一覧表(男子)'!M118</f>
        <v>0</v>
      </c>
      <c r="H53" s="12">
        <f>'一覧表(男子)'!M119</f>
        <v>0</v>
      </c>
      <c r="J53" s="19">
        <f>'一覧表(男子)'!P118</f>
        <v>0</v>
      </c>
      <c r="K53" s="52">
        <f t="shared" si="14"/>
        <v>0</v>
      </c>
      <c r="L53" s="31" t="str">
        <f t="shared" si="28"/>
        <v/>
      </c>
      <c r="M53" s="44">
        <f t="shared" si="15"/>
        <v>0</v>
      </c>
      <c r="N53" s="46" t="str">
        <f t="shared" si="29"/>
        <v/>
      </c>
      <c r="O53" s="44">
        <f t="shared" si="16"/>
        <v>0</v>
      </c>
      <c r="P53" s="46" t="str">
        <f t="shared" si="30"/>
        <v/>
      </c>
      <c r="Q53" s="44">
        <f t="shared" si="17"/>
        <v>0</v>
      </c>
      <c r="R53" s="46" t="str">
        <f t="shared" si="31"/>
        <v/>
      </c>
      <c r="S53" s="44">
        <f t="shared" si="18"/>
        <v>0</v>
      </c>
      <c r="T53" s="46" t="str">
        <f t="shared" si="32"/>
        <v/>
      </c>
      <c r="U53" s="44">
        <f t="shared" si="19"/>
        <v>0</v>
      </c>
      <c r="V53" s="46" t="str">
        <f t="shared" si="33"/>
        <v/>
      </c>
      <c r="W53" s="44">
        <f t="shared" si="20"/>
        <v>0</v>
      </c>
      <c r="X53" s="49" t="str">
        <f t="shared" si="34"/>
        <v/>
      </c>
      <c r="Y53" s="19">
        <f>'一覧表(男子)'!R118</f>
        <v>0</v>
      </c>
      <c r="Z53" s="52">
        <f t="shared" si="21"/>
        <v>0</v>
      </c>
      <c r="AA53" s="31" t="str">
        <f t="shared" si="35"/>
        <v/>
      </c>
      <c r="AB53" s="20">
        <f t="shared" si="22"/>
        <v>0</v>
      </c>
      <c r="AC53" s="31" t="str">
        <f t="shared" si="36"/>
        <v/>
      </c>
      <c r="AD53" s="20">
        <f t="shared" si="23"/>
        <v>0</v>
      </c>
      <c r="AE53" s="31" t="str">
        <f t="shared" si="37"/>
        <v/>
      </c>
      <c r="AF53" s="20">
        <f t="shared" si="24"/>
        <v>0</v>
      </c>
      <c r="AG53" s="29" t="str">
        <f t="shared" si="38"/>
        <v/>
      </c>
      <c r="AH53" s="55">
        <f t="shared" si="25"/>
        <v>0</v>
      </c>
      <c r="AI53" s="46" t="str">
        <f t="shared" si="39"/>
        <v/>
      </c>
      <c r="AJ53" s="44">
        <f t="shared" si="26"/>
        <v>0</v>
      </c>
      <c r="AK53" s="46" t="str">
        <f t="shared" si="40"/>
        <v/>
      </c>
      <c r="AL53" s="44">
        <f t="shared" si="27"/>
        <v>0</v>
      </c>
      <c r="AM53" s="49" t="str">
        <f t="shared" si="41"/>
        <v/>
      </c>
    </row>
    <row r="54" spans="1:39">
      <c r="A54" s="6">
        <v>53</v>
      </c>
      <c r="B54" t="str">
        <f>'一覧表(男子)'!A120</f>
        <v/>
      </c>
      <c r="C54" t="str">
        <f>'一覧表(男子)'!C120</f>
        <v/>
      </c>
      <c r="D54" t="str">
        <f>'一覧表(男子)'!H120</f>
        <v/>
      </c>
      <c r="E54">
        <f>'一覧表(男子)'!J120</f>
        <v>0</v>
      </c>
      <c r="F54" s="12">
        <f>'一覧表(男子)'!J121</f>
        <v>0</v>
      </c>
      <c r="G54">
        <f>'一覧表(男子)'!M120</f>
        <v>0</v>
      </c>
      <c r="H54" s="12">
        <f>'一覧表(男子)'!M121</f>
        <v>0</v>
      </c>
      <c r="J54" s="19">
        <f>'一覧表(男子)'!P120</f>
        <v>0</v>
      </c>
      <c r="K54" s="52">
        <f t="shared" si="14"/>
        <v>0</v>
      </c>
      <c r="L54" s="31" t="str">
        <f t="shared" si="28"/>
        <v/>
      </c>
      <c r="M54" s="44">
        <f t="shared" si="15"/>
        <v>0</v>
      </c>
      <c r="N54" s="46" t="str">
        <f t="shared" si="29"/>
        <v/>
      </c>
      <c r="O54" s="44">
        <f t="shared" si="16"/>
        <v>0</v>
      </c>
      <c r="P54" s="46" t="str">
        <f t="shared" si="30"/>
        <v/>
      </c>
      <c r="Q54" s="44">
        <f t="shared" si="17"/>
        <v>0</v>
      </c>
      <c r="R54" s="46" t="str">
        <f t="shared" si="31"/>
        <v/>
      </c>
      <c r="S54" s="44">
        <f t="shared" si="18"/>
        <v>0</v>
      </c>
      <c r="T54" s="46" t="str">
        <f t="shared" si="32"/>
        <v/>
      </c>
      <c r="U54" s="44">
        <f t="shared" si="19"/>
        <v>0</v>
      </c>
      <c r="V54" s="46" t="str">
        <f t="shared" si="33"/>
        <v/>
      </c>
      <c r="W54" s="44">
        <f t="shared" si="20"/>
        <v>0</v>
      </c>
      <c r="X54" s="49" t="str">
        <f t="shared" si="34"/>
        <v/>
      </c>
      <c r="Y54" s="19">
        <f>'一覧表(男子)'!R120</f>
        <v>0</v>
      </c>
      <c r="Z54" s="52">
        <f t="shared" si="21"/>
        <v>0</v>
      </c>
      <c r="AA54" s="31" t="str">
        <f t="shared" si="35"/>
        <v/>
      </c>
      <c r="AB54" s="20">
        <f t="shared" si="22"/>
        <v>0</v>
      </c>
      <c r="AC54" s="31" t="str">
        <f t="shared" si="36"/>
        <v/>
      </c>
      <c r="AD54" s="20">
        <f t="shared" si="23"/>
        <v>0</v>
      </c>
      <c r="AE54" s="31" t="str">
        <f t="shared" si="37"/>
        <v/>
      </c>
      <c r="AF54" s="20">
        <f t="shared" si="24"/>
        <v>0</v>
      </c>
      <c r="AG54" s="29" t="str">
        <f t="shared" si="38"/>
        <v/>
      </c>
      <c r="AH54" s="55">
        <f t="shared" si="25"/>
        <v>0</v>
      </c>
      <c r="AI54" s="46" t="str">
        <f t="shared" si="39"/>
        <v/>
      </c>
      <c r="AJ54" s="44">
        <f t="shared" si="26"/>
        <v>0</v>
      </c>
      <c r="AK54" s="46" t="str">
        <f t="shared" si="40"/>
        <v/>
      </c>
      <c r="AL54" s="44">
        <f t="shared" si="27"/>
        <v>0</v>
      </c>
      <c r="AM54" s="49" t="str">
        <f t="shared" si="41"/>
        <v/>
      </c>
    </row>
    <row r="55" spans="1:39">
      <c r="A55" s="6">
        <v>54</v>
      </c>
      <c r="B55" t="str">
        <f>'一覧表(男子)'!A122</f>
        <v/>
      </c>
      <c r="C55" t="str">
        <f>'一覧表(男子)'!C122</f>
        <v/>
      </c>
      <c r="D55" t="str">
        <f>'一覧表(男子)'!H122</f>
        <v/>
      </c>
      <c r="E55">
        <f>'一覧表(男子)'!J122</f>
        <v>0</v>
      </c>
      <c r="F55" s="12">
        <f>'一覧表(男子)'!J123</f>
        <v>0</v>
      </c>
      <c r="G55">
        <f>'一覧表(男子)'!M122</f>
        <v>0</v>
      </c>
      <c r="H55" s="12">
        <f>'一覧表(男子)'!M123</f>
        <v>0</v>
      </c>
      <c r="J55" s="19">
        <f>'一覧表(男子)'!P122</f>
        <v>0</v>
      </c>
      <c r="K55" s="52">
        <f t="shared" si="14"/>
        <v>0</v>
      </c>
      <c r="L55" s="31" t="str">
        <f t="shared" si="28"/>
        <v/>
      </c>
      <c r="M55" s="44">
        <f t="shared" si="15"/>
        <v>0</v>
      </c>
      <c r="N55" s="46" t="str">
        <f t="shared" si="29"/>
        <v/>
      </c>
      <c r="O55" s="44">
        <f t="shared" si="16"/>
        <v>0</v>
      </c>
      <c r="P55" s="46" t="str">
        <f t="shared" si="30"/>
        <v/>
      </c>
      <c r="Q55" s="44">
        <f t="shared" si="17"/>
        <v>0</v>
      </c>
      <c r="R55" s="46" t="str">
        <f t="shared" si="31"/>
        <v/>
      </c>
      <c r="S55" s="44">
        <f t="shared" si="18"/>
        <v>0</v>
      </c>
      <c r="T55" s="46" t="str">
        <f t="shared" si="32"/>
        <v/>
      </c>
      <c r="U55" s="44">
        <f t="shared" si="19"/>
        <v>0</v>
      </c>
      <c r="V55" s="46" t="str">
        <f t="shared" si="33"/>
        <v/>
      </c>
      <c r="W55" s="44">
        <f t="shared" si="20"/>
        <v>0</v>
      </c>
      <c r="X55" s="49" t="str">
        <f t="shared" si="34"/>
        <v/>
      </c>
      <c r="Y55" s="19">
        <f>'一覧表(男子)'!R122</f>
        <v>0</v>
      </c>
      <c r="Z55" s="52">
        <f t="shared" si="21"/>
        <v>0</v>
      </c>
      <c r="AA55" s="31" t="str">
        <f t="shared" si="35"/>
        <v/>
      </c>
      <c r="AB55" s="20">
        <f t="shared" si="22"/>
        <v>0</v>
      </c>
      <c r="AC55" s="31" t="str">
        <f t="shared" si="36"/>
        <v/>
      </c>
      <c r="AD55" s="20">
        <f t="shared" si="23"/>
        <v>0</v>
      </c>
      <c r="AE55" s="31" t="str">
        <f t="shared" si="37"/>
        <v/>
      </c>
      <c r="AF55" s="20">
        <f t="shared" si="24"/>
        <v>0</v>
      </c>
      <c r="AG55" s="29" t="str">
        <f t="shared" si="38"/>
        <v/>
      </c>
      <c r="AH55" s="55">
        <f t="shared" si="25"/>
        <v>0</v>
      </c>
      <c r="AI55" s="46" t="str">
        <f t="shared" si="39"/>
        <v/>
      </c>
      <c r="AJ55" s="44">
        <f t="shared" si="26"/>
        <v>0</v>
      </c>
      <c r="AK55" s="46" t="str">
        <f t="shared" si="40"/>
        <v/>
      </c>
      <c r="AL55" s="44">
        <f t="shared" si="27"/>
        <v>0</v>
      </c>
      <c r="AM55" s="49" t="str">
        <f t="shared" si="41"/>
        <v/>
      </c>
    </row>
    <row r="56" spans="1:39">
      <c r="A56" s="6">
        <v>55</v>
      </c>
      <c r="B56" t="str">
        <f>'一覧表(男子)'!A124</f>
        <v/>
      </c>
      <c r="C56" t="str">
        <f>'一覧表(男子)'!C124</f>
        <v/>
      </c>
      <c r="D56" t="str">
        <f>'一覧表(男子)'!H124</f>
        <v/>
      </c>
      <c r="E56">
        <f>'一覧表(男子)'!J124</f>
        <v>0</v>
      </c>
      <c r="F56" s="12">
        <f>'一覧表(男子)'!J125</f>
        <v>0</v>
      </c>
      <c r="G56">
        <f>'一覧表(男子)'!M124</f>
        <v>0</v>
      </c>
      <c r="H56" s="12">
        <f>'一覧表(男子)'!M125</f>
        <v>0</v>
      </c>
      <c r="J56" s="19">
        <f>'一覧表(男子)'!P124</f>
        <v>0</v>
      </c>
      <c r="K56" s="52">
        <f t="shared" si="14"/>
        <v>0</v>
      </c>
      <c r="L56" s="31" t="str">
        <f t="shared" si="28"/>
        <v/>
      </c>
      <c r="M56" s="44">
        <f t="shared" si="15"/>
        <v>0</v>
      </c>
      <c r="N56" s="46" t="str">
        <f t="shared" si="29"/>
        <v/>
      </c>
      <c r="O56" s="44">
        <f t="shared" si="16"/>
        <v>0</v>
      </c>
      <c r="P56" s="46" t="str">
        <f t="shared" si="30"/>
        <v/>
      </c>
      <c r="Q56" s="44">
        <f t="shared" si="17"/>
        <v>0</v>
      </c>
      <c r="R56" s="46" t="str">
        <f t="shared" si="31"/>
        <v/>
      </c>
      <c r="S56" s="44">
        <f t="shared" si="18"/>
        <v>0</v>
      </c>
      <c r="T56" s="46" t="str">
        <f t="shared" si="32"/>
        <v/>
      </c>
      <c r="U56" s="44">
        <f t="shared" si="19"/>
        <v>0</v>
      </c>
      <c r="V56" s="46" t="str">
        <f t="shared" si="33"/>
        <v/>
      </c>
      <c r="W56" s="44">
        <f t="shared" si="20"/>
        <v>0</v>
      </c>
      <c r="X56" s="49" t="str">
        <f t="shared" si="34"/>
        <v/>
      </c>
      <c r="Y56" s="19">
        <f>'一覧表(男子)'!R124</f>
        <v>0</v>
      </c>
      <c r="Z56" s="52">
        <f t="shared" si="21"/>
        <v>0</v>
      </c>
      <c r="AA56" s="31" t="str">
        <f t="shared" si="35"/>
        <v/>
      </c>
      <c r="AB56" s="20">
        <f t="shared" si="22"/>
        <v>0</v>
      </c>
      <c r="AC56" s="31" t="str">
        <f t="shared" si="36"/>
        <v/>
      </c>
      <c r="AD56" s="20">
        <f t="shared" si="23"/>
        <v>0</v>
      </c>
      <c r="AE56" s="31" t="str">
        <f t="shared" si="37"/>
        <v/>
      </c>
      <c r="AF56" s="20">
        <f t="shared" si="24"/>
        <v>0</v>
      </c>
      <c r="AG56" s="29" t="str">
        <f t="shared" si="38"/>
        <v/>
      </c>
      <c r="AH56" s="55">
        <f t="shared" si="25"/>
        <v>0</v>
      </c>
      <c r="AI56" s="46" t="str">
        <f t="shared" si="39"/>
        <v/>
      </c>
      <c r="AJ56" s="44">
        <f t="shared" si="26"/>
        <v>0</v>
      </c>
      <c r="AK56" s="46" t="str">
        <f t="shared" si="40"/>
        <v/>
      </c>
      <c r="AL56" s="44">
        <f t="shared" si="27"/>
        <v>0</v>
      </c>
      <c r="AM56" s="49" t="str">
        <f t="shared" si="41"/>
        <v/>
      </c>
    </row>
    <row r="57" spans="1:39">
      <c r="A57" s="6">
        <v>56</v>
      </c>
      <c r="B57" t="str">
        <f>'一覧表(男子)'!A126</f>
        <v/>
      </c>
      <c r="C57" t="str">
        <f>'一覧表(男子)'!C126</f>
        <v/>
      </c>
      <c r="D57" t="str">
        <f>'一覧表(男子)'!H126</f>
        <v/>
      </c>
      <c r="E57">
        <f>'一覧表(男子)'!J126</f>
        <v>0</v>
      </c>
      <c r="F57" s="12">
        <f>'一覧表(男子)'!J127</f>
        <v>0</v>
      </c>
      <c r="G57">
        <f>'一覧表(男子)'!M126</f>
        <v>0</v>
      </c>
      <c r="H57" s="12">
        <f>'一覧表(男子)'!M127</f>
        <v>0</v>
      </c>
      <c r="J57" s="19">
        <f>'一覧表(男子)'!P126</f>
        <v>0</v>
      </c>
      <c r="K57" s="52">
        <f t="shared" si="14"/>
        <v>0</v>
      </c>
      <c r="L57" s="31" t="str">
        <f t="shared" si="28"/>
        <v/>
      </c>
      <c r="M57" s="44">
        <f t="shared" si="15"/>
        <v>0</v>
      </c>
      <c r="N57" s="46" t="str">
        <f t="shared" si="29"/>
        <v/>
      </c>
      <c r="O57" s="44">
        <f t="shared" si="16"/>
        <v>0</v>
      </c>
      <c r="P57" s="46" t="str">
        <f t="shared" si="30"/>
        <v/>
      </c>
      <c r="Q57" s="44">
        <f t="shared" si="17"/>
        <v>0</v>
      </c>
      <c r="R57" s="46" t="str">
        <f t="shared" si="31"/>
        <v/>
      </c>
      <c r="S57" s="44">
        <f t="shared" si="18"/>
        <v>0</v>
      </c>
      <c r="T57" s="46" t="str">
        <f t="shared" si="32"/>
        <v/>
      </c>
      <c r="U57" s="44">
        <f t="shared" si="19"/>
        <v>0</v>
      </c>
      <c r="V57" s="46" t="str">
        <f t="shared" si="33"/>
        <v/>
      </c>
      <c r="W57" s="44">
        <f t="shared" si="20"/>
        <v>0</v>
      </c>
      <c r="X57" s="49" t="str">
        <f t="shared" si="34"/>
        <v/>
      </c>
      <c r="Y57" s="19">
        <f>'一覧表(男子)'!R126</f>
        <v>0</v>
      </c>
      <c r="Z57" s="52">
        <f t="shared" si="21"/>
        <v>0</v>
      </c>
      <c r="AA57" s="31" t="str">
        <f t="shared" si="35"/>
        <v/>
      </c>
      <c r="AB57" s="20">
        <f t="shared" si="22"/>
        <v>0</v>
      </c>
      <c r="AC57" s="31" t="str">
        <f t="shared" si="36"/>
        <v/>
      </c>
      <c r="AD57" s="20">
        <f t="shared" si="23"/>
        <v>0</v>
      </c>
      <c r="AE57" s="31" t="str">
        <f t="shared" si="37"/>
        <v/>
      </c>
      <c r="AF57" s="20">
        <f t="shared" si="24"/>
        <v>0</v>
      </c>
      <c r="AG57" s="29" t="str">
        <f t="shared" si="38"/>
        <v/>
      </c>
      <c r="AH57" s="55">
        <f t="shared" si="25"/>
        <v>0</v>
      </c>
      <c r="AI57" s="46" t="str">
        <f t="shared" si="39"/>
        <v/>
      </c>
      <c r="AJ57" s="44">
        <f t="shared" si="26"/>
        <v>0</v>
      </c>
      <c r="AK57" s="46" t="str">
        <f t="shared" si="40"/>
        <v/>
      </c>
      <c r="AL57" s="44">
        <f t="shared" si="27"/>
        <v>0</v>
      </c>
      <c r="AM57" s="49" t="str">
        <f t="shared" si="41"/>
        <v/>
      </c>
    </row>
    <row r="58" spans="1:39">
      <c r="A58" s="6">
        <v>57</v>
      </c>
      <c r="B58" t="str">
        <f>'一覧表(男子)'!A128</f>
        <v/>
      </c>
      <c r="C58" t="str">
        <f>'一覧表(男子)'!C128</f>
        <v/>
      </c>
      <c r="D58" t="str">
        <f>'一覧表(男子)'!H128</f>
        <v/>
      </c>
      <c r="E58">
        <f>'一覧表(男子)'!J128</f>
        <v>0</v>
      </c>
      <c r="F58" s="12">
        <f>'一覧表(男子)'!J129</f>
        <v>0</v>
      </c>
      <c r="G58">
        <f>'一覧表(男子)'!M128</f>
        <v>0</v>
      </c>
      <c r="H58" s="12">
        <f>'一覧表(男子)'!M129</f>
        <v>0</v>
      </c>
      <c r="J58" s="19">
        <f>'一覧表(男子)'!P128</f>
        <v>0</v>
      </c>
      <c r="K58" s="52">
        <f t="shared" si="14"/>
        <v>0</v>
      </c>
      <c r="L58" s="31" t="str">
        <f t="shared" si="28"/>
        <v/>
      </c>
      <c r="M58" s="44">
        <f t="shared" si="15"/>
        <v>0</v>
      </c>
      <c r="N58" s="46" t="str">
        <f t="shared" si="29"/>
        <v/>
      </c>
      <c r="O58" s="44">
        <f t="shared" si="16"/>
        <v>0</v>
      </c>
      <c r="P58" s="46" t="str">
        <f t="shared" si="30"/>
        <v/>
      </c>
      <c r="Q58" s="44">
        <f t="shared" si="17"/>
        <v>0</v>
      </c>
      <c r="R58" s="46" t="str">
        <f t="shared" si="31"/>
        <v/>
      </c>
      <c r="S58" s="44">
        <f t="shared" si="18"/>
        <v>0</v>
      </c>
      <c r="T58" s="46" t="str">
        <f t="shared" si="32"/>
        <v/>
      </c>
      <c r="U58" s="44">
        <f t="shared" si="19"/>
        <v>0</v>
      </c>
      <c r="V58" s="46" t="str">
        <f t="shared" si="33"/>
        <v/>
      </c>
      <c r="W58" s="44">
        <f t="shared" si="20"/>
        <v>0</v>
      </c>
      <c r="X58" s="49" t="str">
        <f t="shared" si="34"/>
        <v/>
      </c>
      <c r="Y58" s="19">
        <f>'一覧表(男子)'!R128</f>
        <v>0</v>
      </c>
      <c r="Z58" s="52">
        <f t="shared" si="21"/>
        <v>0</v>
      </c>
      <c r="AA58" s="31" t="str">
        <f t="shared" si="35"/>
        <v/>
      </c>
      <c r="AB58" s="20">
        <f t="shared" si="22"/>
        <v>0</v>
      </c>
      <c r="AC58" s="31" t="str">
        <f t="shared" si="36"/>
        <v/>
      </c>
      <c r="AD58" s="20">
        <f t="shared" si="23"/>
        <v>0</v>
      </c>
      <c r="AE58" s="31" t="str">
        <f t="shared" si="37"/>
        <v/>
      </c>
      <c r="AF58" s="20">
        <f t="shared" si="24"/>
        <v>0</v>
      </c>
      <c r="AG58" s="29" t="str">
        <f t="shared" si="38"/>
        <v/>
      </c>
      <c r="AH58" s="55">
        <f t="shared" si="25"/>
        <v>0</v>
      </c>
      <c r="AI58" s="46" t="str">
        <f t="shared" si="39"/>
        <v/>
      </c>
      <c r="AJ58" s="44">
        <f t="shared" si="26"/>
        <v>0</v>
      </c>
      <c r="AK58" s="46" t="str">
        <f t="shared" si="40"/>
        <v/>
      </c>
      <c r="AL58" s="44">
        <f t="shared" si="27"/>
        <v>0</v>
      </c>
      <c r="AM58" s="49" t="str">
        <f t="shared" si="41"/>
        <v/>
      </c>
    </row>
    <row r="59" spans="1:39">
      <c r="A59" s="6">
        <v>58</v>
      </c>
      <c r="B59" t="str">
        <f>'一覧表(男子)'!A130</f>
        <v/>
      </c>
      <c r="C59" t="str">
        <f>'一覧表(男子)'!C130</f>
        <v/>
      </c>
      <c r="D59" t="str">
        <f>'一覧表(男子)'!H130</f>
        <v/>
      </c>
      <c r="E59">
        <f>'一覧表(男子)'!J130</f>
        <v>0</v>
      </c>
      <c r="F59" s="12">
        <f>'一覧表(男子)'!J131</f>
        <v>0</v>
      </c>
      <c r="G59">
        <f>'一覧表(男子)'!M130</f>
        <v>0</v>
      </c>
      <c r="H59" s="12">
        <f>'一覧表(男子)'!M131</f>
        <v>0</v>
      </c>
      <c r="J59" s="19">
        <f>'一覧表(男子)'!P130</f>
        <v>0</v>
      </c>
      <c r="K59" s="52">
        <f t="shared" si="14"/>
        <v>0</v>
      </c>
      <c r="L59" s="31" t="str">
        <f t="shared" si="28"/>
        <v/>
      </c>
      <c r="M59" s="44">
        <f t="shared" si="15"/>
        <v>0</v>
      </c>
      <c r="N59" s="46" t="str">
        <f t="shared" si="29"/>
        <v/>
      </c>
      <c r="O59" s="44">
        <f t="shared" si="16"/>
        <v>0</v>
      </c>
      <c r="P59" s="46" t="str">
        <f t="shared" si="30"/>
        <v/>
      </c>
      <c r="Q59" s="44">
        <f t="shared" si="17"/>
        <v>0</v>
      </c>
      <c r="R59" s="46" t="str">
        <f t="shared" si="31"/>
        <v/>
      </c>
      <c r="S59" s="44">
        <f t="shared" si="18"/>
        <v>0</v>
      </c>
      <c r="T59" s="46" t="str">
        <f t="shared" si="32"/>
        <v/>
      </c>
      <c r="U59" s="44">
        <f t="shared" si="19"/>
        <v>0</v>
      </c>
      <c r="V59" s="46" t="str">
        <f t="shared" si="33"/>
        <v/>
      </c>
      <c r="W59" s="44">
        <f t="shared" si="20"/>
        <v>0</v>
      </c>
      <c r="X59" s="49" t="str">
        <f t="shared" si="34"/>
        <v/>
      </c>
      <c r="Y59" s="19">
        <f>'一覧表(男子)'!R130</f>
        <v>0</v>
      </c>
      <c r="Z59" s="52">
        <f t="shared" si="21"/>
        <v>0</v>
      </c>
      <c r="AA59" s="31" t="str">
        <f t="shared" si="35"/>
        <v/>
      </c>
      <c r="AB59" s="20">
        <f t="shared" si="22"/>
        <v>0</v>
      </c>
      <c r="AC59" s="31" t="str">
        <f t="shared" si="36"/>
        <v/>
      </c>
      <c r="AD59" s="20">
        <f t="shared" si="23"/>
        <v>0</v>
      </c>
      <c r="AE59" s="31" t="str">
        <f t="shared" si="37"/>
        <v/>
      </c>
      <c r="AF59" s="20">
        <f t="shared" si="24"/>
        <v>0</v>
      </c>
      <c r="AG59" s="29" t="str">
        <f t="shared" si="38"/>
        <v/>
      </c>
      <c r="AH59" s="55">
        <f t="shared" si="25"/>
        <v>0</v>
      </c>
      <c r="AI59" s="46" t="str">
        <f t="shared" si="39"/>
        <v/>
      </c>
      <c r="AJ59" s="44">
        <f t="shared" si="26"/>
        <v>0</v>
      </c>
      <c r="AK59" s="46" t="str">
        <f t="shared" si="40"/>
        <v/>
      </c>
      <c r="AL59" s="44">
        <f t="shared" si="27"/>
        <v>0</v>
      </c>
      <c r="AM59" s="49" t="str">
        <f t="shared" si="41"/>
        <v/>
      </c>
    </row>
    <row r="60" spans="1:39">
      <c r="A60" s="6">
        <v>59</v>
      </c>
      <c r="B60" t="str">
        <f>'一覧表(男子)'!A132</f>
        <v/>
      </c>
      <c r="C60" t="str">
        <f>'一覧表(男子)'!C132</f>
        <v/>
      </c>
      <c r="D60" t="str">
        <f>'一覧表(男子)'!H132</f>
        <v/>
      </c>
      <c r="E60">
        <f>'一覧表(男子)'!J132</f>
        <v>0</v>
      </c>
      <c r="F60" s="12">
        <f>'一覧表(男子)'!J133</f>
        <v>0</v>
      </c>
      <c r="G60">
        <f>'一覧表(男子)'!M132</f>
        <v>0</v>
      </c>
      <c r="H60" s="12">
        <f>'一覧表(男子)'!M133</f>
        <v>0</v>
      </c>
      <c r="J60" s="19">
        <f>'一覧表(男子)'!P132</f>
        <v>0</v>
      </c>
      <c r="K60" s="52">
        <f t="shared" si="14"/>
        <v>0</v>
      </c>
      <c r="L60" s="31" t="str">
        <f t="shared" si="28"/>
        <v/>
      </c>
      <c r="M60" s="44">
        <f t="shared" si="15"/>
        <v>0</v>
      </c>
      <c r="N60" s="46" t="str">
        <f t="shared" si="29"/>
        <v/>
      </c>
      <c r="O60" s="44">
        <f t="shared" si="16"/>
        <v>0</v>
      </c>
      <c r="P60" s="46" t="str">
        <f t="shared" si="30"/>
        <v/>
      </c>
      <c r="Q60" s="44">
        <f t="shared" si="17"/>
        <v>0</v>
      </c>
      <c r="R60" s="46" t="str">
        <f t="shared" si="31"/>
        <v/>
      </c>
      <c r="S60" s="44">
        <f t="shared" si="18"/>
        <v>0</v>
      </c>
      <c r="T60" s="46" t="str">
        <f t="shared" si="32"/>
        <v/>
      </c>
      <c r="U60" s="44">
        <f t="shared" si="19"/>
        <v>0</v>
      </c>
      <c r="V60" s="46" t="str">
        <f t="shared" si="33"/>
        <v/>
      </c>
      <c r="W60" s="44">
        <f t="shared" si="20"/>
        <v>0</v>
      </c>
      <c r="X60" s="49" t="str">
        <f t="shared" si="34"/>
        <v/>
      </c>
      <c r="Y60" s="19">
        <f>'一覧表(男子)'!R132</f>
        <v>0</v>
      </c>
      <c r="Z60" s="52">
        <f t="shared" si="21"/>
        <v>0</v>
      </c>
      <c r="AA60" s="31" t="str">
        <f t="shared" si="35"/>
        <v/>
      </c>
      <c r="AB60" s="20">
        <f t="shared" si="22"/>
        <v>0</v>
      </c>
      <c r="AC60" s="31" t="str">
        <f t="shared" si="36"/>
        <v/>
      </c>
      <c r="AD60" s="20">
        <f t="shared" si="23"/>
        <v>0</v>
      </c>
      <c r="AE60" s="31" t="str">
        <f t="shared" si="37"/>
        <v/>
      </c>
      <c r="AF60" s="20">
        <f t="shared" si="24"/>
        <v>0</v>
      </c>
      <c r="AG60" s="29" t="str">
        <f t="shared" si="38"/>
        <v/>
      </c>
      <c r="AH60" s="55">
        <f t="shared" si="25"/>
        <v>0</v>
      </c>
      <c r="AI60" s="46" t="str">
        <f t="shared" si="39"/>
        <v/>
      </c>
      <c r="AJ60" s="44">
        <f t="shared" si="26"/>
        <v>0</v>
      </c>
      <c r="AK60" s="46" t="str">
        <f t="shared" si="40"/>
        <v/>
      </c>
      <c r="AL60" s="44">
        <f t="shared" si="27"/>
        <v>0</v>
      </c>
      <c r="AM60" s="49" t="str">
        <f t="shared" si="41"/>
        <v/>
      </c>
    </row>
    <row r="61" spans="1:39">
      <c r="A61" s="6">
        <v>60</v>
      </c>
      <c r="B61" t="str">
        <f>'一覧表(男子)'!A134</f>
        <v/>
      </c>
      <c r="C61" t="str">
        <f>'一覧表(男子)'!C134</f>
        <v/>
      </c>
      <c r="D61" t="str">
        <f>'一覧表(男子)'!H134</f>
        <v/>
      </c>
      <c r="E61">
        <f>'一覧表(男子)'!J134</f>
        <v>0</v>
      </c>
      <c r="F61" s="12">
        <f>'一覧表(男子)'!J135</f>
        <v>0</v>
      </c>
      <c r="G61">
        <f>'一覧表(男子)'!M134</f>
        <v>0</v>
      </c>
      <c r="H61" s="12">
        <f>'一覧表(男子)'!M135</f>
        <v>0</v>
      </c>
      <c r="J61" s="19">
        <f>'一覧表(男子)'!P134</f>
        <v>0</v>
      </c>
      <c r="K61" s="52">
        <f t="shared" si="14"/>
        <v>0</v>
      </c>
      <c r="L61" s="31" t="str">
        <f t="shared" si="28"/>
        <v/>
      </c>
      <c r="M61" s="44">
        <f t="shared" si="15"/>
        <v>0</v>
      </c>
      <c r="N61" s="46" t="str">
        <f t="shared" si="29"/>
        <v/>
      </c>
      <c r="O61" s="44">
        <f t="shared" si="16"/>
        <v>0</v>
      </c>
      <c r="P61" s="46" t="str">
        <f t="shared" si="30"/>
        <v/>
      </c>
      <c r="Q61" s="44">
        <f t="shared" si="17"/>
        <v>0</v>
      </c>
      <c r="R61" s="46" t="str">
        <f t="shared" si="31"/>
        <v/>
      </c>
      <c r="S61" s="44">
        <f t="shared" si="18"/>
        <v>0</v>
      </c>
      <c r="T61" s="46" t="str">
        <f t="shared" si="32"/>
        <v/>
      </c>
      <c r="U61" s="44">
        <f t="shared" si="19"/>
        <v>0</v>
      </c>
      <c r="V61" s="46" t="str">
        <f t="shared" si="33"/>
        <v/>
      </c>
      <c r="W61" s="44">
        <f t="shared" si="20"/>
        <v>0</v>
      </c>
      <c r="X61" s="49" t="str">
        <f t="shared" si="34"/>
        <v/>
      </c>
      <c r="Y61" s="19">
        <f>'一覧表(男子)'!R134</f>
        <v>0</v>
      </c>
      <c r="Z61" s="52">
        <f t="shared" si="21"/>
        <v>0</v>
      </c>
      <c r="AA61" s="31" t="str">
        <f t="shared" si="35"/>
        <v/>
      </c>
      <c r="AB61" s="20">
        <f t="shared" si="22"/>
        <v>0</v>
      </c>
      <c r="AC61" s="31" t="str">
        <f t="shared" si="36"/>
        <v/>
      </c>
      <c r="AD61" s="20">
        <f t="shared" si="23"/>
        <v>0</v>
      </c>
      <c r="AE61" s="31" t="str">
        <f t="shared" si="37"/>
        <v/>
      </c>
      <c r="AF61" s="20">
        <f t="shared" si="24"/>
        <v>0</v>
      </c>
      <c r="AG61" s="29" t="str">
        <f t="shared" si="38"/>
        <v/>
      </c>
      <c r="AH61" s="55">
        <f t="shared" si="25"/>
        <v>0</v>
      </c>
      <c r="AI61" s="46" t="str">
        <f t="shared" si="39"/>
        <v/>
      </c>
      <c r="AJ61" s="44">
        <f t="shared" si="26"/>
        <v>0</v>
      </c>
      <c r="AK61" s="46" t="str">
        <f t="shared" si="40"/>
        <v/>
      </c>
      <c r="AL61" s="44">
        <f t="shared" si="27"/>
        <v>0</v>
      </c>
      <c r="AM61" s="49" t="str">
        <f t="shared" si="41"/>
        <v/>
      </c>
    </row>
    <row r="62" spans="1:39">
      <c r="A62" s="6">
        <v>61</v>
      </c>
      <c r="B62" t="str">
        <f>'一覧表(男子)'!A136</f>
        <v/>
      </c>
      <c r="C62" t="str">
        <f>'一覧表(男子)'!C136</f>
        <v/>
      </c>
      <c r="D62" t="str">
        <f>'一覧表(男子)'!H136</f>
        <v/>
      </c>
      <c r="E62">
        <f>'一覧表(男子)'!J136</f>
        <v>0</v>
      </c>
      <c r="F62" s="12">
        <f>'一覧表(男子)'!J137</f>
        <v>0</v>
      </c>
      <c r="G62">
        <f>'一覧表(男子)'!M136</f>
        <v>0</v>
      </c>
      <c r="H62" s="12">
        <f>'一覧表(男子)'!M137</f>
        <v>0</v>
      </c>
      <c r="J62" s="19">
        <f>'一覧表(男子)'!P136</f>
        <v>0</v>
      </c>
      <c r="K62" s="52">
        <f t="shared" si="14"/>
        <v>0</v>
      </c>
      <c r="L62" s="31" t="str">
        <f t="shared" si="28"/>
        <v/>
      </c>
      <c r="M62" s="44">
        <f t="shared" si="15"/>
        <v>0</v>
      </c>
      <c r="N62" s="46" t="str">
        <f t="shared" si="29"/>
        <v/>
      </c>
      <c r="O62" s="44">
        <f t="shared" si="16"/>
        <v>0</v>
      </c>
      <c r="P62" s="46" t="str">
        <f t="shared" si="30"/>
        <v/>
      </c>
      <c r="Q62" s="44">
        <f t="shared" si="17"/>
        <v>0</v>
      </c>
      <c r="R62" s="46" t="str">
        <f t="shared" si="31"/>
        <v/>
      </c>
      <c r="S62" s="44">
        <f t="shared" si="18"/>
        <v>0</v>
      </c>
      <c r="T62" s="46" t="str">
        <f t="shared" si="32"/>
        <v/>
      </c>
      <c r="U62" s="44">
        <f t="shared" si="19"/>
        <v>0</v>
      </c>
      <c r="V62" s="46" t="str">
        <f t="shared" si="33"/>
        <v/>
      </c>
      <c r="W62" s="44">
        <f t="shared" si="20"/>
        <v>0</v>
      </c>
      <c r="X62" s="49" t="str">
        <f t="shared" si="34"/>
        <v/>
      </c>
      <c r="Y62" s="19">
        <f>'一覧表(男子)'!R136</f>
        <v>0</v>
      </c>
      <c r="Z62" s="52">
        <f t="shared" si="21"/>
        <v>0</v>
      </c>
      <c r="AA62" s="31" t="str">
        <f t="shared" si="35"/>
        <v/>
      </c>
      <c r="AB62" s="20">
        <f t="shared" si="22"/>
        <v>0</v>
      </c>
      <c r="AC62" s="31" t="str">
        <f t="shared" si="36"/>
        <v/>
      </c>
      <c r="AD62" s="20">
        <f t="shared" si="23"/>
        <v>0</v>
      </c>
      <c r="AE62" s="31" t="str">
        <f t="shared" si="37"/>
        <v/>
      </c>
      <c r="AF62" s="20">
        <f t="shared" si="24"/>
        <v>0</v>
      </c>
      <c r="AG62" s="29" t="str">
        <f t="shared" si="38"/>
        <v/>
      </c>
      <c r="AH62" s="55">
        <f t="shared" si="25"/>
        <v>0</v>
      </c>
      <c r="AI62" s="46" t="str">
        <f t="shared" si="39"/>
        <v/>
      </c>
      <c r="AJ62" s="44">
        <f t="shared" si="26"/>
        <v>0</v>
      </c>
      <c r="AK62" s="46" t="str">
        <f t="shared" si="40"/>
        <v/>
      </c>
      <c r="AL62" s="44">
        <f t="shared" si="27"/>
        <v>0</v>
      </c>
      <c r="AM62" s="49" t="str">
        <f t="shared" si="41"/>
        <v/>
      </c>
    </row>
    <row r="63" spans="1:39">
      <c r="A63" s="6">
        <v>62</v>
      </c>
      <c r="B63" t="str">
        <f>'一覧表(男子)'!A138</f>
        <v/>
      </c>
      <c r="C63" t="str">
        <f>'一覧表(男子)'!C138</f>
        <v/>
      </c>
      <c r="D63" t="str">
        <f>'一覧表(男子)'!H138</f>
        <v/>
      </c>
      <c r="E63">
        <f>'一覧表(男子)'!J138</f>
        <v>0</v>
      </c>
      <c r="F63" s="12">
        <f>'一覧表(男子)'!J139</f>
        <v>0</v>
      </c>
      <c r="G63">
        <f>'一覧表(男子)'!M138</f>
        <v>0</v>
      </c>
      <c r="H63" s="12">
        <f>'一覧表(男子)'!M139</f>
        <v>0</v>
      </c>
      <c r="J63" s="19">
        <f>'一覧表(男子)'!P138</f>
        <v>0</v>
      </c>
      <c r="K63" s="52">
        <f t="shared" si="14"/>
        <v>0</v>
      </c>
      <c r="L63" s="31" t="str">
        <f t="shared" si="28"/>
        <v/>
      </c>
      <c r="M63" s="44">
        <f t="shared" si="15"/>
        <v>0</v>
      </c>
      <c r="N63" s="46" t="str">
        <f t="shared" si="29"/>
        <v/>
      </c>
      <c r="O63" s="44">
        <f t="shared" si="16"/>
        <v>0</v>
      </c>
      <c r="P63" s="46" t="str">
        <f t="shared" si="30"/>
        <v/>
      </c>
      <c r="Q63" s="44">
        <f t="shared" si="17"/>
        <v>0</v>
      </c>
      <c r="R63" s="46" t="str">
        <f t="shared" si="31"/>
        <v/>
      </c>
      <c r="S63" s="44">
        <f t="shared" si="18"/>
        <v>0</v>
      </c>
      <c r="T63" s="46" t="str">
        <f t="shared" si="32"/>
        <v/>
      </c>
      <c r="U63" s="44">
        <f t="shared" si="19"/>
        <v>0</v>
      </c>
      <c r="V63" s="46" t="str">
        <f t="shared" si="33"/>
        <v/>
      </c>
      <c r="W63" s="44">
        <f t="shared" si="20"/>
        <v>0</v>
      </c>
      <c r="X63" s="49" t="str">
        <f t="shared" si="34"/>
        <v/>
      </c>
      <c r="Y63" s="19">
        <f>'一覧表(男子)'!R138</f>
        <v>0</v>
      </c>
      <c r="Z63" s="52">
        <f t="shared" si="21"/>
        <v>0</v>
      </c>
      <c r="AA63" s="31" t="str">
        <f t="shared" si="35"/>
        <v/>
      </c>
      <c r="AB63" s="20">
        <f t="shared" si="22"/>
        <v>0</v>
      </c>
      <c r="AC63" s="31" t="str">
        <f t="shared" si="36"/>
        <v/>
      </c>
      <c r="AD63" s="20">
        <f t="shared" si="23"/>
        <v>0</v>
      </c>
      <c r="AE63" s="31" t="str">
        <f t="shared" si="37"/>
        <v/>
      </c>
      <c r="AF63" s="20">
        <f t="shared" si="24"/>
        <v>0</v>
      </c>
      <c r="AG63" s="29" t="str">
        <f t="shared" si="38"/>
        <v/>
      </c>
      <c r="AH63" s="55">
        <f t="shared" si="25"/>
        <v>0</v>
      </c>
      <c r="AI63" s="46" t="str">
        <f t="shared" si="39"/>
        <v/>
      </c>
      <c r="AJ63" s="44">
        <f t="shared" si="26"/>
        <v>0</v>
      </c>
      <c r="AK63" s="46" t="str">
        <f t="shared" si="40"/>
        <v/>
      </c>
      <c r="AL63" s="44">
        <f t="shared" si="27"/>
        <v>0</v>
      </c>
      <c r="AM63" s="49" t="str">
        <f t="shared" si="41"/>
        <v/>
      </c>
    </row>
    <row r="64" spans="1:39">
      <c r="A64" s="6">
        <v>63</v>
      </c>
      <c r="B64" t="str">
        <f>'一覧表(男子)'!A140</f>
        <v/>
      </c>
      <c r="C64" t="str">
        <f>'一覧表(男子)'!C140</f>
        <v/>
      </c>
      <c r="D64" t="str">
        <f>'一覧表(男子)'!H140</f>
        <v/>
      </c>
      <c r="E64">
        <f>'一覧表(男子)'!J140</f>
        <v>0</v>
      </c>
      <c r="F64" s="12">
        <f>'一覧表(男子)'!J141</f>
        <v>0</v>
      </c>
      <c r="G64">
        <f>'一覧表(男子)'!M140</f>
        <v>0</v>
      </c>
      <c r="H64" s="12">
        <f>'一覧表(男子)'!M141</f>
        <v>0</v>
      </c>
      <c r="J64" s="19">
        <f>'一覧表(男子)'!P140</f>
        <v>0</v>
      </c>
      <c r="K64" s="52">
        <f t="shared" si="14"/>
        <v>0</v>
      </c>
      <c r="L64" s="31" t="str">
        <f t="shared" si="28"/>
        <v/>
      </c>
      <c r="M64" s="44">
        <f t="shared" si="15"/>
        <v>0</v>
      </c>
      <c r="N64" s="46" t="str">
        <f t="shared" si="29"/>
        <v/>
      </c>
      <c r="O64" s="44">
        <f t="shared" si="16"/>
        <v>0</v>
      </c>
      <c r="P64" s="46" t="str">
        <f t="shared" si="30"/>
        <v/>
      </c>
      <c r="Q64" s="44">
        <f t="shared" si="17"/>
        <v>0</v>
      </c>
      <c r="R64" s="46" t="str">
        <f t="shared" si="31"/>
        <v/>
      </c>
      <c r="S64" s="44">
        <f t="shared" si="18"/>
        <v>0</v>
      </c>
      <c r="T64" s="46" t="str">
        <f t="shared" si="32"/>
        <v/>
      </c>
      <c r="U64" s="44">
        <f t="shared" si="19"/>
        <v>0</v>
      </c>
      <c r="V64" s="46" t="str">
        <f t="shared" si="33"/>
        <v/>
      </c>
      <c r="W64" s="44">
        <f t="shared" si="20"/>
        <v>0</v>
      </c>
      <c r="X64" s="49" t="str">
        <f t="shared" si="34"/>
        <v/>
      </c>
      <c r="Y64" s="19">
        <f>'一覧表(男子)'!R140</f>
        <v>0</v>
      </c>
      <c r="Z64" s="52">
        <f t="shared" si="21"/>
        <v>0</v>
      </c>
      <c r="AA64" s="31" t="str">
        <f t="shared" si="35"/>
        <v/>
      </c>
      <c r="AB64" s="20">
        <f t="shared" si="22"/>
        <v>0</v>
      </c>
      <c r="AC64" s="31" t="str">
        <f t="shared" si="36"/>
        <v/>
      </c>
      <c r="AD64" s="20">
        <f t="shared" si="23"/>
        <v>0</v>
      </c>
      <c r="AE64" s="31" t="str">
        <f t="shared" si="37"/>
        <v/>
      </c>
      <c r="AF64" s="20">
        <f t="shared" si="24"/>
        <v>0</v>
      </c>
      <c r="AG64" s="29" t="str">
        <f t="shared" si="38"/>
        <v/>
      </c>
      <c r="AH64" s="55">
        <f t="shared" si="25"/>
        <v>0</v>
      </c>
      <c r="AI64" s="46" t="str">
        <f t="shared" si="39"/>
        <v/>
      </c>
      <c r="AJ64" s="44">
        <f t="shared" si="26"/>
        <v>0</v>
      </c>
      <c r="AK64" s="46" t="str">
        <f t="shared" si="40"/>
        <v/>
      </c>
      <c r="AL64" s="44">
        <f t="shared" si="27"/>
        <v>0</v>
      </c>
      <c r="AM64" s="49" t="str">
        <f t="shared" si="41"/>
        <v/>
      </c>
    </row>
    <row r="65" spans="1:39">
      <c r="A65" s="6">
        <v>64</v>
      </c>
      <c r="B65" t="str">
        <f>'一覧表(男子)'!A142</f>
        <v/>
      </c>
      <c r="C65" t="str">
        <f>'一覧表(男子)'!C142</f>
        <v/>
      </c>
      <c r="D65" t="str">
        <f>'一覧表(男子)'!H142</f>
        <v/>
      </c>
      <c r="E65">
        <f>'一覧表(男子)'!J142</f>
        <v>0</v>
      </c>
      <c r="F65" s="12">
        <f>'一覧表(男子)'!J143</f>
        <v>0</v>
      </c>
      <c r="G65">
        <f>'一覧表(男子)'!M142</f>
        <v>0</v>
      </c>
      <c r="H65" s="12">
        <f>'一覧表(男子)'!M143</f>
        <v>0</v>
      </c>
      <c r="J65" s="19">
        <f>'一覧表(男子)'!P142</f>
        <v>0</v>
      </c>
      <c r="K65" s="52">
        <f t="shared" si="14"/>
        <v>0</v>
      </c>
      <c r="L65" s="31" t="str">
        <f t="shared" si="28"/>
        <v/>
      </c>
      <c r="M65" s="44">
        <f t="shared" si="15"/>
        <v>0</v>
      </c>
      <c r="N65" s="46" t="str">
        <f t="shared" si="29"/>
        <v/>
      </c>
      <c r="O65" s="44">
        <f t="shared" si="16"/>
        <v>0</v>
      </c>
      <c r="P65" s="46" t="str">
        <f t="shared" si="30"/>
        <v/>
      </c>
      <c r="Q65" s="44">
        <f t="shared" si="17"/>
        <v>0</v>
      </c>
      <c r="R65" s="46" t="str">
        <f t="shared" si="31"/>
        <v/>
      </c>
      <c r="S65" s="44">
        <f t="shared" si="18"/>
        <v>0</v>
      </c>
      <c r="T65" s="46" t="str">
        <f t="shared" si="32"/>
        <v/>
      </c>
      <c r="U65" s="44">
        <f t="shared" si="19"/>
        <v>0</v>
      </c>
      <c r="V65" s="46" t="str">
        <f t="shared" si="33"/>
        <v/>
      </c>
      <c r="W65" s="44">
        <f t="shared" si="20"/>
        <v>0</v>
      </c>
      <c r="X65" s="49" t="str">
        <f t="shared" si="34"/>
        <v/>
      </c>
      <c r="Y65" s="19">
        <f>'一覧表(男子)'!R142</f>
        <v>0</v>
      </c>
      <c r="Z65" s="52">
        <f t="shared" si="21"/>
        <v>0</v>
      </c>
      <c r="AA65" s="31" t="str">
        <f t="shared" si="35"/>
        <v/>
      </c>
      <c r="AB65" s="20">
        <f t="shared" si="22"/>
        <v>0</v>
      </c>
      <c r="AC65" s="31" t="str">
        <f t="shared" si="36"/>
        <v/>
      </c>
      <c r="AD65" s="20">
        <f t="shared" si="23"/>
        <v>0</v>
      </c>
      <c r="AE65" s="31" t="str">
        <f t="shared" si="37"/>
        <v/>
      </c>
      <c r="AF65" s="20">
        <f t="shared" si="24"/>
        <v>0</v>
      </c>
      <c r="AG65" s="29" t="str">
        <f t="shared" si="38"/>
        <v/>
      </c>
      <c r="AH65" s="55">
        <f t="shared" si="25"/>
        <v>0</v>
      </c>
      <c r="AI65" s="46" t="str">
        <f t="shared" si="39"/>
        <v/>
      </c>
      <c r="AJ65" s="44">
        <f t="shared" si="26"/>
        <v>0</v>
      </c>
      <c r="AK65" s="46" t="str">
        <f t="shared" si="40"/>
        <v/>
      </c>
      <c r="AL65" s="44">
        <f t="shared" si="27"/>
        <v>0</v>
      </c>
      <c r="AM65" s="49" t="str">
        <f t="shared" si="41"/>
        <v/>
      </c>
    </row>
    <row r="66" spans="1:39">
      <c r="A66" s="6">
        <v>65</v>
      </c>
      <c r="B66" t="str">
        <f>'一覧表(男子)'!A144</f>
        <v/>
      </c>
      <c r="C66" t="str">
        <f>'一覧表(男子)'!C144</f>
        <v/>
      </c>
      <c r="D66" t="str">
        <f>'一覧表(男子)'!H144</f>
        <v/>
      </c>
      <c r="E66">
        <f>'一覧表(男子)'!J144</f>
        <v>0</v>
      </c>
      <c r="F66" s="12">
        <f>'一覧表(男子)'!J145</f>
        <v>0</v>
      </c>
      <c r="G66">
        <f>'一覧表(男子)'!M144</f>
        <v>0</v>
      </c>
      <c r="H66" s="12">
        <f>'一覧表(男子)'!M145</f>
        <v>0</v>
      </c>
      <c r="J66" s="19">
        <f>'一覧表(男子)'!P144</f>
        <v>0</v>
      </c>
      <c r="K66" s="52">
        <f t="shared" si="14"/>
        <v>0</v>
      </c>
      <c r="L66" s="31" t="str">
        <f t="shared" ref="L66:L101" si="42">IF(J66="○",B66,"")</f>
        <v/>
      </c>
      <c r="M66" s="44">
        <f t="shared" si="15"/>
        <v>0</v>
      </c>
      <c r="N66" s="46" t="str">
        <f t="shared" ref="N66:N101" si="43">IF(J66="A",B66,"")</f>
        <v/>
      </c>
      <c r="O66" s="44">
        <f t="shared" si="16"/>
        <v>0</v>
      </c>
      <c r="P66" s="46" t="str">
        <f t="shared" ref="P66:P101" si="44">IF(J66="B",B66,"")</f>
        <v/>
      </c>
      <c r="Q66" s="44">
        <f t="shared" si="17"/>
        <v>0</v>
      </c>
      <c r="R66" s="46" t="str">
        <f t="shared" ref="R66:R101" si="45">IF(J66="C",B66,"")</f>
        <v/>
      </c>
      <c r="S66" s="44">
        <f t="shared" si="18"/>
        <v>0</v>
      </c>
      <c r="T66" s="46" t="str">
        <f t="shared" ref="T66:T101" si="46">IF(J66=$S$1,B66,"")</f>
        <v/>
      </c>
      <c r="U66" s="44">
        <f t="shared" si="19"/>
        <v>0</v>
      </c>
      <c r="V66" s="46" t="str">
        <f t="shared" ref="V66:V101" si="47">IF(J66=$U$1,B66,"")</f>
        <v/>
      </c>
      <c r="W66" s="44">
        <f t="shared" si="20"/>
        <v>0</v>
      </c>
      <c r="X66" s="49" t="str">
        <f t="shared" ref="X66:X101" si="48">IF(J66=$W$1,B66,"")</f>
        <v/>
      </c>
      <c r="Y66" s="19">
        <f>'一覧表(男子)'!R144</f>
        <v>0</v>
      </c>
      <c r="Z66" s="52">
        <f t="shared" si="21"/>
        <v>0</v>
      </c>
      <c r="AA66" s="31" t="str">
        <f t="shared" ref="AA66:AA101" si="49">IF(Y66="○",B66,"")</f>
        <v/>
      </c>
      <c r="AB66" s="20">
        <f t="shared" si="22"/>
        <v>0</v>
      </c>
      <c r="AC66" s="31" t="str">
        <f t="shared" ref="AC66:AC101" si="50">IF(Y66="A",B66,"")</f>
        <v/>
      </c>
      <c r="AD66" s="20">
        <f t="shared" si="23"/>
        <v>0</v>
      </c>
      <c r="AE66" s="31" t="str">
        <f t="shared" ref="AE66:AE101" si="51">IF(Y66="B",B66,"")</f>
        <v/>
      </c>
      <c r="AF66" s="20">
        <f t="shared" si="24"/>
        <v>0</v>
      </c>
      <c r="AG66" s="29" t="str">
        <f t="shared" ref="AG66:AG101" si="52">IF(Y66="C",B66,"")</f>
        <v/>
      </c>
      <c r="AH66" s="55">
        <f t="shared" si="25"/>
        <v>0</v>
      </c>
      <c r="AI66" s="46" t="str">
        <f t="shared" ref="AI66:AI101" si="53">IF(Y66=$AH$1,B66,"")</f>
        <v/>
      </c>
      <c r="AJ66" s="44">
        <f t="shared" si="26"/>
        <v>0</v>
      </c>
      <c r="AK66" s="46" t="str">
        <f t="shared" ref="AK66:AK101" si="54">IF(Y66=$AJ$1,B66,"")</f>
        <v/>
      </c>
      <c r="AL66" s="44">
        <f t="shared" si="27"/>
        <v>0</v>
      </c>
      <c r="AM66" s="49" t="str">
        <f t="shared" ref="AM66:AM101" si="55">IF(Y66=$AL$1,B66,"")</f>
        <v/>
      </c>
    </row>
    <row r="67" spans="1:39">
      <c r="A67" s="6">
        <v>66</v>
      </c>
      <c r="B67" t="str">
        <f>'一覧表(男子)'!A146</f>
        <v/>
      </c>
      <c r="C67" t="str">
        <f>'一覧表(男子)'!C146</f>
        <v/>
      </c>
      <c r="D67" t="str">
        <f>'一覧表(男子)'!H146</f>
        <v/>
      </c>
      <c r="E67">
        <f>'一覧表(男子)'!J146</f>
        <v>0</v>
      </c>
      <c r="F67" s="12">
        <f>'一覧表(男子)'!J147</f>
        <v>0</v>
      </c>
      <c r="G67">
        <f>'一覧表(男子)'!M146</f>
        <v>0</v>
      </c>
      <c r="H67" s="12">
        <f>'一覧表(男子)'!M147</f>
        <v>0</v>
      </c>
      <c r="J67" s="19">
        <f>'一覧表(男子)'!P146</f>
        <v>0</v>
      </c>
      <c r="K67" s="52">
        <f t="shared" si="14"/>
        <v>0</v>
      </c>
      <c r="L67" s="31" t="str">
        <f t="shared" si="42"/>
        <v/>
      </c>
      <c r="M67" s="44">
        <f t="shared" si="15"/>
        <v>0</v>
      </c>
      <c r="N67" s="46" t="str">
        <f t="shared" si="43"/>
        <v/>
      </c>
      <c r="O67" s="44">
        <f t="shared" si="16"/>
        <v>0</v>
      </c>
      <c r="P67" s="46" t="str">
        <f t="shared" si="44"/>
        <v/>
      </c>
      <c r="Q67" s="44">
        <f t="shared" si="17"/>
        <v>0</v>
      </c>
      <c r="R67" s="46" t="str">
        <f t="shared" si="45"/>
        <v/>
      </c>
      <c r="S67" s="44">
        <f t="shared" si="18"/>
        <v>0</v>
      </c>
      <c r="T67" s="46" t="str">
        <f t="shared" si="46"/>
        <v/>
      </c>
      <c r="U67" s="44">
        <f t="shared" si="19"/>
        <v>0</v>
      </c>
      <c r="V67" s="46" t="str">
        <f t="shared" si="47"/>
        <v/>
      </c>
      <c r="W67" s="44">
        <f t="shared" si="20"/>
        <v>0</v>
      </c>
      <c r="X67" s="49" t="str">
        <f t="shared" si="48"/>
        <v/>
      </c>
      <c r="Y67" s="19">
        <f>'一覧表(男子)'!R146</f>
        <v>0</v>
      </c>
      <c r="Z67" s="52">
        <f t="shared" si="21"/>
        <v>0</v>
      </c>
      <c r="AA67" s="31" t="str">
        <f t="shared" si="49"/>
        <v/>
      </c>
      <c r="AB67" s="20">
        <f t="shared" si="22"/>
        <v>0</v>
      </c>
      <c r="AC67" s="31" t="str">
        <f t="shared" si="50"/>
        <v/>
      </c>
      <c r="AD67" s="20">
        <f t="shared" si="23"/>
        <v>0</v>
      </c>
      <c r="AE67" s="31" t="str">
        <f t="shared" si="51"/>
        <v/>
      </c>
      <c r="AF67" s="20">
        <f t="shared" si="24"/>
        <v>0</v>
      </c>
      <c r="AG67" s="29" t="str">
        <f t="shared" si="52"/>
        <v/>
      </c>
      <c r="AH67" s="55">
        <f t="shared" si="25"/>
        <v>0</v>
      </c>
      <c r="AI67" s="46" t="str">
        <f t="shared" si="53"/>
        <v/>
      </c>
      <c r="AJ67" s="44">
        <f t="shared" si="26"/>
        <v>0</v>
      </c>
      <c r="AK67" s="46" t="str">
        <f t="shared" si="54"/>
        <v/>
      </c>
      <c r="AL67" s="44">
        <f t="shared" si="27"/>
        <v>0</v>
      </c>
      <c r="AM67" s="49" t="str">
        <f t="shared" si="55"/>
        <v/>
      </c>
    </row>
    <row r="68" spans="1:39">
      <c r="A68" s="6">
        <v>67</v>
      </c>
      <c r="B68" t="str">
        <f>'一覧表(男子)'!A148</f>
        <v/>
      </c>
      <c r="C68" t="str">
        <f>'一覧表(男子)'!C148</f>
        <v/>
      </c>
      <c r="D68" t="str">
        <f>'一覧表(男子)'!H148</f>
        <v/>
      </c>
      <c r="E68">
        <f>'一覧表(男子)'!J148</f>
        <v>0</v>
      </c>
      <c r="F68" s="12">
        <f>'一覧表(男子)'!J149</f>
        <v>0</v>
      </c>
      <c r="G68">
        <f>'一覧表(男子)'!M148</f>
        <v>0</v>
      </c>
      <c r="H68" s="12">
        <f>'一覧表(男子)'!M149</f>
        <v>0</v>
      </c>
      <c r="J68" s="19">
        <f>'一覧表(男子)'!P148</f>
        <v>0</v>
      </c>
      <c r="K68" s="52">
        <f t="shared" ref="K68:K101" si="56">IF(J68="○",K67+1,K67)</f>
        <v>0</v>
      </c>
      <c r="L68" s="31" t="str">
        <f t="shared" si="42"/>
        <v/>
      </c>
      <c r="M68" s="44">
        <f t="shared" ref="M68:M101" si="57">IF(J68="A",M67+1,M67)</f>
        <v>0</v>
      </c>
      <c r="N68" s="46" t="str">
        <f t="shared" si="43"/>
        <v/>
      </c>
      <c r="O68" s="44">
        <f t="shared" ref="O68:O101" si="58">IF(J68="B",O67+1,O67)</f>
        <v>0</v>
      </c>
      <c r="P68" s="46" t="str">
        <f t="shared" si="44"/>
        <v/>
      </c>
      <c r="Q68" s="44">
        <f t="shared" ref="Q68:Q101" si="59">IF(J68="C",Q67+1,Q67)</f>
        <v>0</v>
      </c>
      <c r="R68" s="46" t="str">
        <f t="shared" si="45"/>
        <v/>
      </c>
      <c r="S68" s="44">
        <f t="shared" ref="S68:S101" si="60">IF(J68=$S$1,S67+1,S67)</f>
        <v>0</v>
      </c>
      <c r="T68" s="46" t="str">
        <f t="shared" si="46"/>
        <v/>
      </c>
      <c r="U68" s="44">
        <f t="shared" ref="U68:U101" si="61">IF(J68=$U$1,U67+1,U67)</f>
        <v>0</v>
      </c>
      <c r="V68" s="46" t="str">
        <f t="shared" si="47"/>
        <v/>
      </c>
      <c r="W68" s="44">
        <f t="shared" ref="W68:W101" si="62">IF(J68=$W$1,W67+1,W67)</f>
        <v>0</v>
      </c>
      <c r="X68" s="49" t="str">
        <f t="shared" si="48"/>
        <v/>
      </c>
      <c r="Y68" s="19">
        <f>'一覧表(男子)'!R148</f>
        <v>0</v>
      </c>
      <c r="Z68" s="52">
        <f t="shared" ref="Z68:Z101" si="63">IF(Y68="○",Z67+1,Z67)</f>
        <v>0</v>
      </c>
      <c r="AA68" s="31" t="str">
        <f t="shared" si="49"/>
        <v/>
      </c>
      <c r="AB68" s="20">
        <f t="shared" ref="AB68:AB101" si="64">IF(Y68="A",AB67+1,AB67)</f>
        <v>0</v>
      </c>
      <c r="AC68" s="31" t="str">
        <f t="shared" si="50"/>
        <v/>
      </c>
      <c r="AD68" s="20">
        <f t="shared" ref="AD68:AD101" si="65">IF(Y68="B",AD67+1,AD67)</f>
        <v>0</v>
      </c>
      <c r="AE68" s="31" t="str">
        <f t="shared" si="51"/>
        <v/>
      </c>
      <c r="AF68" s="20">
        <f t="shared" ref="AF68:AF101" si="66">IF(Y68="C",AF67+1,AF67)</f>
        <v>0</v>
      </c>
      <c r="AG68" s="29" t="str">
        <f t="shared" si="52"/>
        <v/>
      </c>
      <c r="AH68" s="55">
        <f t="shared" ref="AH68:AH101" si="67">IF(Y68=$AH$1,AH67+1,AH67)</f>
        <v>0</v>
      </c>
      <c r="AI68" s="46" t="str">
        <f t="shared" si="53"/>
        <v/>
      </c>
      <c r="AJ68" s="44">
        <f t="shared" ref="AJ68:AJ101" si="68">IF(Y68=$AJ$1,AJ67+1,AJ67)</f>
        <v>0</v>
      </c>
      <c r="AK68" s="46" t="str">
        <f t="shared" si="54"/>
        <v/>
      </c>
      <c r="AL68" s="44">
        <f t="shared" ref="AL68:AL101" si="69">IF(Y68=$AL$1,AL67+1,AL67)</f>
        <v>0</v>
      </c>
      <c r="AM68" s="49" t="str">
        <f t="shared" si="55"/>
        <v/>
      </c>
    </row>
    <row r="69" spans="1:39">
      <c r="A69" s="6">
        <v>68</v>
      </c>
      <c r="B69" t="str">
        <f>'一覧表(男子)'!A150</f>
        <v/>
      </c>
      <c r="C69" t="str">
        <f>'一覧表(男子)'!C150</f>
        <v/>
      </c>
      <c r="D69" t="str">
        <f>'一覧表(男子)'!H150</f>
        <v/>
      </c>
      <c r="E69">
        <f>'一覧表(男子)'!J150</f>
        <v>0</v>
      </c>
      <c r="F69" s="12">
        <f>'一覧表(男子)'!J151</f>
        <v>0</v>
      </c>
      <c r="G69">
        <f>'一覧表(男子)'!M150</f>
        <v>0</v>
      </c>
      <c r="H69" s="12">
        <f>'一覧表(男子)'!M151</f>
        <v>0</v>
      </c>
      <c r="J69" s="19">
        <f>'一覧表(男子)'!P150</f>
        <v>0</v>
      </c>
      <c r="K69" s="52">
        <f t="shared" si="56"/>
        <v>0</v>
      </c>
      <c r="L69" s="31" t="str">
        <f t="shared" si="42"/>
        <v/>
      </c>
      <c r="M69" s="44">
        <f t="shared" si="57"/>
        <v>0</v>
      </c>
      <c r="N69" s="46" t="str">
        <f t="shared" si="43"/>
        <v/>
      </c>
      <c r="O69" s="44">
        <f t="shared" si="58"/>
        <v>0</v>
      </c>
      <c r="P69" s="46" t="str">
        <f t="shared" si="44"/>
        <v/>
      </c>
      <c r="Q69" s="44">
        <f t="shared" si="59"/>
        <v>0</v>
      </c>
      <c r="R69" s="46" t="str">
        <f t="shared" si="45"/>
        <v/>
      </c>
      <c r="S69" s="44">
        <f t="shared" si="60"/>
        <v>0</v>
      </c>
      <c r="T69" s="46" t="str">
        <f t="shared" si="46"/>
        <v/>
      </c>
      <c r="U69" s="44">
        <f t="shared" si="61"/>
        <v>0</v>
      </c>
      <c r="V69" s="46" t="str">
        <f t="shared" si="47"/>
        <v/>
      </c>
      <c r="W69" s="44">
        <f t="shared" si="62"/>
        <v>0</v>
      </c>
      <c r="X69" s="49" t="str">
        <f t="shared" si="48"/>
        <v/>
      </c>
      <c r="Y69" s="19">
        <f>'一覧表(男子)'!R150</f>
        <v>0</v>
      </c>
      <c r="Z69" s="52">
        <f t="shared" si="63"/>
        <v>0</v>
      </c>
      <c r="AA69" s="31" t="str">
        <f t="shared" si="49"/>
        <v/>
      </c>
      <c r="AB69" s="20">
        <f t="shared" si="64"/>
        <v>0</v>
      </c>
      <c r="AC69" s="31" t="str">
        <f t="shared" si="50"/>
        <v/>
      </c>
      <c r="AD69" s="20">
        <f t="shared" si="65"/>
        <v>0</v>
      </c>
      <c r="AE69" s="31" t="str">
        <f t="shared" si="51"/>
        <v/>
      </c>
      <c r="AF69" s="20">
        <f t="shared" si="66"/>
        <v>0</v>
      </c>
      <c r="AG69" s="29" t="str">
        <f t="shared" si="52"/>
        <v/>
      </c>
      <c r="AH69" s="55">
        <f t="shared" si="67"/>
        <v>0</v>
      </c>
      <c r="AI69" s="46" t="str">
        <f t="shared" si="53"/>
        <v/>
      </c>
      <c r="AJ69" s="44">
        <f t="shared" si="68"/>
        <v>0</v>
      </c>
      <c r="AK69" s="46" t="str">
        <f t="shared" si="54"/>
        <v/>
      </c>
      <c r="AL69" s="44">
        <f t="shared" si="69"/>
        <v>0</v>
      </c>
      <c r="AM69" s="49" t="str">
        <f t="shared" si="55"/>
        <v/>
      </c>
    </row>
    <row r="70" spans="1:39">
      <c r="A70" s="6">
        <v>69</v>
      </c>
      <c r="B70" t="str">
        <f>'一覧表(男子)'!A152</f>
        <v/>
      </c>
      <c r="C70" t="str">
        <f>'一覧表(男子)'!C152</f>
        <v/>
      </c>
      <c r="D70" t="str">
        <f>'一覧表(男子)'!H152</f>
        <v/>
      </c>
      <c r="E70">
        <f>'一覧表(男子)'!J152</f>
        <v>0</v>
      </c>
      <c r="F70" s="12">
        <f>'一覧表(男子)'!J153</f>
        <v>0</v>
      </c>
      <c r="G70">
        <f>'一覧表(男子)'!M152</f>
        <v>0</v>
      </c>
      <c r="H70" s="12">
        <f>'一覧表(男子)'!M153</f>
        <v>0</v>
      </c>
      <c r="J70" s="19">
        <f>'一覧表(男子)'!P152</f>
        <v>0</v>
      </c>
      <c r="K70" s="52">
        <f t="shared" si="56"/>
        <v>0</v>
      </c>
      <c r="L70" s="31" t="str">
        <f t="shared" si="42"/>
        <v/>
      </c>
      <c r="M70" s="44">
        <f t="shared" si="57"/>
        <v>0</v>
      </c>
      <c r="N70" s="46" t="str">
        <f t="shared" si="43"/>
        <v/>
      </c>
      <c r="O70" s="44">
        <f t="shared" si="58"/>
        <v>0</v>
      </c>
      <c r="P70" s="46" t="str">
        <f t="shared" si="44"/>
        <v/>
      </c>
      <c r="Q70" s="44">
        <f t="shared" si="59"/>
        <v>0</v>
      </c>
      <c r="R70" s="46" t="str">
        <f t="shared" si="45"/>
        <v/>
      </c>
      <c r="S70" s="44">
        <f t="shared" si="60"/>
        <v>0</v>
      </c>
      <c r="T70" s="46" t="str">
        <f t="shared" si="46"/>
        <v/>
      </c>
      <c r="U70" s="44">
        <f t="shared" si="61"/>
        <v>0</v>
      </c>
      <c r="V70" s="46" t="str">
        <f t="shared" si="47"/>
        <v/>
      </c>
      <c r="W70" s="44">
        <f t="shared" si="62"/>
        <v>0</v>
      </c>
      <c r="X70" s="49" t="str">
        <f t="shared" si="48"/>
        <v/>
      </c>
      <c r="Y70" s="19">
        <f>'一覧表(男子)'!R152</f>
        <v>0</v>
      </c>
      <c r="Z70" s="52">
        <f t="shared" si="63"/>
        <v>0</v>
      </c>
      <c r="AA70" s="31" t="str">
        <f t="shared" si="49"/>
        <v/>
      </c>
      <c r="AB70" s="20">
        <f t="shared" si="64"/>
        <v>0</v>
      </c>
      <c r="AC70" s="31" t="str">
        <f t="shared" si="50"/>
        <v/>
      </c>
      <c r="AD70" s="20">
        <f t="shared" si="65"/>
        <v>0</v>
      </c>
      <c r="AE70" s="31" t="str">
        <f t="shared" si="51"/>
        <v/>
      </c>
      <c r="AF70" s="20">
        <f t="shared" si="66"/>
        <v>0</v>
      </c>
      <c r="AG70" s="29" t="str">
        <f t="shared" si="52"/>
        <v/>
      </c>
      <c r="AH70" s="55">
        <f t="shared" si="67"/>
        <v>0</v>
      </c>
      <c r="AI70" s="46" t="str">
        <f t="shared" si="53"/>
        <v/>
      </c>
      <c r="AJ70" s="44">
        <f t="shared" si="68"/>
        <v>0</v>
      </c>
      <c r="AK70" s="46" t="str">
        <f t="shared" si="54"/>
        <v/>
      </c>
      <c r="AL70" s="44">
        <f t="shared" si="69"/>
        <v>0</v>
      </c>
      <c r="AM70" s="49" t="str">
        <f t="shared" si="55"/>
        <v/>
      </c>
    </row>
    <row r="71" spans="1:39">
      <c r="A71" s="6">
        <v>70</v>
      </c>
      <c r="B71" t="str">
        <f>'一覧表(男子)'!A154</f>
        <v/>
      </c>
      <c r="C71" t="str">
        <f>'一覧表(男子)'!C154</f>
        <v/>
      </c>
      <c r="D71" t="str">
        <f>'一覧表(男子)'!H154</f>
        <v/>
      </c>
      <c r="E71">
        <f>'一覧表(男子)'!J154</f>
        <v>0</v>
      </c>
      <c r="F71" s="12">
        <f>'一覧表(男子)'!J155</f>
        <v>0</v>
      </c>
      <c r="G71">
        <f>'一覧表(男子)'!M154</f>
        <v>0</v>
      </c>
      <c r="H71" s="12">
        <f>'一覧表(男子)'!M155</f>
        <v>0</v>
      </c>
      <c r="J71" s="19">
        <f>'一覧表(男子)'!P154</f>
        <v>0</v>
      </c>
      <c r="K71" s="52">
        <f t="shared" si="56"/>
        <v>0</v>
      </c>
      <c r="L71" s="31" t="str">
        <f t="shared" si="42"/>
        <v/>
      </c>
      <c r="M71" s="44">
        <f t="shared" si="57"/>
        <v>0</v>
      </c>
      <c r="N71" s="46" t="str">
        <f t="shared" si="43"/>
        <v/>
      </c>
      <c r="O71" s="44">
        <f t="shared" si="58"/>
        <v>0</v>
      </c>
      <c r="P71" s="46" t="str">
        <f t="shared" si="44"/>
        <v/>
      </c>
      <c r="Q71" s="44">
        <f t="shared" si="59"/>
        <v>0</v>
      </c>
      <c r="R71" s="46" t="str">
        <f t="shared" si="45"/>
        <v/>
      </c>
      <c r="S71" s="44">
        <f t="shared" si="60"/>
        <v>0</v>
      </c>
      <c r="T71" s="46" t="str">
        <f t="shared" si="46"/>
        <v/>
      </c>
      <c r="U71" s="44">
        <f t="shared" si="61"/>
        <v>0</v>
      </c>
      <c r="V71" s="46" t="str">
        <f t="shared" si="47"/>
        <v/>
      </c>
      <c r="W71" s="44">
        <f t="shared" si="62"/>
        <v>0</v>
      </c>
      <c r="X71" s="49" t="str">
        <f t="shared" si="48"/>
        <v/>
      </c>
      <c r="Y71" s="19">
        <f>'一覧表(男子)'!R154</f>
        <v>0</v>
      </c>
      <c r="Z71" s="52">
        <f t="shared" si="63"/>
        <v>0</v>
      </c>
      <c r="AA71" s="31" t="str">
        <f t="shared" si="49"/>
        <v/>
      </c>
      <c r="AB71" s="20">
        <f t="shared" si="64"/>
        <v>0</v>
      </c>
      <c r="AC71" s="31" t="str">
        <f t="shared" si="50"/>
        <v/>
      </c>
      <c r="AD71" s="20">
        <f t="shared" si="65"/>
        <v>0</v>
      </c>
      <c r="AE71" s="31" t="str">
        <f t="shared" si="51"/>
        <v/>
      </c>
      <c r="AF71" s="20">
        <f t="shared" si="66"/>
        <v>0</v>
      </c>
      <c r="AG71" s="29" t="str">
        <f t="shared" si="52"/>
        <v/>
      </c>
      <c r="AH71" s="55">
        <f t="shared" si="67"/>
        <v>0</v>
      </c>
      <c r="AI71" s="46" t="str">
        <f t="shared" si="53"/>
        <v/>
      </c>
      <c r="AJ71" s="44">
        <f t="shared" si="68"/>
        <v>0</v>
      </c>
      <c r="AK71" s="46" t="str">
        <f t="shared" si="54"/>
        <v/>
      </c>
      <c r="AL71" s="44">
        <f t="shared" si="69"/>
        <v>0</v>
      </c>
      <c r="AM71" s="49" t="str">
        <f t="shared" si="55"/>
        <v/>
      </c>
    </row>
    <row r="72" spans="1:39">
      <c r="A72" s="6">
        <v>71</v>
      </c>
      <c r="B72" t="str">
        <f>'一覧表(男子)'!A156</f>
        <v/>
      </c>
      <c r="C72" t="str">
        <f>'一覧表(男子)'!C156</f>
        <v/>
      </c>
      <c r="D72" t="str">
        <f>'一覧表(男子)'!H156</f>
        <v/>
      </c>
      <c r="E72">
        <f>'一覧表(男子)'!J156</f>
        <v>0</v>
      </c>
      <c r="F72" s="12">
        <f>'一覧表(男子)'!J157</f>
        <v>0</v>
      </c>
      <c r="G72">
        <f>'一覧表(男子)'!M156</f>
        <v>0</v>
      </c>
      <c r="H72" s="12">
        <f>'一覧表(男子)'!M157</f>
        <v>0</v>
      </c>
      <c r="J72" s="19">
        <f>'一覧表(男子)'!P156</f>
        <v>0</v>
      </c>
      <c r="K72" s="52">
        <f t="shared" si="56"/>
        <v>0</v>
      </c>
      <c r="L72" s="31" t="str">
        <f t="shared" si="42"/>
        <v/>
      </c>
      <c r="M72" s="44">
        <f t="shared" si="57"/>
        <v>0</v>
      </c>
      <c r="N72" s="46" t="str">
        <f t="shared" si="43"/>
        <v/>
      </c>
      <c r="O72" s="44">
        <f t="shared" si="58"/>
        <v>0</v>
      </c>
      <c r="P72" s="46" t="str">
        <f t="shared" si="44"/>
        <v/>
      </c>
      <c r="Q72" s="44">
        <f t="shared" si="59"/>
        <v>0</v>
      </c>
      <c r="R72" s="46" t="str">
        <f t="shared" si="45"/>
        <v/>
      </c>
      <c r="S72" s="44">
        <f t="shared" si="60"/>
        <v>0</v>
      </c>
      <c r="T72" s="46" t="str">
        <f t="shared" si="46"/>
        <v/>
      </c>
      <c r="U72" s="44">
        <f t="shared" si="61"/>
        <v>0</v>
      </c>
      <c r="V72" s="46" t="str">
        <f t="shared" si="47"/>
        <v/>
      </c>
      <c r="W72" s="44">
        <f t="shared" si="62"/>
        <v>0</v>
      </c>
      <c r="X72" s="49" t="str">
        <f t="shared" si="48"/>
        <v/>
      </c>
      <c r="Y72" s="19">
        <f>'一覧表(男子)'!R156</f>
        <v>0</v>
      </c>
      <c r="Z72" s="52">
        <f t="shared" si="63"/>
        <v>0</v>
      </c>
      <c r="AA72" s="31" t="str">
        <f t="shared" si="49"/>
        <v/>
      </c>
      <c r="AB72" s="20">
        <f t="shared" si="64"/>
        <v>0</v>
      </c>
      <c r="AC72" s="31" t="str">
        <f t="shared" si="50"/>
        <v/>
      </c>
      <c r="AD72" s="20">
        <f t="shared" si="65"/>
        <v>0</v>
      </c>
      <c r="AE72" s="31" t="str">
        <f t="shared" si="51"/>
        <v/>
      </c>
      <c r="AF72" s="20">
        <f t="shared" si="66"/>
        <v>0</v>
      </c>
      <c r="AG72" s="29" t="str">
        <f t="shared" si="52"/>
        <v/>
      </c>
      <c r="AH72" s="55">
        <f t="shared" si="67"/>
        <v>0</v>
      </c>
      <c r="AI72" s="46" t="str">
        <f t="shared" si="53"/>
        <v/>
      </c>
      <c r="AJ72" s="44">
        <f t="shared" si="68"/>
        <v>0</v>
      </c>
      <c r="AK72" s="46" t="str">
        <f t="shared" si="54"/>
        <v/>
      </c>
      <c r="AL72" s="44">
        <f t="shared" si="69"/>
        <v>0</v>
      </c>
      <c r="AM72" s="49" t="str">
        <f t="shared" si="55"/>
        <v/>
      </c>
    </row>
    <row r="73" spans="1:39">
      <c r="A73" s="6">
        <v>72</v>
      </c>
      <c r="B73" t="str">
        <f>'一覧表(男子)'!A158</f>
        <v/>
      </c>
      <c r="C73" t="str">
        <f>'一覧表(男子)'!C158</f>
        <v/>
      </c>
      <c r="D73" t="str">
        <f>'一覧表(男子)'!H158</f>
        <v/>
      </c>
      <c r="E73">
        <f>'一覧表(男子)'!J158</f>
        <v>0</v>
      </c>
      <c r="F73" s="12">
        <f>'一覧表(男子)'!J159</f>
        <v>0</v>
      </c>
      <c r="G73">
        <f>'一覧表(男子)'!M158</f>
        <v>0</v>
      </c>
      <c r="H73" s="12">
        <f>'一覧表(男子)'!M159</f>
        <v>0</v>
      </c>
      <c r="J73" s="19">
        <f>'一覧表(男子)'!P158</f>
        <v>0</v>
      </c>
      <c r="K73" s="52">
        <f t="shared" si="56"/>
        <v>0</v>
      </c>
      <c r="L73" s="31" t="str">
        <f t="shared" si="42"/>
        <v/>
      </c>
      <c r="M73" s="44">
        <f t="shared" si="57"/>
        <v>0</v>
      </c>
      <c r="N73" s="46" t="str">
        <f t="shared" si="43"/>
        <v/>
      </c>
      <c r="O73" s="44">
        <f t="shared" si="58"/>
        <v>0</v>
      </c>
      <c r="P73" s="46" t="str">
        <f t="shared" si="44"/>
        <v/>
      </c>
      <c r="Q73" s="44">
        <f t="shared" si="59"/>
        <v>0</v>
      </c>
      <c r="R73" s="46" t="str">
        <f t="shared" si="45"/>
        <v/>
      </c>
      <c r="S73" s="44">
        <f t="shared" si="60"/>
        <v>0</v>
      </c>
      <c r="T73" s="46" t="str">
        <f t="shared" si="46"/>
        <v/>
      </c>
      <c r="U73" s="44">
        <f t="shared" si="61"/>
        <v>0</v>
      </c>
      <c r="V73" s="46" t="str">
        <f t="shared" si="47"/>
        <v/>
      </c>
      <c r="W73" s="44">
        <f t="shared" si="62"/>
        <v>0</v>
      </c>
      <c r="X73" s="49" t="str">
        <f t="shared" si="48"/>
        <v/>
      </c>
      <c r="Y73" s="19">
        <f>'一覧表(男子)'!R158</f>
        <v>0</v>
      </c>
      <c r="Z73" s="52">
        <f t="shared" si="63"/>
        <v>0</v>
      </c>
      <c r="AA73" s="31" t="str">
        <f t="shared" si="49"/>
        <v/>
      </c>
      <c r="AB73" s="20">
        <f t="shared" si="64"/>
        <v>0</v>
      </c>
      <c r="AC73" s="31" t="str">
        <f t="shared" si="50"/>
        <v/>
      </c>
      <c r="AD73" s="20">
        <f t="shared" si="65"/>
        <v>0</v>
      </c>
      <c r="AE73" s="31" t="str">
        <f t="shared" si="51"/>
        <v/>
      </c>
      <c r="AF73" s="20">
        <f t="shared" si="66"/>
        <v>0</v>
      </c>
      <c r="AG73" s="29" t="str">
        <f t="shared" si="52"/>
        <v/>
      </c>
      <c r="AH73" s="55">
        <f t="shared" si="67"/>
        <v>0</v>
      </c>
      <c r="AI73" s="46" t="str">
        <f t="shared" si="53"/>
        <v/>
      </c>
      <c r="AJ73" s="44">
        <f t="shared" si="68"/>
        <v>0</v>
      </c>
      <c r="AK73" s="46" t="str">
        <f t="shared" si="54"/>
        <v/>
      </c>
      <c r="AL73" s="44">
        <f t="shared" si="69"/>
        <v>0</v>
      </c>
      <c r="AM73" s="49" t="str">
        <f t="shared" si="55"/>
        <v/>
      </c>
    </row>
    <row r="74" spans="1:39">
      <c r="A74" s="6">
        <v>73</v>
      </c>
      <c r="B74" t="str">
        <f>'一覧表(男子)'!A160</f>
        <v/>
      </c>
      <c r="C74" t="str">
        <f>'一覧表(男子)'!C160</f>
        <v/>
      </c>
      <c r="D74" t="str">
        <f>'一覧表(男子)'!H160</f>
        <v/>
      </c>
      <c r="E74">
        <f>'一覧表(男子)'!J160</f>
        <v>0</v>
      </c>
      <c r="F74" s="12">
        <f>'一覧表(男子)'!J161</f>
        <v>0</v>
      </c>
      <c r="G74">
        <f>'一覧表(男子)'!M160</f>
        <v>0</v>
      </c>
      <c r="H74" s="12">
        <f>'一覧表(男子)'!M161</f>
        <v>0</v>
      </c>
      <c r="J74" s="19">
        <f>'一覧表(男子)'!P160</f>
        <v>0</v>
      </c>
      <c r="K74" s="52">
        <f t="shared" si="56"/>
        <v>0</v>
      </c>
      <c r="L74" s="31" t="str">
        <f t="shared" si="42"/>
        <v/>
      </c>
      <c r="M74" s="44">
        <f t="shared" si="57"/>
        <v>0</v>
      </c>
      <c r="N74" s="46" t="str">
        <f t="shared" si="43"/>
        <v/>
      </c>
      <c r="O74" s="44">
        <f t="shared" si="58"/>
        <v>0</v>
      </c>
      <c r="P74" s="46" t="str">
        <f t="shared" si="44"/>
        <v/>
      </c>
      <c r="Q74" s="44">
        <f t="shared" si="59"/>
        <v>0</v>
      </c>
      <c r="R74" s="46" t="str">
        <f t="shared" si="45"/>
        <v/>
      </c>
      <c r="S74" s="44">
        <f t="shared" si="60"/>
        <v>0</v>
      </c>
      <c r="T74" s="46" t="str">
        <f t="shared" si="46"/>
        <v/>
      </c>
      <c r="U74" s="44">
        <f t="shared" si="61"/>
        <v>0</v>
      </c>
      <c r="V74" s="46" t="str">
        <f t="shared" si="47"/>
        <v/>
      </c>
      <c r="W74" s="44">
        <f t="shared" si="62"/>
        <v>0</v>
      </c>
      <c r="X74" s="49" t="str">
        <f t="shared" si="48"/>
        <v/>
      </c>
      <c r="Y74" s="19">
        <f>'一覧表(男子)'!R160</f>
        <v>0</v>
      </c>
      <c r="Z74" s="52">
        <f t="shared" si="63"/>
        <v>0</v>
      </c>
      <c r="AA74" s="31" t="str">
        <f t="shared" si="49"/>
        <v/>
      </c>
      <c r="AB74" s="20">
        <f t="shared" si="64"/>
        <v>0</v>
      </c>
      <c r="AC74" s="31" t="str">
        <f t="shared" si="50"/>
        <v/>
      </c>
      <c r="AD74" s="20">
        <f t="shared" si="65"/>
        <v>0</v>
      </c>
      <c r="AE74" s="31" t="str">
        <f t="shared" si="51"/>
        <v/>
      </c>
      <c r="AF74" s="20">
        <f t="shared" si="66"/>
        <v>0</v>
      </c>
      <c r="AG74" s="29" t="str">
        <f t="shared" si="52"/>
        <v/>
      </c>
      <c r="AH74" s="55">
        <f t="shared" si="67"/>
        <v>0</v>
      </c>
      <c r="AI74" s="46" t="str">
        <f t="shared" si="53"/>
        <v/>
      </c>
      <c r="AJ74" s="44">
        <f t="shared" si="68"/>
        <v>0</v>
      </c>
      <c r="AK74" s="46" t="str">
        <f t="shared" si="54"/>
        <v/>
      </c>
      <c r="AL74" s="44">
        <f t="shared" si="69"/>
        <v>0</v>
      </c>
      <c r="AM74" s="49" t="str">
        <f t="shared" si="55"/>
        <v/>
      </c>
    </row>
    <row r="75" spans="1:39">
      <c r="A75" s="6">
        <v>74</v>
      </c>
      <c r="B75" t="str">
        <f>'一覧表(男子)'!A162</f>
        <v/>
      </c>
      <c r="C75" t="str">
        <f>'一覧表(男子)'!C162</f>
        <v/>
      </c>
      <c r="D75" t="str">
        <f>'一覧表(男子)'!H162</f>
        <v/>
      </c>
      <c r="E75">
        <f>'一覧表(男子)'!J162</f>
        <v>0</v>
      </c>
      <c r="F75" s="12">
        <f>'一覧表(男子)'!J163</f>
        <v>0</v>
      </c>
      <c r="G75">
        <f>'一覧表(男子)'!M162</f>
        <v>0</v>
      </c>
      <c r="H75" s="12">
        <f>'一覧表(男子)'!M163</f>
        <v>0</v>
      </c>
      <c r="J75" s="19">
        <f>'一覧表(男子)'!P162</f>
        <v>0</v>
      </c>
      <c r="K75" s="52">
        <f t="shared" si="56"/>
        <v>0</v>
      </c>
      <c r="L75" s="31" t="str">
        <f t="shared" si="42"/>
        <v/>
      </c>
      <c r="M75" s="44">
        <f t="shared" si="57"/>
        <v>0</v>
      </c>
      <c r="N75" s="46" t="str">
        <f t="shared" si="43"/>
        <v/>
      </c>
      <c r="O75" s="44">
        <f t="shared" si="58"/>
        <v>0</v>
      </c>
      <c r="P75" s="46" t="str">
        <f t="shared" si="44"/>
        <v/>
      </c>
      <c r="Q75" s="44">
        <f t="shared" si="59"/>
        <v>0</v>
      </c>
      <c r="R75" s="46" t="str">
        <f t="shared" si="45"/>
        <v/>
      </c>
      <c r="S75" s="44">
        <f t="shared" si="60"/>
        <v>0</v>
      </c>
      <c r="T75" s="46" t="str">
        <f t="shared" si="46"/>
        <v/>
      </c>
      <c r="U75" s="44">
        <f t="shared" si="61"/>
        <v>0</v>
      </c>
      <c r="V75" s="46" t="str">
        <f t="shared" si="47"/>
        <v/>
      </c>
      <c r="W75" s="44">
        <f t="shared" si="62"/>
        <v>0</v>
      </c>
      <c r="X75" s="49" t="str">
        <f t="shared" si="48"/>
        <v/>
      </c>
      <c r="Y75" s="19">
        <f>'一覧表(男子)'!R162</f>
        <v>0</v>
      </c>
      <c r="Z75" s="52">
        <f t="shared" si="63"/>
        <v>0</v>
      </c>
      <c r="AA75" s="31" t="str">
        <f t="shared" si="49"/>
        <v/>
      </c>
      <c r="AB75" s="20">
        <f t="shared" si="64"/>
        <v>0</v>
      </c>
      <c r="AC75" s="31" t="str">
        <f t="shared" si="50"/>
        <v/>
      </c>
      <c r="AD75" s="20">
        <f t="shared" si="65"/>
        <v>0</v>
      </c>
      <c r="AE75" s="31" t="str">
        <f t="shared" si="51"/>
        <v/>
      </c>
      <c r="AF75" s="20">
        <f t="shared" si="66"/>
        <v>0</v>
      </c>
      <c r="AG75" s="29" t="str">
        <f t="shared" si="52"/>
        <v/>
      </c>
      <c r="AH75" s="55">
        <f t="shared" si="67"/>
        <v>0</v>
      </c>
      <c r="AI75" s="46" t="str">
        <f t="shared" si="53"/>
        <v/>
      </c>
      <c r="AJ75" s="44">
        <f t="shared" si="68"/>
        <v>0</v>
      </c>
      <c r="AK75" s="46" t="str">
        <f t="shared" si="54"/>
        <v/>
      </c>
      <c r="AL75" s="44">
        <f t="shared" si="69"/>
        <v>0</v>
      </c>
      <c r="AM75" s="49" t="str">
        <f t="shared" si="55"/>
        <v/>
      </c>
    </row>
    <row r="76" spans="1:39">
      <c r="A76" s="6">
        <v>75</v>
      </c>
      <c r="B76" t="str">
        <f>'一覧表(男子)'!A164</f>
        <v/>
      </c>
      <c r="C76" t="str">
        <f>'一覧表(男子)'!C164</f>
        <v/>
      </c>
      <c r="D76" t="str">
        <f>'一覧表(男子)'!H164</f>
        <v/>
      </c>
      <c r="E76">
        <f>'一覧表(男子)'!J164</f>
        <v>0</v>
      </c>
      <c r="F76" s="12">
        <f>'一覧表(男子)'!J165</f>
        <v>0</v>
      </c>
      <c r="G76">
        <f>'一覧表(男子)'!M164</f>
        <v>0</v>
      </c>
      <c r="H76" s="12">
        <f>'一覧表(男子)'!M165</f>
        <v>0</v>
      </c>
      <c r="J76" s="19">
        <f>'一覧表(男子)'!P164</f>
        <v>0</v>
      </c>
      <c r="K76" s="52">
        <f t="shared" si="56"/>
        <v>0</v>
      </c>
      <c r="L76" s="31" t="str">
        <f t="shared" si="42"/>
        <v/>
      </c>
      <c r="M76" s="44">
        <f t="shared" si="57"/>
        <v>0</v>
      </c>
      <c r="N76" s="46" t="str">
        <f t="shared" si="43"/>
        <v/>
      </c>
      <c r="O76" s="44">
        <f t="shared" si="58"/>
        <v>0</v>
      </c>
      <c r="P76" s="46" t="str">
        <f t="shared" si="44"/>
        <v/>
      </c>
      <c r="Q76" s="44">
        <f t="shared" si="59"/>
        <v>0</v>
      </c>
      <c r="R76" s="46" t="str">
        <f t="shared" si="45"/>
        <v/>
      </c>
      <c r="S76" s="44">
        <f t="shared" si="60"/>
        <v>0</v>
      </c>
      <c r="T76" s="46" t="str">
        <f t="shared" si="46"/>
        <v/>
      </c>
      <c r="U76" s="44">
        <f t="shared" si="61"/>
        <v>0</v>
      </c>
      <c r="V76" s="46" t="str">
        <f t="shared" si="47"/>
        <v/>
      </c>
      <c r="W76" s="44">
        <f t="shared" si="62"/>
        <v>0</v>
      </c>
      <c r="X76" s="49" t="str">
        <f t="shared" si="48"/>
        <v/>
      </c>
      <c r="Y76" s="19">
        <f>'一覧表(男子)'!R164</f>
        <v>0</v>
      </c>
      <c r="Z76" s="52">
        <f t="shared" si="63"/>
        <v>0</v>
      </c>
      <c r="AA76" s="31" t="str">
        <f t="shared" si="49"/>
        <v/>
      </c>
      <c r="AB76" s="20">
        <f t="shared" si="64"/>
        <v>0</v>
      </c>
      <c r="AC76" s="31" t="str">
        <f t="shared" si="50"/>
        <v/>
      </c>
      <c r="AD76" s="20">
        <f t="shared" si="65"/>
        <v>0</v>
      </c>
      <c r="AE76" s="31" t="str">
        <f t="shared" si="51"/>
        <v/>
      </c>
      <c r="AF76" s="20">
        <f t="shared" si="66"/>
        <v>0</v>
      </c>
      <c r="AG76" s="29" t="str">
        <f t="shared" si="52"/>
        <v/>
      </c>
      <c r="AH76" s="55">
        <f t="shared" si="67"/>
        <v>0</v>
      </c>
      <c r="AI76" s="46" t="str">
        <f t="shared" si="53"/>
        <v/>
      </c>
      <c r="AJ76" s="44">
        <f t="shared" si="68"/>
        <v>0</v>
      </c>
      <c r="AK76" s="46" t="str">
        <f t="shared" si="54"/>
        <v/>
      </c>
      <c r="AL76" s="44">
        <f t="shared" si="69"/>
        <v>0</v>
      </c>
      <c r="AM76" s="49" t="str">
        <f t="shared" si="55"/>
        <v/>
      </c>
    </row>
    <row r="77" spans="1:39">
      <c r="A77" s="6">
        <v>76</v>
      </c>
      <c r="B77" t="str">
        <f>'一覧表(男子)'!A166</f>
        <v/>
      </c>
      <c r="C77" t="str">
        <f>'一覧表(男子)'!C166</f>
        <v/>
      </c>
      <c r="D77" t="str">
        <f>'一覧表(男子)'!H166</f>
        <v/>
      </c>
      <c r="E77">
        <f>'一覧表(男子)'!J166</f>
        <v>0</v>
      </c>
      <c r="F77" s="12">
        <f>'一覧表(男子)'!J167</f>
        <v>0</v>
      </c>
      <c r="G77">
        <f>'一覧表(男子)'!M166</f>
        <v>0</v>
      </c>
      <c r="H77" s="12">
        <f>'一覧表(男子)'!M167</f>
        <v>0</v>
      </c>
      <c r="J77" s="19">
        <f>'一覧表(男子)'!P166</f>
        <v>0</v>
      </c>
      <c r="K77" s="52">
        <f t="shared" si="56"/>
        <v>0</v>
      </c>
      <c r="L77" s="31" t="str">
        <f t="shared" si="42"/>
        <v/>
      </c>
      <c r="M77" s="44">
        <f t="shared" si="57"/>
        <v>0</v>
      </c>
      <c r="N77" s="46" t="str">
        <f t="shared" si="43"/>
        <v/>
      </c>
      <c r="O77" s="44">
        <f t="shared" si="58"/>
        <v>0</v>
      </c>
      <c r="P77" s="46" t="str">
        <f t="shared" si="44"/>
        <v/>
      </c>
      <c r="Q77" s="44">
        <f t="shared" si="59"/>
        <v>0</v>
      </c>
      <c r="R77" s="46" t="str">
        <f t="shared" si="45"/>
        <v/>
      </c>
      <c r="S77" s="44">
        <f t="shared" si="60"/>
        <v>0</v>
      </c>
      <c r="T77" s="46" t="str">
        <f t="shared" si="46"/>
        <v/>
      </c>
      <c r="U77" s="44">
        <f t="shared" si="61"/>
        <v>0</v>
      </c>
      <c r="V77" s="46" t="str">
        <f t="shared" si="47"/>
        <v/>
      </c>
      <c r="W77" s="44">
        <f t="shared" si="62"/>
        <v>0</v>
      </c>
      <c r="X77" s="49" t="str">
        <f t="shared" si="48"/>
        <v/>
      </c>
      <c r="Y77" s="19">
        <f>'一覧表(男子)'!R166</f>
        <v>0</v>
      </c>
      <c r="Z77" s="52">
        <f t="shared" si="63"/>
        <v>0</v>
      </c>
      <c r="AA77" s="31" t="str">
        <f t="shared" si="49"/>
        <v/>
      </c>
      <c r="AB77" s="20">
        <f t="shared" si="64"/>
        <v>0</v>
      </c>
      <c r="AC77" s="31" t="str">
        <f t="shared" si="50"/>
        <v/>
      </c>
      <c r="AD77" s="20">
        <f t="shared" si="65"/>
        <v>0</v>
      </c>
      <c r="AE77" s="31" t="str">
        <f t="shared" si="51"/>
        <v/>
      </c>
      <c r="AF77" s="20">
        <f t="shared" si="66"/>
        <v>0</v>
      </c>
      <c r="AG77" s="29" t="str">
        <f t="shared" si="52"/>
        <v/>
      </c>
      <c r="AH77" s="55">
        <f t="shared" si="67"/>
        <v>0</v>
      </c>
      <c r="AI77" s="46" t="str">
        <f t="shared" si="53"/>
        <v/>
      </c>
      <c r="AJ77" s="44">
        <f t="shared" si="68"/>
        <v>0</v>
      </c>
      <c r="AK77" s="46" t="str">
        <f t="shared" si="54"/>
        <v/>
      </c>
      <c r="AL77" s="44">
        <f t="shared" si="69"/>
        <v>0</v>
      </c>
      <c r="AM77" s="49" t="str">
        <f t="shared" si="55"/>
        <v/>
      </c>
    </row>
    <row r="78" spans="1:39">
      <c r="A78" s="6">
        <v>77</v>
      </c>
      <c r="B78" t="str">
        <f>'一覧表(男子)'!A168</f>
        <v/>
      </c>
      <c r="C78" t="str">
        <f>'一覧表(男子)'!C168</f>
        <v/>
      </c>
      <c r="D78" t="str">
        <f>'一覧表(男子)'!H168</f>
        <v/>
      </c>
      <c r="E78">
        <f>'一覧表(男子)'!J168</f>
        <v>0</v>
      </c>
      <c r="F78" s="12">
        <f>'一覧表(男子)'!J169</f>
        <v>0</v>
      </c>
      <c r="G78">
        <f>'一覧表(男子)'!M168</f>
        <v>0</v>
      </c>
      <c r="H78" s="12">
        <f>'一覧表(男子)'!M169</f>
        <v>0</v>
      </c>
      <c r="J78" s="19">
        <f>'一覧表(男子)'!P168</f>
        <v>0</v>
      </c>
      <c r="K78" s="52">
        <f t="shared" si="56"/>
        <v>0</v>
      </c>
      <c r="L78" s="31" t="str">
        <f t="shared" si="42"/>
        <v/>
      </c>
      <c r="M78" s="44">
        <f t="shared" si="57"/>
        <v>0</v>
      </c>
      <c r="N78" s="46" t="str">
        <f t="shared" si="43"/>
        <v/>
      </c>
      <c r="O78" s="44">
        <f t="shared" si="58"/>
        <v>0</v>
      </c>
      <c r="P78" s="46" t="str">
        <f t="shared" si="44"/>
        <v/>
      </c>
      <c r="Q78" s="44">
        <f t="shared" si="59"/>
        <v>0</v>
      </c>
      <c r="R78" s="46" t="str">
        <f t="shared" si="45"/>
        <v/>
      </c>
      <c r="S78" s="44">
        <f t="shared" si="60"/>
        <v>0</v>
      </c>
      <c r="T78" s="46" t="str">
        <f t="shared" si="46"/>
        <v/>
      </c>
      <c r="U78" s="44">
        <f t="shared" si="61"/>
        <v>0</v>
      </c>
      <c r="V78" s="46" t="str">
        <f t="shared" si="47"/>
        <v/>
      </c>
      <c r="W78" s="44">
        <f t="shared" si="62"/>
        <v>0</v>
      </c>
      <c r="X78" s="49" t="str">
        <f t="shared" si="48"/>
        <v/>
      </c>
      <c r="Y78" s="19">
        <f>'一覧表(男子)'!R168</f>
        <v>0</v>
      </c>
      <c r="Z78" s="52">
        <f t="shared" si="63"/>
        <v>0</v>
      </c>
      <c r="AA78" s="31" t="str">
        <f t="shared" si="49"/>
        <v/>
      </c>
      <c r="AB78" s="20">
        <f t="shared" si="64"/>
        <v>0</v>
      </c>
      <c r="AC78" s="31" t="str">
        <f t="shared" si="50"/>
        <v/>
      </c>
      <c r="AD78" s="20">
        <f t="shared" si="65"/>
        <v>0</v>
      </c>
      <c r="AE78" s="31" t="str">
        <f t="shared" si="51"/>
        <v/>
      </c>
      <c r="AF78" s="20">
        <f t="shared" si="66"/>
        <v>0</v>
      </c>
      <c r="AG78" s="29" t="str">
        <f t="shared" si="52"/>
        <v/>
      </c>
      <c r="AH78" s="55">
        <f t="shared" si="67"/>
        <v>0</v>
      </c>
      <c r="AI78" s="46" t="str">
        <f t="shared" si="53"/>
        <v/>
      </c>
      <c r="AJ78" s="44">
        <f t="shared" si="68"/>
        <v>0</v>
      </c>
      <c r="AK78" s="46" t="str">
        <f t="shared" si="54"/>
        <v/>
      </c>
      <c r="AL78" s="44">
        <f t="shared" si="69"/>
        <v>0</v>
      </c>
      <c r="AM78" s="49" t="str">
        <f t="shared" si="55"/>
        <v/>
      </c>
    </row>
    <row r="79" spans="1:39">
      <c r="A79" s="6">
        <v>78</v>
      </c>
      <c r="B79" t="str">
        <f>'一覧表(男子)'!A170</f>
        <v/>
      </c>
      <c r="C79" t="str">
        <f>'一覧表(男子)'!C170</f>
        <v/>
      </c>
      <c r="D79" t="str">
        <f>'一覧表(男子)'!H170</f>
        <v/>
      </c>
      <c r="E79">
        <f>'一覧表(男子)'!J170</f>
        <v>0</v>
      </c>
      <c r="F79" s="12">
        <f>'一覧表(男子)'!J171</f>
        <v>0</v>
      </c>
      <c r="G79">
        <f>'一覧表(男子)'!M170</f>
        <v>0</v>
      </c>
      <c r="H79" s="12">
        <f>'一覧表(男子)'!M171</f>
        <v>0</v>
      </c>
      <c r="J79" s="19">
        <f>'一覧表(男子)'!P170</f>
        <v>0</v>
      </c>
      <c r="K79" s="52">
        <f t="shared" si="56"/>
        <v>0</v>
      </c>
      <c r="L79" s="31" t="str">
        <f t="shared" si="42"/>
        <v/>
      </c>
      <c r="M79" s="44">
        <f t="shared" si="57"/>
        <v>0</v>
      </c>
      <c r="N79" s="46" t="str">
        <f t="shared" si="43"/>
        <v/>
      </c>
      <c r="O79" s="44">
        <f t="shared" si="58"/>
        <v>0</v>
      </c>
      <c r="P79" s="46" t="str">
        <f t="shared" si="44"/>
        <v/>
      </c>
      <c r="Q79" s="44">
        <f t="shared" si="59"/>
        <v>0</v>
      </c>
      <c r="R79" s="46" t="str">
        <f t="shared" si="45"/>
        <v/>
      </c>
      <c r="S79" s="44">
        <f t="shared" si="60"/>
        <v>0</v>
      </c>
      <c r="T79" s="46" t="str">
        <f t="shared" si="46"/>
        <v/>
      </c>
      <c r="U79" s="44">
        <f t="shared" si="61"/>
        <v>0</v>
      </c>
      <c r="V79" s="46" t="str">
        <f t="shared" si="47"/>
        <v/>
      </c>
      <c r="W79" s="44">
        <f t="shared" si="62"/>
        <v>0</v>
      </c>
      <c r="X79" s="49" t="str">
        <f t="shared" si="48"/>
        <v/>
      </c>
      <c r="Y79" s="19">
        <f>'一覧表(男子)'!R170</f>
        <v>0</v>
      </c>
      <c r="Z79" s="52">
        <f t="shared" si="63"/>
        <v>0</v>
      </c>
      <c r="AA79" s="31" t="str">
        <f t="shared" si="49"/>
        <v/>
      </c>
      <c r="AB79" s="20">
        <f t="shared" si="64"/>
        <v>0</v>
      </c>
      <c r="AC79" s="31" t="str">
        <f t="shared" si="50"/>
        <v/>
      </c>
      <c r="AD79" s="20">
        <f t="shared" si="65"/>
        <v>0</v>
      </c>
      <c r="AE79" s="31" t="str">
        <f t="shared" si="51"/>
        <v/>
      </c>
      <c r="AF79" s="20">
        <f t="shared" si="66"/>
        <v>0</v>
      </c>
      <c r="AG79" s="29" t="str">
        <f t="shared" si="52"/>
        <v/>
      </c>
      <c r="AH79" s="55">
        <f t="shared" si="67"/>
        <v>0</v>
      </c>
      <c r="AI79" s="46" t="str">
        <f t="shared" si="53"/>
        <v/>
      </c>
      <c r="AJ79" s="44">
        <f t="shared" si="68"/>
        <v>0</v>
      </c>
      <c r="AK79" s="46" t="str">
        <f t="shared" si="54"/>
        <v/>
      </c>
      <c r="AL79" s="44">
        <f t="shared" si="69"/>
        <v>0</v>
      </c>
      <c r="AM79" s="49" t="str">
        <f t="shared" si="55"/>
        <v/>
      </c>
    </row>
    <row r="80" spans="1:39">
      <c r="A80" s="6">
        <v>79</v>
      </c>
      <c r="B80" t="str">
        <f>'一覧表(男子)'!A172</f>
        <v/>
      </c>
      <c r="C80" t="str">
        <f>'一覧表(男子)'!C172</f>
        <v/>
      </c>
      <c r="D80" t="str">
        <f>'一覧表(男子)'!H172</f>
        <v/>
      </c>
      <c r="E80">
        <f>'一覧表(男子)'!J172</f>
        <v>0</v>
      </c>
      <c r="F80" s="12">
        <f>'一覧表(男子)'!J173</f>
        <v>0</v>
      </c>
      <c r="G80">
        <f>'一覧表(男子)'!M172</f>
        <v>0</v>
      </c>
      <c r="H80" s="12">
        <f>'一覧表(男子)'!M173</f>
        <v>0</v>
      </c>
      <c r="J80" s="19">
        <f>'一覧表(男子)'!P172</f>
        <v>0</v>
      </c>
      <c r="K80" s="52">
        <f t="shared" si="56"/>
        <v>0</v>
      </c>
      <c r="L80" s="31" t="str">
        <f t="shared" si="42"/>
        <v/>
      </c>
      <c r="M80" s="44">
        <f t="shared" si="57"/>
        <v>0</v>
      </c>
      <c r="N80" s="46" t="str">
        <f t="shared" si="43"/>
        <v/>
      </c>
      <c r="O80" s="44">
        <f t="shared" si="58"/>
        <v>0</v>
      </c>
      <c r="P80" s="46" t="str">
        <f t="shared" si="44"/>
        <v/>
      </c>
      <c r="Q80" s="44">
        <f t="shared" si="59"/>
        <v>0</v>
      </c>
      <c r="R80" s="46" t="str">
        <f t="shared" si="45"/>
        <v/>
      </c>
      <c r="S80" s="44">
        <f t="shared" si="60"/>
        <v>0</v>
      </c>
      <c r="T80" s="46" t="str">
        <f t="shared" si="46"/>
        <v/>
      </c>
      <c r="U80" s="44">
        <f t="shared" si="61"/>
        <v>0</v>
      </c>
      <c r="V80" s="46" t="str">
        <f t="shared" si="47"/>
        <v/>
      </c>
      <c r="W80" s="44">
        <f t="shared" si="62"/>
        <v>0</v>
      </c>
      <c r="X80" s="49" t="str">
        <f t="shared" si="48"/>
        <v/>
      </c>
      <c r="Y80" s="19">
        <f>'一覧表(男子)'!R172</f>
        <v>0</v>
      </c>
      <c r="Z80" s="52">
        <f t="shared" si="63"/>
        <v>0</v>
      </c>
      <c r="AA80" s="31" t="str">
        <f t="shared" si="49"/>
        <v/>
      </c>
      <c r="AB80" s="20">
        <f t="shared" si="64"/>
        <v>0</v>
      </c>
      <c r="AC80" s="31" t="str">
        <f t="shared" si="50"/>
        <v/>
      </c>
      <c r="AD80" s="20">
        <f t="shared" si="65"/>
        <v>0</v>
      </c>
      <c r="AE80" s="31" t="str">
        <f t="shared" si="51"/>
        <v/>
      </c>
      <c r="AF80" s="20">
        <f t="shared" si="66"/>
        <v>0</v>
      </c>
      <c r="AG80" s="29" t="str">
        <f t="shared" si="52"/>
        <v/>
      </c>
      <c r="AH80" s="55">
        <f t="shared" si="67"/>
        <v>0</v>
      </c>
      <c r="AI80" s="46" t="str">
        <f t="shared" si="53"/>
        <v/>
      </c>
      <c r="AJ80" s="44">
        <f t="shared" si="68"/>
        <v>0</v>
      </c>
      <c r="AK80" s="46" t="str">
        <f t="shared" si="54"/>
        <v/>
      </c>
      <c r="AL80" s="44">
        <f t="shared" si="69"/>
        <v>0</v>
      </c>
      <c r="AM80" s="49" t="str">
        <f t="shared" si="55"/>
        <v/>
      </c>
    </row>
    <row r="81" spans="1:39">
      <c r="A81" s="6">
        <v>80</v>
      </c>
      <c r="B81" t="str">
        <f>'一覧表(男子)'!A174</f>
        <v/>
      </c>
      <c r="C81" t="str">
        <f>'一覧表(男子)'!C174</f>
        <v/>
      </c>
      <c r="D81" t="str">
        <f>'一覧表(男子)'!H174</f>
        <v/>
      </c>
      <c r="E81">
        <f>'一覧表(男子)'!J174</f>
        <v>0</v>
      </c>
      <c r="F81" s="12">
        <f>'一覧表(男子)'!J175</f>
        <v>0</v>
      </c>
      <c r="G81">
        <f>'一覧表(男子)'!M174</f>
        <v>0</v>
      </c>
      <c r="H81" s="12">
        <f>'一覧表(男子)'!M175</f>
        <v>0</v>
      </c>
      <c r="J81" s="19">
        <f>'一覧表(男子)'!P174</f>
        <v>0</v>
      </c>
      <c r="K81" s="52">
        <f t="shared" si="56"/>
        <v>0</v>
      </c>
      <c r="L81" s="31" t="str">
        <f t="shared" si="42"/>
        <v/>
      </c>
      <c r="M81" s="44">
        <f t="shared" si="57"/>
        <v>0</v>
      </c>
      <c r="N81" s="46" t="str">
        <f t="shared" si="43"/>
        <v/>
      </c>
      <c r="O81" s="44">
        <f t="shared" si="58"/>
        <v>0</v>
      </c>
      <c r="P81" s="46" t="str">
        <f t="shared" si="44"/>
        <v/>
      </c>
      <c r="Q81" s="44">
        <f t="shared" si="59"/>
        <v>0</v>
      </c>
      <c r="R81" s="46" t="str">
        <f t="shared" si="45"/>
        <v/>
      </c>
      <c r="S81" s="44">
        <f t="shared" si="60"/>
        <v>0</v>
      </c>
      <c r="T81" s="46" t="str">
        <f t="shared" si="46"/>
        <v/>
      </c>
      <c r="U81" s="44">
        <f t="shared" si="61"/>
        <v>0</v>
      </c>
      <c r="V81" s="46" t="str">
        <f t="shared" si="47"/>
        <v/>
      </c>
      <c r="W81" s="44">
        <f t="shared" si="62"/>
        <v>0</v>
      </c>
      <c r="X81" s="49" t="str">
        <f t="shared" si="48"/>
        <v/>
      </c>
      <c r="Y81" s="19">
        <f>'一覧表(男子)'!R174</f>
        <v>0</v>
      </c>
      <c r="Z81" s="52">
        <f t="shared" si="63"/>
        <v>0</v>
      </c>
      <c r="AA81" s="31" t="str">
        <f t="shared" si="49"/>
        <v/>
      </c>
      <c r="AB81" s="20">
        <f t="shared" si="64"/>
        <v>0</v>
      </c>
      <c r="AC81" s="31" t="str">
        <f t="shared" si="50"/>
        <v/>
      </c>
      <c r="AD81" s="20">
        <f t="shared" si="65"/>
        <v>0</v>
      </c>
      <c r="AE81" s="31" t="str">
        <f t="shared" si="51"/>
        <v/>
      </c>
      <c r="AF81" s="20">
        <f t="shared" si="66"/>
        <v>0</v>
      </c>
      <c r="AG81" s="29" t="str">
        <f t="shared" si="52"/>
        <v/>
      </c>
      <c r="AH81" s="55">
        <f t="shared" si="67"/>
        <v>0</v>
      </c>
      <c r="AI81" s="46" t="str">
        <f t="shared" si="53"/>
        <v/>
      </c>
      <c r="AJ81" s="44">
        <f t="shared" si="68"/>
        <v>0</v>
      </c>
      <c r="AK81" s="46" t="str">
        <f t="shared" si="54"/>
        <v/>
      </c>
      <c r="AL81" s="44">
        <f t="shared" si="69"/>
        <v>0</v>
      </c>
      <c r="AM81" s="49" t="str">
        <f t="shared" si="55"/>
        <v/>
      </c>
    </row>
    <row r="82" spans="1:39">
      <c r="A82" s="6">
        <v>81</v>
      </c>
      <c r="B82" t="str">
        <f>'一覧表(男子)'!A176</f>
        <v/>
      </c>
      <c r="C82" t="str">
        <f>'一覧表(男子)'!C176</f>
        <v/>
      </c>
      <c r="D82" t="str">
        <f>'一覧表(男子)'!H176</f>
        <v/>
      </c>
      <c r="E82">
        <f>'一覧表(男子)'!J176</f>
        <v>0</v>
      </c>
      <c r="F82" s="12">
        <f>'一覧表(男子)'!J177</f>
        <v>0</v>
      </c>
      <c r="G82">
        <f>'一覧表(男子)'!M176</f>
        <v>0</v>
      </c>
      <c r="H82" s="12">
        <f>'一覧表(男子)'!M177</f>
        <v>0</v>
      </c>
      <c r="J82" s="19">
        <f>'一覧表(男子)'!P176</f>
        <v>0</v>
      </c>
      <c r="K82" s="52">
        <f t="shared" si="56"/>
        <v>0</v>
      </c>
      <c r="L82" s="31" t="str">
        <f t="shared" si="42"/>
        <v/>
      </c>
      <c r="M82" s="44">
        <f t="shared" si="57"/>
        <v>0</v>
      </c>
      <c r="N82" s="46" t="str">
        <f t="shared" si="43"/>
        <v/>
      </c>
      <c r="O82" s="44">
        <f t="shared" si="58"/>
        <v>0</v>
      </c>
      <c r="P82" s="46" t="str">
        <f t="shared" si="44"/>
        <v/>
      </c>
      <c r="Q82" s="44">
        <f t="shared" si="59"/>
        <v>0</v>
      </c>
      <c r="R82" s="46" t="str">
        <f t="shared" si="45"/>
        <v/>
      </c>
      <c r="S82" s="44">
        <f t="shared" si="60"/>
        <v>0</v>
      </c>
      <c r="T82" s="46" t="str">
        <f t="shared" si="46"/>
        <v/>
      </c>
      <c r="U82" s="44">
        <f t="shared" si="61"/>
        <v>0</v>
      </c>
      <c r="V82" s="46" t="str">
        <f t="shared" si="47"/>
        <v/>
      </c>
      <c r="W82" s="44">
        <f t="shared" si="62"/>
        <v>0</v>
      </c>
      <c r="X82" s="49" t="str">
        <f t="shared" si="48"/>
        <v/>
      </c>
      <c r="Y82" s="19">
        <f>'一覧表(男子)'!R176</f>
        <v>0</v>
      </c>
      <c r="Z82" s="52">
        <f t="shared" si="63"/>
        <v>0</v>
      </c>
      <c r="AA82" s="31" t="str">
        <f t="shared" si="49"/>
        <v/>
      </c>
      <c r="AB82" s="20">
        <f t="shared" si="64"/>
        <v>0</v>
      </c>
      <c r="AC82" s="31" t="str">
        <f t="shared" si="50"/>
        <v/>
      </c>
      <c r="AD82" s="20">
        <f t="shared" si="65"/>
        <v>0</v>
      </c>
      <c r="AE82" s="31" t="str">
        <f t="shared" si="51"/>
        <v/>
      </c>
      <c r="AF82" s="20">
        <f t="shared" si="66"/>
        <v>0</v>
      </c>
      <c r="AG82" s="29" t="str">
        <f t="shared" si="52"/>
        <v/>
      </c>
      <c r="AH82" s="55">
        <f t="shared" si="67"/>
        <v>0</v>
      </c>
      <c r="AI82" s="46" t="str">
        <f t="shared" si="53"/>
        <v/>
      </c>
      <c r="AJ82" s="44">
        <f t="shared" si="68"/>
        <v>0</v>
      </c>
      <c r="AK82" s="46" t="str">
        <f t="shared" si="54"/>
        <v/>
      </c>
      <c r="AL82" s="44">
        <f t="shared" si="69"/>
        <v>0</v>
      </c>
      <c r="AM82" s="49" t="str">
        <f t="shared" si="55"/>
        <v/>
      </c>
    </row>
    <row r="83" spans="1:39">
      <c r="A83" s="6">
        <v>82</v>
      </c>
      <c r="B83" t="str">
        <f>'一覧表(男子)'!A178</f>
        <v/>
      </c>
      <c r="C83" t="str">
        <f>'一覧表(男子)'!C178</f>
        <v/>
      </c>
      <c r="D83" t="str">
        <f>'一覧表(男子)'!H178</f>
        <v/>
      </c>
      <c r="E83">
        <f>'一覧表(男子)'!J178</f>
        <v>0</v>
      </c>
      <c r="F83" s="12">
        <f>'一覧表(男子)'!J179</f>
        <v>0</v>
      </c>
      <c r="G83">
        <f>'一覧表(男子)'!M178</f>
        <v>0</v>
      </c>
      <c r="H83" s="12">
        <f>'一覧表(男子)'!M179</f>
        <v>0</v>
      </c>
      <c r="J83" s="19">
        <f>'一覧表(男子)'!P178</f>
        <v>0</v>
      </c>
      <c r="K83" s="52">
        <f t="shared" si="56"/>
        <v>0</v>
      </c>
      <c r="L83" s="31" t="str">
        <f t="shared" si="42"/>
        <v/>
      </c>
      <c r="M83" s="44">
        <f t="shared" si="57"/>
        <v>0</v>
      </c>
      <c r="N83" s="46" t="str">
        <f t="shared" si="43"/>
        <v/>
      </c>
      <c r="O83" s="44">
        <f t="shared" si="58"/>
        <v>0</v>
      </c>
      <c r="P83" s="46" t="str">
        <f t="shared" si="44"/>
        <v/>
      </c>
      <c r="Q83" s="44">
        <f t="shared" si="59"/>
        <v>0</v>
      </c>
      <c r="R83" s="46" t="str">
        <f t="shared" si="45"/>
        <v/>
      </c>
      <c r="S83" s="44">
        <f t="shared" si="60"/>
        <v>0</v>
      </c>
      <c r="T83" s="46" t="str">
        <f t="shared" si="46"/>
        <v/>
      </c>
      <c r="U83" s="44">
        <f t="shared" si="61"/>
        <v>0</v>
      </c>
      <c r="V83" s="46" t="str">
        <f t="shared" si="47"/>
        <v/>
      </c>
      <c r="W83" s="44">
        <f t="shared" si="62"/>
        <v>0</v>
      </c>
      <c r="X83" s="49" t="str">
        <f t="shared" si="48"/>
        <v/>
      </c>
      <c r="Y83" s="19">
        <f>'一覧表(男子)'!R178</f>
        <v>0</v>
      </c>
      <c r="Z83" s="52">
        <f t="shared" si="63"/>
        <v>0</v>
      </c>
      <c r="AA83" s="31" t="str">
        <f t="shared" si="49"/>
        <v/>
      </c>
      <c r="AB83" s="20">
        <f t="shared" si="64"/>
        <v>0</v>
      </c>
      <c r="AC83" s="31" t="str">
        <f t="shared" si="50"/>
        <v/>
      </c>
      <c r="AD83" s="20">
        <f t="shared" si="65"/>
        <v>0</v>
      </c>
      <c r="AE83" s="31" t="str">
        <f t="shared" si="51"/>
        <v/>
      </c>
      <c r="AF83" s="20">
        <f t="shared" si="66"/>
        <v>0</v>
      </c>
      <c r="AG83" s="29" t="str">
        <f t="shared" si="52"/>
        <v/>
      </c>
      <c r="AH83" s="55">
        <f t="shared" si="67"/>
        <v>0</v>
      </c>
      <c r="AI83" s="46" t="str">
        <f t="shared" si="53"/>
        <v/>
      </c>
      <c r="AJ83" s="44">
        <f t="shared" si="68"/>
        <v>0</v>
      </c>
      <c r="AK83" s="46" t="str">
        <f t="shared" si="54"/>
        <v/>
      </c>
      <c r="AL83" s="44">
        <f t="shared" si="69"/>
        <v>0</v>
      </c>
      <c r="AM83" s="49" t="str">
        <f t="shared" si="55"/>
        <v/>
      </c>
    </row>
    <row r="84" spans="1:39">
      <c r="A84" s="6">
        <v>83</v>
      </c>
      <c r="B84" t="str">
        <f>'一覧表(男子)'!A180</f>
        <v/>
      </c>
      <c r="C84" t="str">
        <f>'一覧表(男子)'!C180</f>
        <v/>
      </c>
      <c r="D84" t="str">
        <f>'一覧表(男子)'!H180</f>
        <v/>
      </c>
      <c r="E84">
        <f>'一覧表(男子)'!J180</f>
        <v>0</v>
      </c>
      <c r="F84" s="12">
        <f>'一覧表(男子)'!J181</f>
        <v>0</v>
      </c>
      <c r="G84">
        <f>'一覧表(男子)'!M180</f>
        <v>0</v>
      </c>
      <c r="H84" s="12">
        <f>'一覧表(男子)'!M181</f>
        <v>0</v>
      </c>
      <c r="J84" s="19">
        <f>'一覧表(男子)'!P180</f>
        <v>0</v>
      </c>
      <c r="K84" s="52">
        <f t="shared" si="56"/>
        <v>0</v>
      </c>
      <c r="L84" s="31" t="str">
        <f t="shared" si="42"/>
        <v/>
      </c>
      <c r="M84" s="44">
        <f t="shared" si="57"/>
        <v>0</v>
      </c>
      <c r="N84" s="46" t="str">
        <f t="shared" si="43"/>
        <v/>
      </c>
      <c r="O84" s="44">
        <f t="shared" si="58"/>
        <v>0</v>
      </c>
      <c r="P84" s="46" t="str">
        <f t="shared" si="44"/>
        <v/>
      </c>
      <c r="Q84" s="44">
        <f t="shared" si="59"/>
        <v>0</v>
      </c>
      <c r="R84" s="46" t="str">
        <f t="shared" si="45"/>
        <v/>
      </c>
      <c r="S84" s="44">
        <f t="shared" si="60"/>
        <v>0</v>
      </c>
      <c r="T84" s="46" t="str">
        <f t="shared" si="46"/>
        <v/>
      </c>
      <c r="U84" s="44">
        <f t="shared" si="61"/>
        <v>0</v>
      </c>
      <c r="V84" s="46" t="str">
        <f t="shared" si="47"/>
        <v/>
      </c>
      <c r="W84" s="44">
        <f t="shared" si="62"/>
        <v>0</v>
      </c>
      <c r="X84" s="49" t="str">
        <f t="shared" si="48"/>
        <v/>
      </c>
      <c r="Y84" s="19">
        <f>'一覧表(男子)'!R180</f>
        <v>0</v>
      </c>
      <c r="Z84" s="52">
        <f t="shared" si="63"/>
        <v>0</v>
      </c>
      <c r="AA84" s="31" t="str">
        <f t="shared" si="49"/>
        <v/>
      </c>
      <c r="AB84" s="20">
        <f t="shared" si="64"/>
        <v>0</v>
      </c>
      <c r="AC84" s="31" t="str">
        <f t="shared" si="50"/>
        <v/>
      </c>
      <c r="AD84" s="20">
        <f t="shared" si="65"/>
        <v>0</v>
      </c>
      <c r="AE84" s="31" t="str">
        <f t="shared" si="51"/>
        <v/>
      </c>
      <c r="AF84" s="20">
        <f t="shared" si="66"/>
        <v>0</v>
      </c>
      <c r="AG84" s="29" t="str">
        <f t="shared" si="52"/>
        <v/>
      </c>
      <c r="AH84" s="55">
        <f t="shared" si="67"/>
        <v>0</v>
      </c>
      <c r="AI84" s="46" t="str">
        <f t="shared" si="53"/>
        <v/>
      </c>
      <c r="AJ84" s="44">
        <f t="shared" si="68"/>
        <v>0</v>
      </c>
      <c r="AK84" s="46" t="str">
        <f t="shared" si="54"/>
        <v/>
      </c>
      <c r="AL84" s="44">
        <f t="shared" si="69"/>
        <v>0</v>
      </c>
      <c r="AM84" s="49" t="str">
        <f t="shared" si="55"/>
        <v/>
      </c>
    </row>
    <row r="85" spans="1:39">
      <c r="A85" s="6">
        <v>84</v>
      </c>
      <c r="B85" t="str">
        <f>'一覧表(男子)'!A182</f>
        <v/>
      </c>
      <c r="C85" t="str">
        <f>'一覧表(男子)'!C182</f>
        <v/>
      </c>
      <c r="D85" t="str">
        <f>'一覧表(男子)'!H182</f>
        <v/>
      </c>
      <c r="E85">
        <f>'一覧表(男子)'!J182</f>
        <v>0</v>
      </c>
      <c r="F85" s="12">
        <f>'一覧表(男子)'!J183</f>
        <v>0</v>
      </c>
      <c r="G85">
        <f>'一覧表(男子)'!M182</f>
        <v>0</v>
      </c>
      <c r="H85" s="12">
        <f>'一覧表(男子)'!M183</f>
        <v>0</v>
      </c>
      <c r="J85" s="19">
        <f>'一覧表(男子)'!P182</f>
        <v>0</v>
      </c>
      <c r="K85" s="52">
        <f t="shared" si="56"/>
        <v>0</v>
      </c>
      <c r="L85" s="31" t="str">
        <f t="shared" si="42"/>
        <v/>
      </c>
      <c r="M85" s="44">
        <f t="shared" si="57"/>
        <v>0</v>
      </c>
      <c r="N85" s="46" t="str">
        <f t="shared" si="43"/>
        <v/>
      </c>
      <c r="O85" s="44">
        <f t="shared" si="58"/>
        <v>0</v>
      </c>
      <c r="P85" s="46" t="str">
        <f t="shared" si="44"/>
        <v/>
      </c>
      <c r="Q85" s="44">
        <f t="shared" si="59"/>
        <v>0</v>
      </c>
      <c r="R85" s="46" t="str">
        <f t="shared" si="45"/>
        <v/>
      </c>
      <c r="S85" s="44">
        <f t="shared" si="60"/>
        <v>0</v>
      </c>
      <c r="T85" s="46" t="str">
        <f t="shared" si="46"/>
        <v/>
      </c>
      <c r="U85" s="44">
        <f t="shared" si="61"/>
        <v>0</v>
      </c>
      <c r="V85" s="46" t="str">
        <f t="shared" si="47"/>
        <v/>
      </c>
      <c r="W85" s="44">
        <f t="shared" si="62"/>
        <v>0</v>
      </c>
      <c r="X85" s="49" t="str">
        <f t="shared" si="48"/>
        <v/>
      </c>
      <c r="Y85" s="19">
        <f>'一覧表(男子)'!R182</f>
        <v>0</v>
      </c>
      <c r="Z85" s="52">
        <f t="shared" si="63"/>
        <v>0</v>
      </c>
      <c r="AA85" s="31" t="str">
        <f t="shared" si="49"/>
        <v/>
      </c>
      <c r="AB85" s="20">
        <f t="shared" si="64"/>
        <v>0</v>
      </c>
      <c r="AC85" s="31" t="str">
        <f t="shared" si="50"/>
        <v/>
      </c>
      <c r="AD85" s="20">
        <f t="shared" si="65"/>
        <v>0</v>
      </c>
      <c r="AE85" s="31" t="str">
        <f t="shared" si="51"/>
        <v/>
      </c>
      <c r="AF85" s="20">
        <f t="shared" si="66"/>
        <v>0</v>
      </c>
      <c r="AG85" s="29" t="str">
        <f t="shared" si="52"/>
        <v/>
      </c>
      <c r="AH85" s="55">
        <f t="shared" si="67"/>
        <v>0</v>
      </c>
      <c r="AI85" s="46" t="str">
        <f t="shared" si="53"/>
        <v/>
      </c>
      <c r="AJ85" s="44">
        <f t="shared" si="68"/>
        <v>0</v>
      </c>
      <c r="AK85" s="46" t="str">
        <f t="shared" si="54"/>
        <v/>
      </c>
      <c r="AL85" s="44">
        <f t="shared" si="69"/>
        <v>0</v>
      </c>
      <c r="AM85" s="49" t="str">
        <f t="shared" si="55"/>
        <v/>
      </c>
    </row>
    <row r="86" spans="1:39">
      <c r="A86" s="6">
        <v>85</v>
      </c>
      <c r="B86" t="str">
        <f>'一覧表(男子)'!A184</f>
        <v/>
      </c>
      <c r="C86" t="str">
        <f>'一覧表(男子)'!C184</f>
        <v/>
      </c>
      <c r="D86" t="str">
        <f>'一覧表(男子)'!H184</f>
        <v/>
      </c>
      <c r="E86">
        <f>'一覧表(男子)'!J184</f>
        <v>0</v>
      </c>
      <c r="F86" s="12">
        <f>'一覧表(男子)'!J185</f>
        <v>0</v>
      </c>
      <c r="G86">
        <f>'一覧表(男子)'!M184</f>
        <v>0</v>
      </c>
      <c r="H86" s="12">
        <f>'一覧表(男子)'!M185</f>
        <v>0</v>
      </c>
      <c r="J86" s="19">
        <f>'一覧表(男子)'!P184</f>
        <v>0</v>
      </c>
      <c r="K86" s="52">
        <f t="shared" si="56"/>
        <v>0</v>
      </c>
      <c r="L86" s="31" t="str">
        <f t="shared" si="42"/>
        <v/>
      </c>
      <c r="M86" s="44">
        <f t="shared" si="57"/>
        <v>0</v>
      </c>
      <c r="N86" s="46" t="str">
        <f t="shared" si="43"/>
        <v/>
      </c>
      <c r="O86" s="44">
        <f t="shared" si="58"/>
        <v>0</v>
      </c>
      <c r="P86" s="46" t="str">
        <f t="shared" si="44"/>
        <v/>
      </c>
      <c r="Q86" s="44">
        <f t="shared" si="59"/>
        <v>0</v>
      </c>
      <c r="R86" s="46" t="str">
        <f t="shared" si="45"/>
        <v/>
      </c>
      <c r="S86" s="44">
        <f t="shared" si="60"/>
        <v>0</v>
      </c>
      <c r="T86" s="46" t="str">
        <f t="shared" si="46"/>
        <v/>
      </c>
      <c r="U86" s="44">
        <f t="shared" si="61"/>
        <v>0</v>
      </c>
      <c r="V86" s="46" t="str">
        <f t="shared" si="47"/>
        <v/>
      </c>
      <c r="W86" s="44">
        <f t="shared" si="62"/>
        <v>0</v>
      </c>
      <c r="X86" s="49" t="str">
        <f t="shared" si="48"/>
        <v/>
      </c>
      <c r="Y86" s="19">
        <f>'一覧表(男子)'!R184</f>
        <v>0</v>
      </c>
      <c r="Z86" s="52">
        <f t="shared" si="63"/>
        <v>0</v>
      </c>
      <c r="AA86" s="31" t="str">
        <f t="shared" si="49"/>
        <v/>
      </c>
      <c r="AB86" s="20">
        <f t="shared" si="64"/>
        <v>0</v>
      </c>
      <c r="AC86" s="31" t="str">
        <f t="shared" si="50"/>
        <v/>
      </c>
      <c r="AD86" s="20">
        <f t="shared" si="65"/>
        <v>0</v>
      </c>
      <c r="AE86" s="31" t="str">
        <f t="shared" si="51"/>
        <v/>
      </c>
      <c r="AF86" s="20">
        <f t="shared" si="66"/>
        <v>0</v>
      </c>
      <c r="AG86" s="29" t="str">
        <f t="shared" si="52"/>
        <v/>
      </c>
      <c r="AH86" s="55">
        <f t="shared" si="67"/>
        <v>0</v>
      </c>
      <c r="AI86" s="46" t="str">
        <f t="shared" si="53"/>
        <v/>
      </c>
      <c r="AJ86" s="44">
        <f t="shared" si="68"/>
        <v>0</v>
      </c>
      <c r="AK86" s="46" t="str">
        <f t="shared" si="54"/>
        <v/>
      </c>
      <c r="AL86" s="44">
        <f t="shared" si="69"/>
        <v>0</v>
      </c>
      <c r="AM86" s="49" t="str">
        <f t="shared" si="55"/>
        <v/>
      </c>
    </row>
    <row r="87" spans="1:39">
      <c r="A87" s="6">
        <v>86</v>
      </c>
      <c r="B87" t="str">
        <f>'一覧表(男子)'!A186</f>
        <v/>
      </c>
      <c r="C87" t="str">
        <f>'一覧表(男子)'!C186</f>
        <v/>
      </c>
      <c r="D87" t="str">
        <f>'一覧表(男子)'!H186</f>
        <v/>
      </c>
      <c r="E87">
        <f>'一覧表(男子)'!J186</f>
        <v>0</v>
      </c>
      <c r="F87" s="12">
        <f>'一覧表(男子)'!J187</f>
        <v>0</v>
      </c>
      <c r="G87">
        <f>'一覧表(男子)'!M186</f>
        <v>0</v>
      </c>
      <c r="H87" s="12">
        <f>'一覧表(男子)'!M187</f>
        <v>0</v>
      </c>
      <c r="J87" s="19">
        <f>'一覧表(男子)'!P186</f>
        <v>0</v>
      </c>
      <c r="K87" s="52">
        <f t="shared" si="56"/>
        <v>0</v>
      </c>
      <c r="L87" s="31" t="str">
        <f t="shared" si="42"/>
        <v/>
      </c>
      <c r="M87" s="44">
        <f t="shared" si="57"/>
        <v>0</v>
      </c>
      <c r="N87" s="46" t="str">
        <f t="shared" si="43"/>
        <v/>
      </c>
      <c r="O87" s="44">
        <f t="shared" si="58"/>
        <v>0</v>
      </c>
      <c r="P87" s="46" t="str">
        <f t="shared" si="44"/>
        <v/>
      </c>
      <c r="Q87" s="44">
        <f t="shared" si="59"/>
        <v>0</v>
      </c>
      <c r="R87" s="46" t="str">
        <f t="shared" si="45"/>
        <v/>
      </c>
      <c r="S87" s="44">
        <f t="shared" si="60"/>
        <v>0</v>
      </c>
      <c r="T87" s="46" t="str">
        <f t="shared" si="46"/>
        <v/>
      </c>
      <c r="U87" s="44">
        <f t="shared" si="61"/>
        <v>0</v>
      </c>
      <c r="V87" s="46" t="str">
        <f t="shared" si="47"/>
        <v/>
      </c>
      <c r="W87" s="44">
        <f t="shared" si="62"/>
        <v>0</v>
      </c>
      <c r="X87" s="49" t="str">
        <f t="shared" si="48"/>
        <v/>
      </c>
      <c r="Y87" s="19">
        <f>'一覧表(男子)'!R186</f>
        <v>0</v>
      </c>
      <c r="Z87" s="52">
        <f t="shared" si="63"/>
        <v>0</v>
      </c>
      <c r="AA87" s="31" t="str">
        <f t="shared" si="49"/>
        <v/>
      </c>
      <c r="AB87" s="20">
        <f t="shared" si="64"/>
        <v>0</v>
      </c>
      <c r="AC87" s="31" t="str">
        <f t="shared" si="50"/>
        <v/>
      </c>
      <c r="AD87" s="20">
        <f t="shared" si="65"/>
        <v>0</v>
      </c>
      <c r="AE87" s="31" t="str">
        <f t="shared" si="51"/>
        <v/>
      </c>
      <c r="AF87" s="20">
        <f t="shared" si="66"/>
        <v>0</v>
      </c>
      <c r="AG87" s="29" t="str">
        <f t="shared" si="52"/>
        <v/>
      </c>
      <c r="AH87" s="55">
        <f t="shared" si="67"/>
        <v>0</v>
      </c>
      <c r="AI87" s="46" t="str">
        <f t="shared" si="53"/>
        <v/>
      </c>
      <c r="AJ87" s="44">
        <f t="shared" si="68"/>
        <v>0</v>
      </c>
      <c r="AK87" s="46" t="str">
        <f t="shared" si="54"/>
        <v/>
      </c>
      <c r="AL87" s="44">
        <f t="shared" si="69"/>
        <v>0</v>
      </c>
      <c r="AM87" s="49" t="str">
        <f t="shared" si="55"/>
        <v/>
      </c>
    </row>
    <row r="88" spans="1:39">
      <c r="A88" s="6">
        <v>87</v>
      </c>
      <c r="B88" t="str">
        <f>'一覧表(男子)'!A188</f>
        <v/>
      </c>
      <c r="C88" t="str">
        <f>'一覧表(男子)'!C188</f>
        <v/>
      </c>
      <c r="D88" t="str">
        <f>'一覧表(男子)'!H188</f>
        <v/>
      </c>
      <c r="E88">
        <f>'一覧表(男子)'!J188</f>
        <v>0</v>
      </c>
      <c r="F88" s="12">
        <f>'一覧表(男子)'!J189</f>
        <v>0</v>
      </c>
      <c r="G88">
        <f>'一覧表(男子)'!M188</f>
        <v>0</v>
      </c>
      <c r="H88" s="12">
        <f>'一覧表(男子)'!M189</f>
        <v>0</v>
      </c>
      <c r="J88" s="19">
        <f>'一覧表(男子)'!P188</f>
        <v>0</v>
      </c>
      <c r="K88" s="52">
        <f t="shared" si="56"/>
        <v>0</v>
      </c>
      <c r="L88" s="31" t="str">
        <f t="shared" si="42"/>
        <v/>
      </c>
      <c r="M88" s="44">
        <f t="shared" si="57"/>
        <v>0</v>
      </c>
      <c r="N88" s="46" t="str">
        <f t="shared" si="43"/>
        <v/>
      </c>
      <c r="O88" s="44">
        <f t="shared" si="58"/>
        <v>0</v>
      </c>
      <c r="P88" s="46" t="str">
        <f t="shared" si="44"/>
        <v/>
      </c>
      <c r="Q88" s="44">
        <f t="shared" si="59"/>
        <v>0</v>
      </c>
      <c r="R88" s="46" t="str">
        <f t="shared" si="45"/>
        <v/>
      </c>
      <c r="S88" s="44">
        <f t="shared" si="60"/>
        <v>0</v>
      </c>
      <c r="T88" s="46" t="str">
        <f t="shared" si="46"/>
        <v/>
      </c>
      <c r="U88" s="44">
        <f t="shared" si="61"/>
        <v>0</v>
      </c>
      <c r="V88" s="46" t="str">
        <f t="shared" si="47"/>
        <v/>
      </c>
      <c r="W88" s="44">
        <f t="shared" si="62"/>
        <v>0</v>
      </c>
      <c r="X88" s="49" t="str">
        <f t="shared" si="48"/>
        <v/>
      </c>
      <c r="Y88" s="19">
        <f>'一覧表(男子)'!R188</f>
        <v>0</v>
      </c>
      <c r="Z88" s="52">
        <f t="shared" si="63"/>
        <v>0</v>
      </c>
      <c r="AA88" s="31" t="str">
        <f t="shared" si="49"/>
        <v/>
      </c>
      <c r="AB88" s="20">
        <f t="shared" si="64"/>
        <v>0</v>
      </c>
      <c r="AC88" s="31" t="str">
        <f t="shared" si="50"/>
        <v/>
      </c>
      <c r="AD88" s="20">
        <f t="shared" si="65"/>
        <v>0</v>
      </c>
      <c r="AE88" s="31" t="str">
        <f t="shared" si="51"/>
        <v/>
      </c>
      <c r="AF88" s="20">
        <f t="shared" si="66"/>
        <v>0</v>
      </c>
      <c r="AG88" s="29" t="str">
        <f t="shared" si="52"/>
        <v/>
      </c>
      <c r="AH88" s="55">
        <f t="shared" si="67"/>
        <v>0</v>
      </c>
      <c r="AI88" s="46" t="str">
        <f t="shared" si="53"/>
        <v/>
      </c>
      <c r="AJ88" s="44">
        <f t="shared" si="68"/>
        <v>0</v>
      </c>
      <c r="AK88" s="46" t="str">
        <f t="shared" si="54"/>
        <v/>
      </c>
      <c r="AL88" s="44">
        <f t="shared" si="69"/>
        <v>0</v>
      </c>
      <c r="AM88" s="49" t="str">
        <f t="shared" si="55"/>
        <v/>
      </c>
    </row>
    <row r="89" spans="1:39">
      <c r="A89" s="6">
        <v>88</v>
      </c>
      <c r="B89" t="str">
        <f>'一覧表(男子)'!A190</f>
        <v/>
      </c>
      <c r="C89" t="str">
        <f>'一覧表(男子)'!C190</f>
        <v/>
      </c>
      <c r="D89" t="str">
        <f>'一覧表(男子)'!H190</f>
        <v/>
      </c>
      <c r="E89">
        <f>'一覧表(男子)'!J190</f>
        <v>0</v>
      </c>
      <c r="F89" s="12">
        <f>'一覧表(男子)'!J191</f>
        <v>0</v>
      </c>
      <c r="G89">
        <f>'一覧表(男子)'!M190</f>
        <v>0</v>
      </c>
      <c r="H89" s="12">
        <f>'一覧表(男子)'!M191</f>
        <v>0</v>
      </c>
      <c r="J89" s="19">
        <f>'一覧表(男子)'!P190</f>
        <v>0</v>
      </c>
      <c r="K89" s="52">
        <f t="shared" si="56"/>
        <v>0</v>
      </c>
      <c r="L89" s="31" t="str">
        <f t="shared" si="42"/>
        <v/>
      </c>
      <c r="M89" s="44">
        <f t="shared" si="57"/>
        <v>0</v>
      </c>
      <c r="N89" s="46" t="str">
        <f t="shared" si="43"/>
        <v/>
      </c>
      <c r="O89" s="44">
        <f t="shared" si="58"/>
        <v>0</v>
      </c>
      <c r="P89" s="46" t="str">
        <f t="shared" si="44"/>
        <v/>
      </c>
      <c r="Q89" s="44">
        <f t="shared" si="59"/>
        <v>0</v>
      </c>
      <c r="R89" s="46" t="str">
        <f t="shared" si="45"/>
        <v/>
      </c>
      <c r="S89" s="44">
        <f t="shared" si="60"/>
        <v>0</v>
      </c>
      <c r="T89" s="46" t="str">
        <f t="shared" si="46"/>
        <v/>
      </c>
      <c r="U89" s="44">
        <f t="shared" si="61"/>
        <v>0</v>
      </c>
      <c r="V89" s="46" t="str">
        <f t="shared" si="47"/>
        <v/>
      </c>
      <c r="W89" s="44">
        <f t="shared" si="62"/>
        <v>0</v>
      </c>
      <c r="X89" s="49" t="str">
        <f t="shared" si="48"/>
        <v/>
      </c>
      <c r="Y89" s="19">
        <f>'一覧表(男子)'!R190</f>
        <v>0</v>
      </c>
      <c r="Z89" s="52">
        <f t="shared" si="63"/>
        <v>0</v>
      </c>
      <c r="AA89" s="31" t="str">
        <f t="shared" si="49"/>
        <v/>
      </c>
      <c r="AB89" s="20">
        <f t="shared" si="64"/>
        <v>0</v>
      </c>
      <c r="AC89" s="31" t="str">
        <f t="shared" si="50"/>
        <v/>
      </c>
      <c r="AD89" s="20">
        <f t="shared" si="65"/>
        <v>0</v>
      </c>
      <c r="AE89" s="31" t="str">
        <f t="shared" si="51"/>
        <v/>
      </c>
      <c r="AF89" s="20">
        <f t="shared" si="66"/>
        <v>0</v>
      </c>
      <c r="AG89" s="29" t="str">
        <f t="shared" si="52"/>
        <v/>
      </c>
      <c r="AH89" s="55">
        <f t="shared" si="67"/>
        <v>0</v>
      </c>
      <c r="AI89" s="46" t="str">
        <f t="shared" si="53"/>
        <v/>
      </c>
      <c r="AJ89" s="44">
        <f t="shared" si="68"/>
        <v>0</v>
      </c>
      <c r="AK89" s="46" t="str">
        <f t="shared" si="54"/>
        <v/>
      </c>
      <c r="AL89" s="44">
        <f t="shared" si="69"/>
        <v>0</v>
      </c>
      <c r="AM89" s="49" t="str">
        <f t="shared" si="55"/>
        <v/>
      </c>
    </row>
    <row r="90" spans="1:39">
      <c r="A90" s="6">
        <v>89</v>
      </c>
      <c r="B90" t="str">
        <f>'一覧表(男子)'!A192</f>
        <v/>
      </c>
      <c r="C90" t="str">
        <f>'一覧表(男子)'!C192</f>
        <v/>
      </c>
      <c r="D90" t="str">
        <f>'一覧表(男子)'!H192</f>
        <v/>
      </c>
      <c r="E90">
        <f>'一覧表(男子)'!J192</f>
        <v>0</v>
      </c>
      <c r="F90" s="12">
        <f>'一覧表(男子)'!J193</f>
        <v>0</v>
      </c>
      <c r="G90">
        <f>'一覧表(男子)'!M192</f>
        <v>0</v>
      </c>
      <c r="H90" s="12">
        <f>'一覧表(男子)'!M193</f>
        <v>0</v>
      </c>
      <c r="J90" s="19">
        <f>'一覧表(男子)'!P192</f>
        <v>0</v>
      </c>
      <c r="K90" s="52">
        <f t="shared" si="56"/>
        <v>0</v>
      </c>
      <c r="L90" s="31" t="str">
        <f t="shared" si="42"/>
        <v/>
      </c>
      <c r="M90" s="44">
        <f t="shared" si="57"/>
        <v>0</v>
      </c>
      <c r="N90" s="46" t="str">
        <f t="shared" si="43"/>
        <v/>
      </c>
      <c r="O90" s="44">
        <f t="shared" si="58"/>
        <v>0</v>
      </c>
      <c r="P90" s="46" t="str">
        <f t="shared" si="44"/>
        <v/>
      </c>
      <c r="Q90" s="44">
        <f t="shared" si="59"/>
        <v>0</v>
      </c>
      <c r="R90" s="46" t="str">
        <f t="shared" si="45"/>
        <v/>
      </c>
      <c r="S90" s="44">
        <f t="shared" si="60"/>
        <v>0</v>
      </c>
      <c r="T90" s="46" t="str">
        <f t="shared" si="46"/>
        <v/>
      </c>
      <c r="U90" s="44">
        <f t="shared" si="61"/>
        <v>0</v>
      </c>
      <c r="V90" s="46" t="str">
        <f t="shared" si="47"/>
        <v/>
      </c>
      <c r="W90" s="44">
        <f t="shared" si="62"/>
        <v>0</v>
      </c>
      <c r="X90" s="49" t="str">
        <f t="shared" si="48"/>
        <v/>
      </c>
      <c r="Y90" s="19">
        <f>'一覧表(男子)'!R192</f>
        <v>0</v>
      </c>
      <c r="Z90" s="52">
        <f t="shared" si="63"/>
        <v>0</v>
      </c>
      <c r="AA90" s="31" t="str">
        <f t="shared" si="49"/>
        <v/>
      </c>
      <c r="AB90" s="20">
        <f t="shared" si="64"/>
        <v>0</v>
      </c>
      <c r="AC90" s="31" t="str">
        <f t="shared" si="50"/>
        <v/>
      </c>
      <c r="AD90" s="20">
        <f t="shared" si="65"/>
        <v>0</v>
      </c>
      <c r="AE90" s="31" t="str">
        <f t="shared" si="51"/>
        <v/>
      </c>
      <c r="AF90" s="20">
        <f t="shared" si="66"/>
        <v>0</v>
      </c>
      <c r="AG90" s="29" t="str">
        <f t="shared" si="52"/>
        <v/>
      </c>
      <c r="AH90" s="55">
        <f t="shared" si="67"/>
        <v>0</v>
      </c>
      <c r="AI90" s="46" t="str">
        <f t="shared" si="53"/>
        <v/>
      </c>
      <c r="AJ90" s="44">
        <f t="shared" si="68"/>
        <v>0</v>
      </c>
      <c r="AK90" s="46" t="str">
        <f t="shared" si="54"/>
        <v/>
      </c>
      <c r="AL90" s="44">
        <f t="shared" si="69"/>
        <v>0</v>
      </c>
      <c r="AM90" s="49" t="str">
        <f t="shared" si="55"/>
        <v/>
      </c>
    </row>
    <row r="91" spans="1:39">
      <c r="A91" s="6">
        <v>90</v>
      </c>
      <c r="B91" t="str">
        <f>'一覧表(男子)'!A194</f>
        <v/>
      </c>
      <c r="C91" t="str">
        <f>'一覧表(男子)'!C194</f>
        <v/>
      </c>
      <c r="D91" t="str">
        <f>'一覧表(男子)'!H194</f>
        <v/>
      </c>
      <c r="E91">
        <f>'一覧表(男子)'!J194</f>
        <v>0</v>
      </c>
      <c r="F91" s="12">
        <f>'一覧表(男子)'!J195</f>
        <v>0</v>
      </c>
      <c r="G91">
        <f>'一覧表(男子)'!M194</f>
        <v>0</v>
      </c>
      <c r="H91" s="12">
        <f>'一覧表(男子)'!M195</f>
        <v>0</v>
      </c>
      <c r="J91" s="19">
        <f>'一覧表(男子)'!P194</f>
        <v>0</v>
      </c>
      <c r="K91" s="52">
        <f t="shared" si="56"/>
        <v>0</v>
      </c>
      <c r="L91" s="31" t="str">
        <f t="shared" si="42"/>
        <v/>
      </c>
      <c r="M91" s="44">
        <f t="shared" si="57"/>
        <v>0</v>
      </c>
      <c r="N91" s="46" t="str">
        <f t="shared" si="43"/>
        <v/>
      </c>
      <c r="O91" s="44">
        <f t="shared" si="58"/>
        <v>0</v>
      </c>
      <c r="P91" s="46" t="str">
        <f t="shared" si="44"/>
        <v/>
      </c>
      <c r="Q91" s="44">
        <f t="shared" si="59"/>
        <v>0</v>
      </c>
      <c r="R91" s="46" t="str">
        <f t="shared" si="45"/>
        <v/>
      </c>
      <c r="S91" s="44">
        <f t="shared" si="60"/>
        <v>0</v>
      </c>
      <c r="T91" s="46" t="str">
        <f t="shared" si="46"/>
        <v/>
      </c>
      <c r="U91" s="44">
        <f t="shared" si="61"/>
        <v>0</v>
      </c>
      <c r="V91" s="46" t="str">
        <f t="shared" si="47"/>
        <v/>
      </c>
      <c r="W91" s="44">
        <f t="shared" si="62"/>
        <v>0</v>
      </c>
      <c r="X91" s="49" t="str">
        <f t="shared" si="48"/>
        <v/>
      </c>
      <c r="Y91" s="19">
        <f>'一覧表(男子)'!R194</f>
        <v>0</v>
      </c>
      <c r="Z91" s="52">
        <f t="shared" si="63"/>
        <v>0</v>
      </c>
      <c r="AA91" s="31" t="str">
        <f t="shared" si="49"/>
        <v/>
      </c>
      <c r="AB91" s="20">
        <f t="shared" si="64"/>
        <v>0</v>
      </c>
      <c r="AC91" s="31" t="str">
        <f t="shared" si="50"/>
        <v/>
      </c>
      <c r="AD91" s="20">
        <f t="shared" si="65"/>
        <v>0</v>
      </c>
      <c r="AE91" s="31" t="str">
        <f t="shared" si="51"/>
        <v/>
      </c>
      <c r="AF91" s="20">
        <f t="shared" si="66"/>
        <v>0</v>
      </c>
      <c r="AG91" s="29" t="str">
        <f t="shared" si="52"/>
        <v/>
      </c>
      <c r="AH91" s="55">
        <f t="shared" si="67"/>
        <v>0</v>
      </c>
      <c r="AI91" s="46" t="str">
        <f t="shared" si="53"/>
        <v/>
      </c>
      <c r="AJ91" s="44">
        <f t="shared" si="68"/>
        <v>0</v>
      </c>
      <c r="AK91" s="46" t="str">
        <f t="shared" si="54"/>
        <v/>
      </c>
      <c r="AL91" s="44">
        <f t="shared" si="69"/>
        <v>0</v>
      </c>
      <c r="AM91" s="49" t="str">
        <f t="shared" si="55"/>
        <v/>
      </c>
    </row>
    <row r="92" spans="1:39">
      <c r="A92" s="6">
        <v>91</v>
      </c>
      <c r="B92" t="str">
        <f>'一覧表(男子)'!A196</f>
        <v/>
      </c>
      <c r="C92" t="str">
        <f>'一覧表(男子)'!C196</f>
        <v/>
      </c>
      <c r="D92" t="str">
        <f>'一覧表(男子)'!H196</f>
        <v/>
      </c>
      <c r="E92">
        <f>'一覧表(男子)'!J196</f>
        <v>0</v>
      </c>
      <c r="F92" s="12">
        <f>'一覧表(男子)'!J197</f>
        <v>0</v>
      </c>
      <c r="G92">
        <f>'一覧表(男子)'!M196</f>
        <v>0</v>
      </c>
      <c r="H92" s="12">
        <f>'一覧表(男子)'!M197</f>
        <v>0</v>
      </c>
      <c r="J92" s="19">
        <f>'一覧表(男子)'!P196</f>
        <v>0</v>
      </c>
      <c r="K92" s="52">
        <f t="shared" si="56"/>
        <v>0</v>
      </c>
      <c r="L92" s="31" t="str">
        <f t="shared" si="42"/>
        <v/>
      </c>
      <c r="M92" s="44">
        <f t="shared" si="57"/>
        <v>0</v>
      </c>
      <c r="N92" s="46" t="str">
        <f t="shared" si="43"/>
        <v/>
      </c>
      <c r="O92" s="44">
        <f t="shared" si="58"/>
        <v>0</v>
      </c>
      <c r="P92" s="46" t="str">
        <f t="shared" si="44"/>
        <v/>
      </c>
      <c r="Q92" s="44">
        <f t="shared" si="59"/>
        <v>0</v>
      </c>
      <c r="R92" s="46" t="str">
        <f t="shared" si="45"/>
        <v/>
      </c>
      <c r="S92" s="44">
        <f t="shared" si="60"/>
        <v>0</v>
      </c>
      <c r="T92" s="46" t="str">
        <f t="shared" si="46"/>
        <v/>
      </c>
      <c r="U92" s="44">
        <f t="shared" si="61"/>
        <v>0</v>
      </c>
      <c r="V92" s="46" t="str">
        <f t="shared" si="47"/>
        <v/>
      </c>
      <c r="W92" s="44">
        <f t="shared" si="62"/>
        <v>0</v>
      </c>
      <c r="X92" s="49" t="str">
        <f t="shared" si="48"/>
        <v/>
      </c>
      <c r="Y92" s="19">
        <f>'一覧表(男子)'!R196</f>
        <v>0</v>
      </c>
      <c r="Z92" s="52">
        <f t="shared" si="63"/>
        <v>0</v>
      </c>
      <c r="AA92" s="31" t="str">
        <f t="shared" si="49"/>
        <v/>
      </c>
      <c r="AB92" s="20">
        <f t="shared" si="64"/>
        <v>0</v>
      </c>
      <c r="AC92" s="31" t="str">
        <f t="shared" si="50"/>
        <v/>
      </c>
      <c r="AD92" s="20">
        <f t="shared" si="65"/>
        <v>0</v>
      </c>
      <c r="AE92" s="31" t="str">
        <f t="shared" si="51"/>
        <v/>
      </c>
      <c r="AF92" s="20">
        <f t="shared" si="66"/>
        <v>0</v>
      </c>
      <c r="AG92" s="29" t="str">
        <f t="shared" si="52"/>
        <v/>
      </c>
      <c r="AH92" s="55">
        <f t="shared" si="67"/>
        <v>0</v>
      </c>
      <c r="AI92" s="46" t="str">
        <f t="shared" si="53"/>
        <v/>
      </c>
      <c r="AJ92" s="44">
        <f t="shared" si="68"/>
        <v>0</v>
      </c>
      <c r="AK92" s="46" t="str">
        <f t="shared" si="54"/>
        <v/>
      </c>
      <c r="AL92" s="44">
        <f t="shared" si="69"/>
        <v>0</v>
      </c>
      <c r="AM92" s="49" t="str">
        <f t="shared" si="55"/>
        <v/>
      </c>
    </row>
    <row r="93" spans="1:39">
      <c r="A93" s="6">
        <v>92</v>
      </c>
      <c r="B93" t="str">
        <f>'一覧表(男子)'!A198</f>
        <v/>
      </c>
      <c r="C93" t="str">
        <f>'一覧表(男子)'!C198</f>
        <v/>
      </c>
      <c r="D93" t="str">
        <f>'一覧表(男子)'!H198</f>
        <v/>
      </c>
      <c r="E93">
        <f>'一覧表(男子)'!J198</f>
        <v>0</v>
      </c>
      <c r="F93" s="12">
        <f>'一覧表(男子)'!J199</f>
        <v>0</v>
      </c>
      <c r="G93">
        <f>'一覧表(男子)'!M198</f>
        <v>0</v>
      </c>
      <c r="H93" s="12">
        <f>'一覧表(男子)'!M199</f>
        <v>0</v>
      </c>
      <c r="J93" s="19">
        <f>'一覧表(男子)'!P198</f>
        <v>0</v>
      </c>
      <c r="K93" s="52">
        <f t="shared" si="56"/>
        <v>0</v>
      </c>
      <c r="L93" s="31" t="str">
        <f t="shared" si="42"/>
        <v/>
      </c>
      <c r="M93" s="44">
        <f t="shared" si="57"/>
        <v>0</v>
      </c>
      <c r="N93" s="46" t="str">
        <f t="shared" si="43"/>
        <v/>
      </c>
      <c r="O93" s="44">
        <f t="shared" si="58"/>
        <v>0</v>
      </c>
      <c r="P93" s="46" t="str">
        <f t="shared" si="44"/>
        <v/>
      </c>
      <c r="Q93" s="44">
        <f t="shared" si="59"/>
        <v>0</v>
      </c>
      <c r="R93" s="46" t="str">
        <f t="shared" si="45"/>
        <v/>
      </c>
      <c r="S93" s="44">
        <f t="shared" si="60"/>
        <v>0</v>
      </c>
      <c r="T93" s="46" t="str">
        <f t="shared" si="46"/>
        <v/>
      </c>
      <c r="U93" s="44">
        <f t="shared" si="61"/>
        <v>0</v>
      </c>
      <c r="V93" s="46" t="str">
        <f t="shared" si="47"/>
        <v/>
      </c>
      <c r="W93" s="44">
        <f t="shared" si="62"/>
        <v>0</v>
      </c>
      <c r="X93" s="49" t="str">
        <f t="shared" si="48"/>
        <v/>
      </c>
      <c r="Y93" s="19">
        <f>'一覧表(男子)'!R198</f>
        <v>0</v>
      </c>
      <c r="Z93" s="52">
        <f t="shared" si="63"/>
        <v>0</v>
      </c>
      <c r="AA93" s="31" t="str">
        <f t="shared" si="49"/>
        <v/>
      </c>
      <c r="AB93" s="20">
        <f t="shared" si="64"/>
        <v>0</v>
      </c>
      <c r="AC93" s="31" t="str">
        <f t="shared" si="50"/>
        <v/>
      </c>
      <c r="AD93" s="20">
        <f t="shared" si="65"/>
        <v>0</v>
      </c>
      <c r="AE93" s="31" t="str">
        <f t="shared" si="51"/>
        <v/>
      </c>
      <c r="AF93" s="20">
        <f t="shared" si="66"/>
        <v>0</v>
      </c>
      <c r="AG93" s="29" t="str">
        <f t="shared" si="52"/>
        <v/>
      </c>
      <c r="AH93" s="55">
        <f t="shared" si="67"/>
        <v>0</v>
      </c>
      <c r="AI93" s="46" t="str">
        <f t="shared" si="53"/>
        <v/>
      </c>
      <c r="AJ93" s="44">
        <f t="shared" si="68"/>
        <v>0</v>
      </c>
      <c r="AK93" s="46" t="str">
        <f t="shared" si="54"/>
        <v/>
      </c>
      <c r="AL93" s="44">
        <f t="shared" si="69"/>
        <v>0</v>
      </c>
      <c r="AM93" s="49" t="str">
        <f t="shared" si="55"/>
        <v/>
      </c>
    </row>
    <row r="94" spans="1:39">
      <c r="A94" s="6">
        <v>93</v>
      </c>
      <c r="B94" t="str">
        <f>'一覧表(男子)'!A200</f>
        <v/>
      </c>
      <c r="C94" t="str">
        <f>'一覧表(男子)'!C200</f>
        <v/>
      </c>
      <c r="D94" t="str">
        <f>'一覧表(男子)'!H200</f>
        <v/>
      </c>
      <c r="E94">
        <f>'一覧表(男子)'!J200</f>
        <v>0</v>
      </c>
      <c r="F94" s="12">
        <f>'一覧表(男子)'!J201</f>
        <v>0</v>
      </c>
      <c r="G94">
        <f>'一覧表(男子)'!M200</f>
        <v>0</v>
      </c>
      <c r="H94" s="12">
        <f>'一覧表(男子)'!M201</f>
        <v>0</v>
      </c>
      <c r="J94" s="19">
        <f>'一覧表(男子)'!P200</f>
        <v>0</v>
      </c>
      <c r="K94" s="52">
        <f t="shared" si="56"/>
        <v>0</v>
      </c>
      <c r="L94" s="31" t="str">
        <f t="shared" si="42"/>
        <v/>
      </c>
      <c r="M94" s="44">
        <f t="shared" si="57"/>
        <v>0</v>
      </c>
      <c r="N94" s="46" t="str">
        <f t="shared" si="43"/>
        <v/>
      </c>
      <c r="O94" s="44">
        <f t="shared" si="58"/>
        <v>0</v>
      </c>
      <c r="P94" s="46" t="str">
        <f t="shared" si="44"/>
        <v/>
      </c>
      <c r="Q94" s="44">
        <f t="shared" si="59"/>
        <v>0</v>
      </c>
      <c r="R94" s="46" t="str">
        <f t="shared" si="45"/>
        <v/>
      </c>
      <c r="S94" s="44">
        <f t="shared" si="60"/>
        <v>0</v>
      </c>
      <c r="T94" s="46" t="str">
        <f t="shared" si="46"/>
        <v/>
      </c>
      <c r="U94" s="44">
        <f t="shared" si="61"/>
        <v>0</v>
      </c>
      <c r="V94" s="46" t="str">
        <f t="shared" si="47"/>
        <v/>
      </c>
      <c r="W94" s="44">
        <f t="shared" si="62"/>
        <v>0</v>
      </c>
      <c r="X94" s="49" t="str">
        <f t="shared" si="48"/>
        <v/>
      </c>
      <c r="Y94" s="19">
        <f>'一覧表(男子)'!R200</f>
        <v>0</v>
      </c>
      <c r="Z94" s="52">
        <f t="shared" si="63"/>
        <v>0</v>
      </c>
      <c r="AA94" s="31" t="str">
        <f t="shared" si="49"/>
        <v/>
      </c>
      <c r="AB94" s="20">
        <f t="shared" si="64"/>
        <v>0</v>
      </c>
      <c r="AC94" s="31" t="str">
        <f t="shared" si="50"/>
        <v/>
      </c>
      <c r="AD94" s="20">
        <f t="shared" si="65"/>
        <v>0</v>
      </c>
      <c r="AE94" s="31" t="str">
        <f t="shared" si="51"/>
        <v/>
      </c>
      <c r="AF94" s="20">
        <f t="shared" si="66"/>
        <v>0</v>
      </c>
      <c r="AG94" s="29" t="str">
        <f t="shared" si="52"/>
        <v/>
      </c>
      <c r="AH94" s="55">
        <f t="shared" si="67"/>
        <v>0</v>
      </c>
      <c r="AI94" s="46" t="str">
        <f t="shared" si="53"/>
        <v/>
      </c>
      <c r="AJ94" s="44">
        <f t="shared" si="68"/>
        <v>0</v>
      </c>
      <c r="AK94" s="46" t="str">
        <f t="shared" si="54"/>
        <v/>
      </c>
      <c r="AL94" s="44">
        <f t="shared" si="69"/>
        <v>0</v>
      </c>
      <c r="AM94" s="49" t="str">
        <f t="shared" si="55"/>
        <v/>
      </c>
    </row>
    <row r="95" spans="1:39">
      <c r="A95" s="6">
        <v>94</v>
      </c>
      <c r="B95" t="str">
        <f>'一覧表(男子)'!A202</f>
        <v/>
      </c>
      <c r="C95" t="str">
        <f>'一覧表(男子)'!C202</f>
        <v/>
      </c>
      <c r="D95" t="str">
        <f>'一覧表(男子)'!H202</f>
        <v/>
      </c>
      <c r="E95">
        <f>'一覧表(男子)'!J202</f>
        <v>0</v>
      </c>
      <c r="F95" s="12">
        <f>'一覧表(男子)'!J203</f>
        <v>0</v>
      </c>
      <c r="G95">
        <f>'一覧表(男子)'!M202</f>
        <v>0</v>
      </c>
      <c r="H95" s="12">
        <f>'一覧表(男子)'!M203</f>
        <v>0</v>
      </c>
      <c r="J95" s="19">
        <f>'一覧表(男子)'!P202</f>
        <v>0</v>
      </c>
      <c r="K95" s="52">
        <f t="shared" si="56"/>
        <v>0</v>
      </c>
      <c r="L95" s="31" t="str">
        <f t="shared" si="42"/>
        <v/>
      </c>
      <c r="M95" s="44">
        <f t="shared" si="57"/>
        <v>0</v>
      </c>
      <c r="N95" s="46" t="str">
        <f t="shared" si="43"/>
        <v/>
      </c>
      <c r="O95" s="44">
        <f t="shared" si="58"/>
        <v>0</v>
      </c>
      <c r="P95" s="46" t="str">
        <f t="shared" si="44"/>
        <v/>
      </c>
      <c r="Q95" s="44">
        <f t="shared" si="59"/>
        <v>0</v>
      </c>
      <c r="R95" s="46" t="str">
        <f t="shared" si="45"/>
        <v/>
      </c>
      <c r="S95" s="44">
        <f t="shared" si="60"/>
        <v>0</v>
      </c>
      <c r="T95" s="46" t="str">
        <f t="shared" si="46"/>
        <v/>
      </c>
      <c r="U95" s="44">
        <f t="shared" si="61"/>
        <v>0</v>
      </c>
      <c r="V95" s="46" t="str">
        <f t="shared" si="47"/>
        <v/>
      </c>
      <c r="W95" s="44">
        <f t="shared" si="62"/>
        <v>0</v>
      </c>
      <c r="X95" s="49" t="str">
        <f t="shared" si="48"/>
        <v/>
      </c>
      <c r="Y95" s="19">
        <f>'一覧表(男子)'!R202</f>
        <v>0</v>
      </c>
      <c r="Z95" s="52">
        <f t="shared" si="63"/>
        <v>0</v>
      </c>
      <c r="AA95" s="31" t="str">
        <f t="shared" si="49"/>
        <v/>
      </c>
      <c r="AB95" s="20">
        <f t="shared" si="64"/>
        <v>0</v>
      </c>
      <c r="AC95" s="31" t="str">
        <f t="shared" si="50"/>
        <v/>
      </c>
      <c r="AD95" s="20">
        <f t="shared" si="65"/>
        <v>0</v>
      </c>
      <c r="AE95" s="31" t="str">
        <f t="shared" si="51"/>
        <v/>
      </c>
      <c r="AF95" s="20">
        <f t="shared" si="66"/>
        <v>0</v>
      </c>
      <c r="AG95" s="29" t="str">
        <f t="shared" si="52"/>
        <v/>
      </c>
      <c r="AH95" s="55">
        <f t="shared" si="67"/>
        <v>0</v>
      </c>
      <c r="AI95" s="46" t="str">
        <f t="shared" si="53"/>
        <v/>
      </c>
      <c r="AJ95" s="44">
        <f t="shared" si="68"/>
        <v>0</v>
      </c>
      <c r="AK95" s="46" t="str">
        <f t="shared" si="54"/>
        <v/>
      </c>
      <c r="AL95" s="44">
        <f t="shared" si="69"/>
        <v>0</v>
      </c>
      <c r="AM95" s="49" t="str">
        <f t="shared" si="55"/>
        <v/>
      </c>
    </row>
    <row r="96" spans="1:39">
      <c r="A96" s="6">
        <v>95</v>
      </c>
      <c r="B96" t="str">
        <f>'一覧表(男子)'!A204</f>
        <v/>
      </c>
      <c r="C96" t="str">
        <f>'一覧表(男子)'!C204</f>
        <v/>
      </c>
      <c r="D96" t="str">
        <f>'一覧表(男子)'!H204</f>
        <v/>
      </c>
      <c r="E96">
        <f>'一覧表(男子)'!J204</f>
        <v>0</v>
      </c>
      <c r="F96" s="12">
        <f>'一覧表(男子)'!J205</f>
        <v>0</v>
      </c>
      <c r="G96">
        <f>'一覧表(男子)'!M204</f>
        <v>0</v>
      </c>
      <c r="H96" s="12">
        <f>'一覧表(男子)'!M205</f>
        <v>0</v>
      </c>
      <c r="J96" s="19">
        <f>'一覧表(男子)'!P204</f>
        <v>0</v>
      </c>
      <c r="K96" s="52">
        <f t="shared" si="56"/>
        <v>0</v>
      </c>
      <c r="L96" s="31" t="str">
        <f t="shared" si="42"/>
        <v/>
      </c>
      <c r="M96" s="44">
        <f t="shared" si="57"/>
        <v>0</v>
      </c>
      <c r="N96" s="46" t="str">
        <f t="shared" si="43"/>
        <v/>
      </c>
      <c r="O96" s="44">
        <f t="shared" si="58"/>
        <v>0</v>
      </c>
      <c r="P96" s="46" t="str">
        <f t="shared" si="44"/>
        <v/>
      </c>
      <c r="Q96" s="44">
        <f t="shared" si="59"/>
        <v>0</v>
      </c>
      <c r="R96" s="46" t="str">
        <f t="shared" si="45"/>
        <v/>
      </c>
      <c r="S96" s="44">
        <f t="shared" si="60"/>
        <v>0</v>
      </c>
      <c r="T96" s="46" t="str">
        <f t="shared" si="46"/>
        <v/>
      </c>
      <c r="U96" s="44">
        <f t="shared" si="61"/>
        <v>0</v>
      </c>
      <c r="V96" s="46" t="str">
        <f t="shared" si="47"/>
        <v/>
      </c>
      <c r="W96" s="44">
        <f t="shared" si="62"/>
        <v>0</v>
      </c>
      <c r="X96" s="49" t="str">
        <f t="shared" si="48"/>
        <v/>
      </c>
      <c r="Y96" s="19">
        <f>'一覧表(男子)'!R204</f>
        <v>0</v>
      </c>
      <c r="Z96" s="52">
        <f t="shared" si="63"/>
        <v>0</v>
      </c>
      <c r="AA96" s="31" t="str">
        <f t="shared" si="49"/>
        <v/>
      </c>
      <c r="AB96" s="20">
        <f t="shared" si="64"/>
        <v>0</v>
      </c>
      <c r="AC96" s="31" t="str">
        <f t="shared" si="50"/>
        <v/>
      </c>
      <c r="AD96" s="20">
        <f t="shared" si="65"/>
        <v>0</v>
      </c>
      <c r="AE96" s="31" t="str">
        <f t="shared" si="51"/>
        <v/>
      </c>
      <c r="AF96" s="20">
        <f t="shared" si="66"/>
        <v>0</v>
      </c>
      <c r="AG96" s="29" t="str">
        <f t="shared" si="52"/>
        <v/>
      </c>
      <c r="AH96" s="55">
        <f t="shared" si="67"/>
        <v>0</v>
      </c>
      <c r="AI96" s="46" t="str">
        <f t="shared" si="53"/>
        <v/>
      </c>
      <c r="AJ96" s="44">
        <f t="shared" si="68"/>
        <v>0</v>
      </c>
      <c r="AK96" s="46" t="str">
        <f t="shared" si="54"/>
        <v/>
      </c>
      <c r="AL96" s="44">
        <f t="shared" si="69"/>
        <v>0</v>
      </c>
      <c r="AM96" s="49" t="str">
        <f t="shared" si="55"/>
        <v/>
      </c>
    </row>
    <row r="97" spans="1:39">
      <c r="A97" s="6">
        <v>96</v>
      </c>
      <c r="B97" t="str">
        <f>'一覧表(男子)'!A206</f>
        <v/>
      </c>
      <c r="C97" t="str">
        <f>'一覧表(男子)'!C206</f>
        <v/>
      </c>
      <c r="D97" t="str">
        <f>'一覧表(男子)'!H206</f>
        <v/>
      </c>
      <c r="E97">
        <f>'一覧表(男子)'!J206</f>
        <v>0</v>
      </c>
      <c r="F97" s="12">
        <f>'一覧表(男子)'!J207</f>
        <v>0</v>
      </c>
      <c r="G97">
        <f>'一覧表(男子)'!M206</f>
        <v>0</v>
      </c>
      <c r="H97" s="12">
        <f>'一覧表(男子)'!M207</f>
        <v>0</v>
      </c>
      <c r="J97" s="19">
        <f>'一覧表(男子)'!P206</f>
        <v>0</v>
      </c>
      <c r="K97" s="52">
        <f t="shared" si="56"/>
        <v>0</v>
      </c>
      <c r="L97" s="31" t="str">
        <f t="shared" si="42"/>
        <v/>
      </c>
      <c r="M97" s="44">
        <f t="shared" si="57"/>
        <v>0</v>
      </c>
      <c r="N97" s="46" t="str">
        <f t="shared" si="43"/>
        <v/>
      </c>
      <c r="O97" s="44">
        <f t="shared" si="58"/>
        <v>0</v>
      </c>
      <c r="P97" s="46" t="str">
        <f t="shared" si="44"/>
        <v/>
      </c>
      <c r="Q97" s="44">
        <f t="shared" si="59"/>
        <v>0</v>
      </c>
      <c r="R97" s="46" t="str">
        <f t="shared" si="45"/>
        <v/>
      </c>
      <c r="S97" s="44">
        <f t="shared" si="60"/>
        <v>0</v>
      </c>
      <c r="T97" s="46" t="str">
        <f t="shared" si="46"/>
        <v/>
      </c>
      <c r="U97" s="44">
        <f t="shared" si="61"/>
        <v>0</v>
      </c>
      <c r="V97" s="46" t="str">
        <f t="shared" si="47"/>
        <v/>
      </c>
      <c r="W97" s="44">
        <f t="shared" si="62"/>
        <v>0</v>
      </c>
      <c r="X97" s="49" t="str">
        <f t="shared" si="48"/>
        <v/>
      </c>
      <c r="Y97" s="19">
        <f>'一覧表(男子)'!R206</f>
        <v>0</v>
      </c>
      <c r="Z97" s="52">
        <f t="shared" si="63"/>
        <v>0</v>
      </c>
      <c r="AA97" s="31" t="str">
        <f t="shared" si="49"/>
        <v/>
      </c>
      <c r="AB97" s="20">
        <f t="shared" si="64"/>
        <v>0</v>
      </c>
      <c r="AC97" s="31" t="str">
        <f t="shared" si="50"/>
        <v/>
      </c>
      <c r="AD97" s="20">
        <f t="shared" si="65"/>
        <v>0</v>
      </c>
      <c r="AE97" s="31" t="str">
        <f t="shared" si="51"/>
        <v/>
      </c>
      <c r="AF97" s="20">
        <f t="shared" si="66"/>
        <v>0</v>
      </c>
      <c r="AG97" s="29" t="str">
        <f t="shared" si="52"/>
        <v/>
      </c>
      <c r="AH97" s="55">
        <f t="shared" si="67"/>
        <v>0</v>
      </c>
      <c r="AI97" s="46" t="str">
        <f t="shared" si="53"/>
        <v/>
      </c>
      <c r="AJ97" s="44">
        <f t="shared" si="68"/>
        <v>0</v>
      </c>
      <c r="AK97" s="46" t="str">
        <f t="shared" si="54"/>
        <v/>
      </c>
      <c r="AL97" s="44">
        <f t="shared" si="69"/>
        <v>0</v>
      </c>
      <c r="AM97" s="49" t="str">
        <f t="shared" si="55"/>
        <v/>
      </c>
    </row>
    <row r="98" spans="1:39">
      <c r="A98" s="6">
        <v>97</v>
      </c>
      <c r="B98" t="str">
        <f>'一覧表(男子)'!A208</f>
        <v/>
      </c>
      <c r="C98" t="str">
        <f>'一覧表(男子)'!C208</f>
        <v/>
      </c>
      <c r="D98" t="str">
        <f>'一覧表(男子)'!H208</f>
        <v/>
      </c>
      <c r="E98">
        <f>'一覧表(男子)'!J208</f>
        <v>0</v>
      </c>
      <c r="F98" s="12">
        <f>'一覧表(男子)'!J209</f>
        <v>0</v>
      </c>
      <c r="G98">
        <f>'一覧表(男子)'!M208</f>
        <v>0</v>
      </c>
      <c r="H98" s="12">
        <f>'一覧表(男子)'!M209</f>
        <v>0</v>
      </c>
      <c r="J98" s="19">
        <f>'一覧表(男子)'!P208</f>
        <v>0</v>
      </c>
      <c r="K98" s="52">
        <f t="shared" si="56"/>
        <v>0</v>
      </c>
      <c r="L98" s="31" t="str">
        <f t="shared" si="42"/>
        <v/>
      </c>
      <c r="M98" s="44">
        <f t="shared" si="57"/>
        <v>0</v>
      </c>
      <c r="N98" s="46" t="str">
        <f t="shared" si="43"/>
        <v/>
      </c>
      <c r="O98" s="44">
        <f t="shared" si="58"/>
        <v>0</v>
      </c>
      <c r="P98" s="46" t="str">
        <f t="shared" si="44"/>
        <v/>
      </c>
      <c r="Q98" s="44">
        <f t="shared" si="59"/>
        <v>0</v>
      </c>
      <c r="R98" s="46" t="str">
        <f t="shared" si="45"/>
        <v/>
      </c>
      <c r="S98" s="44">
        <f t="shared" si="60"/>
        <v>0</v>
      </c>
      <c r="T98" s="46" t="str">
        <f t="shared" si="46"/>
        <v/>
      </c>
      <c r="U98" s="44">
        <f t="shared" si="61"/>
        <v>0</v>
      </c>
      <c r="V98" s="46" t="str">
        <f t="shared" si="47"/>
        <v/>
      </c>
      <c r="W98" s="44">
        <f t="shared" si="62"/>
        <v>0</v>
      </c>
      <c r="X98" s="49" t="str">
        <f t="shared" si="48"/>
        <v/>
      </c>
      <c r="Y98" s="19">
        <f>'一覧表(男子)'!R208</f>
        <v>0</v>
      </c>
      <c r="Z98" s="52">
        <f t="shared" si="63"/>
        <v>0</v>
      </c>
      <c r="AA98" s="31" t="str">
        <f t="shared" si="49"/>
        <v/>
      </c>
      <c r="AB98" s="20">
        <f t="shared" si="64"/>
        <v>0</v>
      </c>
      <c r="AC98" s="31" t="str">
        <f t="shared" si="50"/>
        <v/>
      </c>
      <c r="AD98" s="20">
        <f t="shared" si="65"/>
        <v>0</v>
      </c>
      <c r="AE98" s="31" t="str">
        <f t="shared" si="51"/>
        <v/>
      </c>
      <c r="AF98" s="20">
        <f t="shared" si="66"/>
        <v>0</v>
      </c>
      <c r="AG98" s="29" t="str">
        <f t="shared" si="52"/>
        <v/>
      </c>
      <c r="AH98" s="55">
        <f t="shared" si="67"/>
        <v>0</v>
      </c>
      <c r="AI98" s="46" t="str">
        <f t="shared" si="53"/>
        <v/>
      </c>
      <c r="AJ98" s="44">
        <f t="shared" si="68"/>
        <v>0</v>
      </c>
      <c r="AK98" s="46" t="str">
        <f t="shared" si="54"/>
        <v/>
      </c>
      <c r="AL98" s="44">
        <f t="shared" si="69"/>
        <v>0</v>
      </c>
      <c r="AM98" s="49" t="str">
        <f t="shared" si="55"/>
        <v/>
      </c>
    </row>
    <row r="99" spans="1:39">
      <c r="A99" s="6">
        <v>98</v>
      </c>
      <c r="B99" t="str">
        <f>'一覧表(男子)'!A210</f>
        <v/>
      </c>
      <c r="C99" t="str">
        <f>'一覧表(男子)'!C210</f>
        <v/>
      </c>
      <c r="D99" t="str">
        <f>'一覧表(男子)'!H210</f>
        <v/>
      </c>
      <c r="E99">
        <f>'一覧表(男子)'!J210</f>
        <v>0</v>
      </c>
      <c r="F99" s="12">
        <f>'一覧表(男子)'!J211</f>
        <v>0</v>
      </c>
      <c r="G99">
        <f>'一覧表(男子)'!M210</f>
        <v>0</v>
      </c>
      <c r="H99" s="12">
        <f>'一覧表(男子)'!M211</f>
        <v>0</v>
      </c>
      <c r="J99" s="19">
        <f>'一覧表(男子)'!P210</f>
        <v>0</v>
      </c>
      <c r="K99" s="52">
        <f t="shared" si="56"/>
        <v>0</v>
      </c>
      <c r="L99" s="31" t="str">
        <f t="shared" si="42"/>
        <v/>
      </c>
      <c r="M99" s="44">
        <f t="shared" si="57"/>
        <v>0</v>
      </c>
      <c r="N99" s="46" t="str">
        <f t="shared" si="43"/>
        <v/>
      </c>
      <c r="O99" s="44">
        <f t="shared" si="58"/>
        <v>0</v>
      </c>
      <c r="P99" s="46" t="str">
        <f t="shared" si="44"/>
        <v/>
      </c>
      <c r="Q99" s="44">
        <f t="shared" si="59"/>
        <v>0</v>
      </c>
      <c r="R99" s="46" t="str">
        <f t="shared" si="45"/>
        <v/>
      </c>
      <c r="S99" s="44">
        <f t="shared" si="60"/>
        <v>0</v>
      </c>
      <c r="T99" s="46" t="str">
        <f t="shared" si="46"/>
        <v/>
      </c>
      <c r="U99" s="44">
        <f t="shared" si="61"/>
        <v>0</v>
      </c>
      <c r="V99" s="46" t="str">
        <f t="shared" si="47"/>
        <v/>
      </c>
      <c r="W99" s="44">
        <f t="shared" si="62"/>
        <v>0</v>
      </c>
      <c r="X99" s="49" t="str">
        <f t="shared" si="48"/>
        <v/>
      </c>
      <c r="Y99" s="19">
        <f>'一覧表(男子)'!R210</f>
        <v>0</v>
      </c>
      <c r="Z99" s="52">
        <f t="shared" si="63"/>
        <v>0</v>
      </c>
      <c r="AA99" s="31" t="str">
        <f t="shared" si="49"/>
        <v/>
      </c>
      <c r="AB99" s="20">
        <f t="shared" si="64"/>
        <v>0</v>
      </c>
      <c r="AC99" s="31" t="str">
        <f t="shared" si="50"/>
        <v/>
      </c>
      <c r="AD99" s="20">
        <f t="shared" si="65"/>
        <v>0</v>
      </c>
      <c r="AE99" s="31" t="str">
        <f t="shared" si="51"/>
        <v/>
      </c>
      <c r="AF99" s="20">
        <f t="shared" si="66"/>
        <v>0</v>
      </c>
      <c r="AG99" s="29" t="str">
        <f t="shared" si="52"/>
        <v/>
      </c>
      <c r="AH99" s="55">
        <f t="shared" si="67"/>
        <v>0</v>
      </c>
      <c r="AI99" s="46" t="str">
        <f t="shared" si="53"/>
        <v/>
      </c>
      <c r="AJ99" s="44">
        <f t="shared" si="68"/>
        <v>0</v>
      </c>
      <c r="AK99" s="46" t="str">
        <f t="shared" si="54"/>
        <v/>
      </c>
      <c r="AL99" s="44">
        <f t="shared" si="69"/>
        <v>0</v>
      </c>
      <c r="AM99" s="49" t="str">
        <f t="shared" si="55"/>
        <v/>
      </c>
    </row>
    <row r="100" spans="1:39">
      <c r="A100" s="6">
        <v>99</v>
      </c>
      <c r="B100" t="str">
        <f>'一覧表(男子)'!A212</f>
        <v/>
      </c>
      <c r="C100" t="str">
        <f>'一覧表(男子)'!C212</f>
        <v/>
      </c>
      <c r="D100" t="str">
        <f>'一覧表(男子)'!H212</f>
        <v/>
      </c>
      <c r="E100">
        <f>'一覧表(男子)'!J212</f>
        <v>0</v>
      </c>
      <c r="F100" s="12">
        <f>'一覧表(男子)'!J213</f>
        <v>0</v>
      </c>
      <c r="G100">
        <f>'一覧表(男子)'!M212</f>
        <v>0</v>
      </c>
      <c r="H100" s="12">
        <f>'一覧表(男子)'!M213</f>
        <v>0</v>
      </c>
      <c r="J100" s="19">
        <f>'一覧表(男子)'!P212</f>
        <v>0</v>
      </c>
      <c r="K100" s="52">
        <f t="shared" si="56"/>
        <v>0</v>
      </c>
      <c r="L100" s="31" t="str">
        <f t="shared" si="42"/>
        <v/>
      </c>
      <c r="M100" s="44">
        <f t="shared" si="57"/>
        <v>0</v>
      </c>
      <c r="N100" s="46" t="str">
        <f t="shared" si="43"/>
        <v/>
      </c>
      <c r="O100" s="44">
        <f t="shared" si="58"/>
        <v>0</v>
      </c>
      <c r="P100" s="46" t="str">
        <f t="shared" si="44"/>
        <v/>
      </c>
      <c r="Q100" s="44">
        <f t="shared" si="59"/>
        <v>0</v>
      </c>
      <c r="R100" s="46" t="str">
        <f t="shared" si="45"/>
        <v/>
      </c>
      <c r="S100" s="44">
        <f t="shared" si="60"/>
        <v>0</v>
      </c>
      <c r="T100" s="46" t="str">
        <f t="shared" si="46"/>
        <v/>
      </c>
      <c r="U100" s="44">
        <f t="shared" si="61"/>
        <v>0</v>
      </c>
      <c r="V100" s="46" t="str">
        <f t="shared" si="47"/>
        <v/>
      </c>
      <c r="W100" s="44">
        <f t="shared" si="62"/>
        <v>0</v>
      </c>
      <c r="X100" s="49" t="str">
        <f t="shared" si="48"/>
        <v/>
      </c>
      <c r="Y100" s="19">
        <f>'一覧表(男子)'!R212</f>
        <v>0</v>
      </c>
      <c r="Z100" s="52">
        <f t="shared" si="63"/>
        <v>0</v>
      </c>
      <c r="AA100" s="31" t="str">
        <f t="shared" si="49"/>
        <v/>
      </c>
      <c r="AB100" s="20">
        <f t="shared" si="64"/>
        <v>0</v>
      </c>
      <c r="AC100" s="31" t="str">
        <f t="shared" si="50"/>
        <v/>
      </c>
      <c r="AD100" s="20">
        <f t="shared" si="65"/>
        <v>0</v>
      </c>
      <c r="AE100" s="31" t="str">
        <f t="shared" si="51"/>
        <v/>
      </c>
      <c r="AF100" s="20">
        <f t="shared" si="66"/>
        <v>0</v>
      </c>
      <c r="AG100" s="29" t="str">
        <f t="shared" si="52"/>
        <v/>
      </c>
      <c r="AH100" s="55">
        <f t="shared" si="67"/>
        <v>0</v>
      </c>
      <c r="AI100" s="46" t="str">
        <f t="shared" si="53"/>
        <v/>
      </c>
      <c r="AJ100" s="44">
        <f t="shared" si="68"/>
        <v>0</v>
      </c>
      <c r="AK100" s="46" t="str">
        <f t="shared" si="54"/>
        <v/>
      </c>
      <c r="AL100" s="44">
        <f t="shared" si="69"/>
        <v>0</v>
      </c>
      <c r="AM100" s="49" t="str">
        <f t="shared" si="55"/>
        <v/>
      </c>
    </row>
    <row r="101" spans="1:39" ht="13.5" thickBot="1">
      <c r="A101" s="6">
        <v>100</v>
      </c>
      <c r="B101" t="str">
        <f>'一覧表(男子)'!A214</f>
        <v/>
      </c>
      <c r="C101" t="str">
        <f>'一覧表(男子)'!C214</f>
        <v/>
      </c>
      <c r="D101" t="str">
        <f>'一覧表(男子)'!H214</f>
        <v/>
      </c>
      <c r="E101">
        <f>'一覧表(男子)'!J214</f>
        <v>0</v>
      </c>
      <c r="F101" s="12">
        <f>'一覧表(男子)'!J215</f>
        <v>0</v>
      </c>
      <c r="G101">
        <f>'一覧表(男子)'!M214</f>
        <v>0</v>
      </c>
      <c r="H101" s="12">
        <f>'一覧表(男子)'!M215</f>
        <v>0</v>
      </c>
      <c r="J101" s="21">
        <f>'一覧表(男子)'!P214</f>
        <v>0</v>
      </c>
      <c r="K101" s="34">
        <f t="shared" si="56"/>
        <v>0</v>
      </c>
      <c r="L101" s="32" t="str">
        <f t="shared" si="42"/>
        <v/>
      </c>
      <c r="M101" s="47">
        <f t="shared" si="57"/>
        <v>0</v>
      </c>
      <c r="N101" s="48" t="str">
        <f t="shared" si="43"/>
        <v/>
      </c>
      <c r="O101" s="47">
        <f t="shared" si="58"/>
        <v>0</v>
      </c>
      <c r="P101" s="48" t="str">
        <f t="shared" si="44"/>
        <v/>
      </c>
      <c r="Q101" s="47">
        <f t="shared" si="59"/>
        <v>0</v>
      </c>
      <c r="R101" s="48" t="str">
        <f t="shared" si="45"/>
        <v/>
      </c>
      <c r="S101" s="50">
        <f t="shared" si="60"/>
        <v>0</v>
      </c>
      <c r="T101" s="48" t="str">
        <f t="shared" si="46"/>
        <v/>
      </c>
      <c r="U101" s="50">
        <f t="shared" si="61"/>
        <v>0</v>
      </c>
      <c r="V101" s="48" t="str">
        <f t="shared" si="47"/>
        <v/>
      </c>
      <c r="W101" s="50">
        <f t="shared" si="62"/>
        <v>0</v>
      </c>
      <c r="X101" s="51" t="str">
        <f t="shared" si="48"/>
        <v/>
      </c>
      <c r="Y101" s="21">
        <f>'一覧表(男子)'!R214</f>
        <v>0</v>
      </c>
      <c r="Z101" s="34">
        <f t="shared" si="63"/>
        <v>0</v>
      </c>
      <c r="AA101" s="32" t="str">
        <f t="shared" si="49"/>
        <v/>
      </c>
      <c r="AB101" s="22">
        <f t="shared" si="64"/>
        <v>0</v>
      </c>
      <c r="AC101" s="32" t="str">
        <f t="shared" si="50"/>
        <v/>
      </c>
      <c r="AD101" s="34">
        <f t="shared" si="65"/>
        <v>0</v>
      </c>
      <c r="AE101" s="32" t="str">
        <f t="shared" si="51"/>
        <v/>
      </c>
      <c r="AF101" s="34">
        <f t="shared" si="66"/>
        <v>0</v>
      </c>
      <c r="AG101" s="33" t="str">
        <f t="shared" si="52"/>
        <v/>
      </c>
      <c r="AH101" s="47">
        <f t="shared" si="67"/>
        <v>0</v>
      </c>
      <c r="AI101" s="48" t="str">
        <f t="shared" si="53"/>
        <v/>
      </c>
      <c r="AJ101" s="50">
        <f t="shared" si="68"/>
        <v>0</v>
      </c>
      <c r="AK101" s="48" t="str">
        <f t="shared" si="54"/>
        <v/>
      </c>
      <c r="AL101" s="50">
        <f t="shared" si="69"/>
        <v>0</v>
      </c>
      <c r="AM101" s="51" t="str">
        <f t="shared" si="55"/>
        <v/>
      </c>
    </row>
  </sheetData>
  <mergeCells count="2">
    <mergeCell ref="E1:F1"/>
    <mergeCell ref="G1:H1"/>
  </mergeCells>
  <phoneticPr fontId="2"/>
  <pageMargins left="0.7" right="0.7" top="0.75" bottom="0.75" header="0.3" footer="0.3"/>
  <pageSetup paperSize="9" orientation="portrait" r:id="rId1"/>
  <ignoredErrors>
    <ignoredError sqref="L2:AM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99"/>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53" t="s">
        <v>18</v>
      </c>
      <c r="B1" s="253"/>
      <c r="C1" s="254">
        <f>VLOOKUP(Y1,'個票データ(男子)'!$A:$H,5,0)</f>
        <v>0</v>
      </c>
      <c r="D1" s="254"/>
      <c r="E1" s="254"/>
      <c r="F1" s="253" t="s">
        <v>19</v>
      </c>
      <c r="G1" s="253"/>
      <c r="H1" s="255">
        <f>VLOOKUP(Y1,'個票データ(男子)'!$A:$H,6,0)</f>
        <v>0</v>
      </c>
      <c r="I1" s="255"/>
      <c r="J1" s="255"/>
      <c r="K1" s="7"/>
      <c r="L1" s="8"/>
      <c r="M1" s="253" t="s">
        <v>13</v>
      </c>
      <c r="N1" s="253"/>
      <c r="O1" s="254">
        <f>VLOOKUP(AA1,'個票データ(男子)'!$A:$H,7,0)</f>
        <v>0</v>
      </c>
      <c r="P1" s="254"/>
      <c r="Q1" s="254"/>
      <c r="R1" s="253" t="s">
        <v>19</v>
      </c>
      <c r="S1" s="253"/>
      <c r="T1" s="255">
        <f>VLOOKUP(AA1,'個票データ(男子)'!$A:$H,8,0)</f>
        <v>0</v>
      </c>
      <c r="U1" s="255"/>
      <c r="V1" s="255"/>
      <c r="W1" s="7"/>
      <c r="Y1" s="9">
        <v>1</v>
      </c>
      <c r="AA1" s="9">
        <v>1</v>
      </c>
    </row>
    <row r="2" spans="1:27">
      <c r="A2" s="253" t="s">
        <v>20</v>
      </c>
      <c r="B2" s="253"/>
      <c r="C2" s="253" t="s">
        <v>21</v>
      </c>
      <c r="D2" s="253"/>
      <c r="E2" s="253"/>
      <c r="F2" s="253" t="s">
        <v>22</v>
      </c>
      <c r="G2" s="253"/>
      <c r="H2" s="253" t="s">
        <v>23</v>
      </c>
      <c r="I2" s="253"/>
      <c r="J2" s="253"/>
      <c r="K2" s="7"/>
      <c r="L2" s="8"/>
      <c r="M2" s="253" t="s">
        <v>20</v>
      </c>
      <c r="N2" s="253"/>
      <c r="O2" s="253" t="s">
        <v>1</v>
      </c>
      <c r="P2" s="253"/>
      <c r="Q2" s="253"/>
      <c r="R2" s="253" t="s">
        <v>22</v>
      </c>
      <c r="S2" s="253"/>
      <c r="T2" s="253" t="s">
        <v>23</v>
      </c>
      <c r="U2" s="253"/>
      <c r="V2" s="253"/>
      <c r="W2" s="7"/>
    </row>
    <row r="3" spans="1:27" ht="22" customHeight="1">
      <c r="A3" s="253" t="str">
        <f>VLOOKUP(Y1,'個票データ(男子)'!$A:$H,2,0)</f>
        <v/>
      </c>
      <c r="B3" s="253"/>
      <c r="C3" s="253" t="str">
        <f>VLOOKUP(Y1,'個票データ(男子)'!$A:$H,3,0)</f>
        <v/>
      </c>
      <c r="D3" s="253"/>
      <c r="E3" s="253"/>
      <c r="F3" s="253" t="str">
        <f>VLOOKUP(Y1,'個票データ(男子)'!$A:$H,4,0)</f>
        <v/>
      </c>
      <c r="G3" s="253"/>
      <c r="H3" s="253">
        <f>'一覧表(男子)'!$C$6</f>
        <v>0</v>
      </c>
      <c r="I3" s="253"/>
      <c r="J3" s="253"/>
      <c r="K3" s="7"/>
      <c r="L3" s="8"/>
      <c r="M3" s="253" t="str">
        <f>VLOOKUP(AA1,'個票データ(男子)'!$A:$H,2,0)</f>
        <v/>
      </c>
      <c r="N3" s="253"/>
      <c r="O3" s="253" t="str">
        <f>VLOOKUP(AA1,'個票データ(男子)'!$A:$H,3,0)</f>
        <v/>
      </c>
      <c r="P3" s="253"/>
      <c r="Q3" s="253"/>
      <c r="R3" s="253" t="str">
        <f>VLOOKUP(AA1,'個票データ(男子)'!$A:$H,4,0)</f>
        <v/>
      </c>
      <c r="S3" s="253"/>
      <c r="T3" s="253">
        <f>'一覧表(男子)'!$C$6</f>
        <v>0</v>
      </c>
      <c r="U3" s="253"/>
      <c r="V3" s="253"/>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53" t="s">
        <v>13</v>
      </c>
      <c r="B6" s="253"/>
      <c r="C6" s="254">
        <f>VLOOKUP(Y6,'個票データ(男子)'!$A:$H,5,0)</f>
        <v>0</v>
      </c>
      <c r="D6" s="254"/>
      <c r="E6" s="254"/>
      <c r="F6" s="253" t="s">
        <v>19</v>
      </c>
      <c r="G6" s="253"/>
      <c r="H6" s="255">
        <f>VLOOKUP(Y6,'個票データ(男子)'!$A:$H,6,0)</f>
        <v>0</v>
      </c>
      <c r="I6" s="255"/>
      <c r="J6" s="255"/>
      <c r="K6" s="7"/>
      <c r="L6" s="8"/>
      <c r="M6" s="253" t="s">
        <v>13</v>
      </c>
      <c r="N6" s="253"/>
      <c r="O6" s="254">
        <f>VLOOKUP(AA6,'個票データ(男子)'!$A:$H,7,0)</f>
        <v>0</v>
      </c>
      <c r="P6" s="254"/>
      <c r="Q6" s="254"/>
      <c r="R6" s="253" t="s">
        <v>19</v>
      </c>
      <c r="S6" s="253"/>
      <c r="T6" s="255">
        <f>VLOOKUP(AA6,'個票データ(男子)'!$A:$H,8,0)</f>
        <v>0</v>
      </c>
      <c r="U6" s="255"/>
      <c r="V6" s="255"/>
      <c r="W6" s="7"/>
      <c r="Y6" s="9">
        <f>Y1+1</f>
        <v>2</v>
      </c>
      <c r="AA6" s="9">
        <f>AA1+1</f>
        <v>2</v>
      </c>
    </row>
    <row r="7" spans="1:27">
      <c r="A7" s="253" t="s">
        <v>20</v>
      </c>
      <c r="B7" s="253"/>
      <c r="C7" s="253" t="s">
        <v>1</v>
      </c>
      <c r="D7" s="253"/>
      <c r="E7" s="253"/>
      <c r="F7" s="253" t="s">
        <v>22</v>
      </c>
      <c r="G7" s="253"/>
      <c r="H7" s="253" t="s">
        <v>23</v>
      </c>
      <c r="I7" s="253"/>
      <c r="J7" s="253"/>
      <c r="K7" s="7"/>
      <c r="L7" s="8"/>
      <c r="M7" s="253" t="s">
        <v>20</v>
      </c>
      <c r="N7" s="253"/>
      <c r="O7" s="253" t="s">
        <v>1</v>
      </c>
      <c r="P7" s="253"/>
      <c r="Q7" s="253"/>
      <c r="R7" s="253" t="s">
        <v>22</v>
      </c>
      <c r="S7" s="253"/>
      <c r="T7" s="253" t="s">
        <v>23</v>
      </c>
      <c r="U7" s="253"/>
      <c r="V7" s="253"/>
      <c r="W7" s="7"/>
    </row>
    <row r="8" spans="1:27" ht="22" customHeight="1">
      <c r="A8" s="253" t="str">
        <f>VLOOKUP(Y6,'個票データ(男子)'!$A:$H,2,0)</f>
        <v/>
      </c>
      <c r="B8" s="253"/>
      <c r="C8" s="253" t="str">
        <f>VLOOKUP(Y6,'個票データ(男子)'!$A:$H,3,0)</f>
        <v/>
      </c>
      <c r="D8" s="253"/>
      <c r="E8" s="253"/>
      <c r="F8" s="253" t="str">
        <f>VLOOKUP(Y6,'個票データ(男子)'!$A:$H,4,0)</f>
        <v/>
      </c>
      <c r="G8" s="253"/>
      <c r="H8" s="253">
        <f>'一覧表(男子)'!$C$6</f>
        <v>0</v>
      </c>
      <c r="I8" s="253"/>
      <c r="J8" s="253"/>
      <c r="K8" s="7"/>
      <c r="L8" s="8"/>
      <c r="M8" s="253" t="str">
        <f>VLOOKUP(AA6,'個票データ(男子)'!$A:$H,2,0)</f>
        <v/>
      </c>
      <c r="N8" s="253"/>
      <c r="O8" s="253" t="str">
        <f>VLOOKUP(AA6,'個票データ(男子)'!$A:$H,3,0)</f>
        <v/>
      </c>
      <c r="P8" s="253"/>
      <c r="Q8" s="253"/>
      <c r="R8" s="253" t="str">
        <f>VLOOKUP(AA6,'個票データ(男子)'!$A:$H,4,0)</f>
        <v/>
      </c>
      <c r="S8" s="253"/>
      <c r="T8" s="253">
        <f>'一覧表(男子)'!$C$6</f>
        <v>0</v>
      </c>
      <c r="U8" s="253"/>
      <c r="V8" s="253"/>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53" t="s">
        <v>13</v>
      </c>
      <c r="B11" s="253"/>
      <c r="C11" s="254">
        <f>VLOOKUP(Y11,'個票データ(男子)'!$A:$H,5,0)</f>
        <v>0</v>
      </c>
      <c r="D11" s="254"/>
      <c r="E11" s="254"/>
      <c r="F11" s="253" t="s">
        <v>19</v>
      </c>
      <c r="G11" s="253"/>
      <c r="H11" s="255">
        <f>VLOOKUP(Y11,'個票データ(男子)'!$A:$H,6,0)</f>
        <v>0</v>
      </c>
      <c r="I11" s="255"/>
      <c r="J11" s="255"/>
      <c r="K11" s="7"/>
      <c r="L11" s="8"/>
      <c r="M11" s="253" t="s">
        <v>13</v>
      </c>
      <c r="N11" s="253"/>
      <c r="O11" s="254">
        <f>VLOOKUP(AA11,'個票データ(男子)'!$A:$H,7,0)</f>
        <v>0</v>
      </c>
      <c r="P11" s="254"/>
      <c r="Q11" s="254"/>
      <c r="R11" s="253" t="s">
        <v>19</v>
      </c>
      <c r="S11" s="253"/>
      <c r="T11" s="255">
        <f>VLOOKUP(AA11,'個票データ(男子)'!$A:$H,8,0)</f>
        <v>0</v>
      </c>
      <c r="U11" s="255"/>
      <c r="V11" s="255"/>
      <c r="W11" s="7"/>
      <c r="Y11" s="9">
        <f>Y6+1</f>
        <v>3</v>
      </c>
      <c r="AA11" s="9">
        <f>AA6+1</f>
        <v>3</v>
      </c>
    </row>
    <row r="12" spans="1:27">
      <c r="A12" s="253" t="s">
        <v>20</v>
      </c>
      <c r="B12" s="253"/>
      <c r="C12" s="253" t="s">
        <v>1</v>
      </c>
      <c r="D12" s="253"/>
      <c r="E12" s="253"/>
      <c r="F12" s="253" t="s">
        <v>22</v>
      </c>
      <c r="G12" s="253"/>
      <c r="H12" s="253" t="s">
        <v>23</v>
      </c>
      <c r="I12" s="253"/>
      <c r="J12" s="253"/>
      <c r="K12" s="7"/>
      <c r="L12" s="8"/>
      <c r="M12" s="253" t="s">
        <v>20</v>
      </c>
      <c r="N12" s="253"/>
      <c r="O12" s="253" t="s">
        <v>1</v>
      </c>
      <c r="P12" s="253"/>
      <c r="Q12" s="253"/>
      <c r="R12" s="253" t="s">
        <v>22</v>
      </c>
      <c r="S12" s="253"/>
      <c r="T12" s="253" t="s">
        <v>23</v>
      </c>
      <c r="U12" s="253"/>
      <c r="V12" s="253"/>
      <c r="W12" s="7"/>
    </row>
    <row r="13" spans="1:27" ht="22" customHeight="1">
      <c r="A13" s="253" t="str">
        <f>VLOOKUP(Y11,'個票データ(男子)'!$A:$H,2,0)</f>
        <v/>
      </c>
      <c r="B13" s="253"/>
      <c r="C13" s="253" t="str">
        <f>VLOOKUP(Y11,'個票データ(男子)'!$A:$H,3,0)</f>
        <v/>
      </c>
      <c r="D13" s="253"/>
      <c r="E13" s="253"/>
      <c r="F13" s="253" t="str">
        <f>VLOOKUP(Y11,'個票データ(男子)'!$A:$H,4,0)</f>
        <v/>
      </c>
      <c r="G13" s="253"/>
      <c r="H13" s="253">
        <f>'一覧表(男子)'!$C$6</f>
        <v>0</v>
      </c>
      <c r="I13" s="253"/>
      <c r="J13" s="253"/>
      <c r="K13" s="7"/>
      <c r="L13" s="8"/>
      <c r="M13" s="253" t="str">
        <f>VLOOKUP(AA11,'個票データ(男子)'!$A:$H,2,0)</f>
        <v/>
      </c>
      <c r="N13" s="253"/>
      <c r="O13" s="253" t="str">
        <f>VLOOKUP(AA11,'個票データ(男子)'!$A:$H,3,0)</f>
        <v/>
      </c>
      <c r="P13" s="253"/>
      <c r="Q13" s="253"/>
      <c r="R13" s="253" t="str">
        <f>VLOOKUP(AA11,'個票データ(男子)'!$A:$H,4,0)</f>
        <v/>
      </c>
      <c r="S13" s="253"/>
      <c r="T13" s="253">
        <f>'一覧表(男子)'!$C$6</f>
        <v>0</v>
      </c>
      <c r="U13" s="253"/>
      <c r="V13" s="253"/>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53" t="s">
        <v>13</v>
      </c>
      <c r="B16" s="253"/>
      <c r="C16" s="254">
        <f>VLOOKUP(Y16,'個票データ(男子)'!$A:$H,5,0)</f>
        <v>0</v>
      </c>
      <c r="D16" s="254"/>
      <c r="E16" s="254"/>
      <c r="F16" s="253" t="s">
        <v>19</v>
      </c>
      <c r="G16" s="253"/>
      <c r="H16" s="255">
        <f>VLOOKUP(Y16,'個票データ(男子)'!$A:$H,6,0)</f>
        <v>0</v>
      </c>
      <c r="I16" s="255"/>
      <c r="J16" s="255"/>
      <c r="K16" s="7"/>
      <c r="L16" s="8"/>
      <c r="M16" s="253" t="s">
        <v>13</v>
      </c>
      <c r="N16" s="253"/>
      <c r="O16" s="254">
        <f>VLOOKUP(AA16,'個票データ(男子)'!$A:$H,7,0)</f>
        <v>0</v>
      </c>
      <c r="P16" s="254"/>
      <c r="Q16" s="254"/>
      <c r="R16" s="253" t="s">
        <v>19</v>
      </c>
      <c r="S16" s="253"/>
      <c r="T16" s="255">
        <f>VLOOKUP(AA16,'個票データ(男子)'!$A:$H,8,0)</f>
        <v>0</v>
      </c>
      <c r="U16" s="255"/>
      <c r="V16" s="255"/>
      <c r="W16" s="7"/>
      <c r="Y16" s="9">
        <f t="shared" ref="Y16" si="0">Y11+1</f>
        <v>4</v>
      </c>
      <c r="AA16" s="9">
        <f t="shared" ref="AA16" si="1">AA11+1</f>
        <v>4</v>
      </c>
    </row>
    <row r="17" spans="1:27">
      <c r="A17" s="253" t="s">
        <v>20</v>
      </c>
      <c r="B17" s="253"/>
      <c r="C17" s="253" t="s">
        <v>1</v>
      </c>
      <c r="D17" s="253"/>
      <c r="E17" s="253"/>
      <c r="F17" s="253" t="s">
        <v>22</v>
      </c>
      <c r="G17" s="253"/>
      <c r="H17" s="253" t="s">
        <v>23</v>
      </c>
      <c r="I17" s="253"/>
      <c r="J17" s="253"/>
      <c r="K17" s="7"/>
      <c r="L17" s="8"/>
      <c r="M17" s="253" t="s">
        <v>20</v>
      </c>
      <c r="N17" s="253"/>
      <c r="O17" s="253" t="s">
        <v>1</v>
      </c>
      <c r="P17" s="253"/>
      <c r="Q17" s="253"/>
      <c r="R17" s="253" t="s">
        <v>22</v>
      </c>
      <c r="S17" s="253"/>
      <c r="T17" s="253" t="s">
        <v>23</v>
      </c>
      <c r="U17" s="253"/>
      <c r="V17" s="253"/>
      <c r="W17" s="7"/>
    </row>
    <row r="18" spans="1:27" ht="22" customHeight="1">
      <c r="A18" s="253" t="str">
        <f>VLOOKUP(Y16,'個票データ(男子)'!$A:$H,2,0)</f>
        <v/>
      </c>
      <c r="B18" s="253"/>
      <c r="C18" s="253" t="str">
        <f>VLOOKUP(Y16,'個票データ(男子)'!$A:$H,3,0)</f>
        <v/>
      </c>
      <c r="D18" s="253"/>
      <c r="E18" s="253"/>
      <c r="F18" s="253" t="str">
        <f>VLOOKUP(Y16,'個票データ(男子)'!$A:$H,4,0)</f>
        <v/>
      </c>
      <c r="G18" s="253"/>
      <c r="H18" s="253">
        <f>'一覧表(男子)'!$C$6</f>
        <v>0</v>
      </c>
      <c r="I18" s="253"/>
      <c r="J18" s="253"/>
      <c r="K18" s="7"/>
      <c r="L18" s="8"/>
      <c r="M18" s="253" t="str">
        <f>VLOOKUP(AA16,'個票データ(男子)'!$A:$H,2,0)</f>
        <v/>
      </c>
      <c r="N18" s="253"/>
      <c r="O18" s="253" t="str">
        <f>VLOOKUP(AA16,'個票データ(男子)'!$A:$H,3,0)</f>
        <v/>
      </c>
      <c r="P18" s="253"/>
      <c r="Q18" s="253"/>
      <c r="R18" s="253" t="str">
        <f>VLOOKUP(AA16,'個票データ(男子)'!$A:$H,4,0)</f>
        <v/>
      </c>
      <c r="S18" s="253"/>
      <c r="T18" s="253">
        <f>'一覧表(男子)'!$C$6</f>
        <v>0</v>
      </c>
      <c r="U18" s="253"/>
      <c r="V18" s="253"/>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53" t="s">
        <v>13</v>
      </c>
      <c r="B21" s="253"/>
      <c r="C21" s="254">
        <f>VLOOKUP(Y21,'個票データ(男子)'!$A:$H,5,0)</f>
        <v>0</v>
      </c>
      <c r="D21" s="254"/>
      <c r="E21" s="254"/>
      <c r="F21" s="253" t="s">
        <v>19</v>
      </c>
      <c r="G21" s="253"/>
      <c r="H21" s="255">
        <f>VLOOKUP(Y21,'個票データ(男子)'!$A:$H,6,0)</f>
        <v>0</v>
      </c>
      <c r="I21" s="255"/>
      <c r="J21" s="255"/>
      <c r="K21" s="7"/>
      <c r="L21" s="8"/>
      <c r="M21" s="253" t="s">
        <v>13</v>
      </c>
      <c r="N21" s="253"/>
      <c r="O21" s="254">
        <f>VLOOKUP(AA21,'個票データ(男子)'!$A:$H,7,0)</f>
        <v>0</v>
      </c>
      <c r="P21" s="254"/>
      <c r="Q21" s="254"/>
      <c r="R21" s="253" t="s">
        <v>19</v>
      </c>
      <c r="S21" s="253"/>
      <c r="T21" s="255">
        <f>VLOOKUP(AA21,'個票データ(男子)'!$A:$H,8,0)</f>
        <v>0</v>
      </c>
      <c r="U21" s="255"/>
      <c r="V21" s="255"/>
      <c r="W21" s="7"/>
      <c r="Y21" s="9">
        <f t="shared" ref="Y21" si="2">Y16+1</f>
        <v>5</v>
      </c>
      <c r="AA21" s="9">
        <f t="shared" ref="AA21" si="3">AA16+1</f>
        <v>5</v>
      </c>
    </row>
    <row r="22" spans="1:27">
      <c r="A22" s="253" t="s">
        <v>20</v>
      </c>
      <c r="B22" s="253"/>
      <c r="C22" s="253" t="s">
        <v>1</v>
      </c>
      <c r="D22" s="253"/>
      <c r="E22" s="253"/>
      <c r="F22" s="253" t="s">
        <v>22</v>
      </c>
      <c r="G22" s="253"/>
      <c r="H22" s="253" t="s">
        <v>23</v>
      </c>
      <c r="I22" s="253"/>
      <c r="J22" s="253"/>
      <c r="K22" s="7"/>
      <c r="L22" s="8"/>
      <c r="M22" s="253" t="s">
        <v>20</v>
      </c>
      <c r="N22" s="253"/>
      <c r="O22" s="253" t="s">
        <v>1</v>
      </c>
      <c r="P22" s="253"/>
      <c r="Q22" s="253"/>
      <c r="R22" s="253" t="s">
        <v>22</v>
      </c>
      <c r="S22" s="253"/>
      <c r="T22" s="253" t="s">
        <v>23</v>
      </c>
      <c r="U22" s="253"/>
      <c r="V22" s="253"/>
      <c r="W22" s="7"/>
    </row>
    <row r="23" spans="1:27" ht="22" customHeight="1">
      <c r="A23" s="253" t="str">
        <f>VLOOKUP(Y21,'個票データ(男子)'!$A:$H,2,0)</f>
        <v/>
      </c>
      <c r="B23" s="253"/>
      <c r="C23" s="253" t="str">
        <f>VLOOKUP(Y21,'個票データ(男子)'!$A:$H,3,0)</f>
        <v/>
      </c>
      <c r="D23" s="253"/>
      <c r="E23" s="253"/>
      <c r="F23" s="253" t="str">
        <f>VLOOKUP(Y21,'個票データ(男子)'!$A:$H,4,0)</f>
        <v/>
      </c>
      <c r="G23" s="253"/>
      <c r="H23" s="253">
        <f>'一覧表(男子)'!$C$6</f>
        <v>0</v>
      </c>
      <c r="I23" s="253"/>
      <c r="J23" s="253"/>
      <c r="K23" s="7"/>
      <c r="L23" s="8"/>
      <c r="M23" s="253" t="str">
        <f>VLOOKUP(AA21,'個票データ(男子)'!$A:$H,2,0)</f>
        <v/>
      </c>
      <c r="N23" s="253"/>
      <c r="O23" s="253" t="str">
        <f>VLOOKUP(AA21,'個票データ(男子)'!$A:$H,3,0)</f>
        <v/>
      </c>
      <c r="P23" s="253"/>
      <c r="Q23" s="253"/>
      <c r="R23" s="253" t="str">
        <f>VLOOKUP(AA21,'個票データ(男子)'!$A:$H,4,0)</f>
        <v/>
      </c>
      <c r="S23" s="253"/>
      <c r="T23" s="253">
        <f>'一覧表(男子)'!$C$6</f>
        <v>0</v>
      </c>
      <c r="U23" s="253"/>
      <c r="V23" s="253"/>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53" t="s">
        <v>13</v>
      </c>
      <c r="B26" s="253"/>
      <c r="C26" s="254">
        <f>VLOOKUP(Y26,'個票データ(男子)'!$A:$H,5,0)</f>
        <v>0</v>
      </c>
      <c r="D26" s="254"/>
      <c r="E26" s="254"/>
      <c r="F26" s="253" t="s">
        <v>19</v>
      </c>
      <c r="G26" s="253"/>
      <c r="H26" s="255">
        <f>VLOOKUP(Y26,'個票データ(男子)'!$A:$H,6,0)</f>
        <v>0</v>
      </c>
      <c r="I26" s="255"/>
      <c r="J26" s="255"/>
      <c r="K26" s="7"/>
      <c r="L26" s="8"/>
      <c r="M26" s="253" t="s">
        <v>13</v>
      </c>
      <c r="N26" s="253"/>
      <c r="O26" s="254">
        <f>VLOOKUP(AA26,'個票データ(男子)'!$A:$H,7,0)</f>
        <v>0</v>
      </c>
      <c r="P26" s="254"/>
      <c r="Q26" s="254"/>
      <c r="R26" s="253" t="s">
        <v>19</v>
      </c>
      <c r="S26" s="253"/>
      <c r="T26" s="255">
        <f>VLOOKUP(AA26,'個票データ(男子)'!$A:$H,8,0)</f>
        <v>0</v>
      </c>
      <c r="U26" s="255"/>
      <c r="V26" s="255"/>
      <c r="W26" s="7"/>
      <c r="Y26" s="9">
        <f t="shared" ref="Y26" si="4">Y21+1</f>
        <v>6</v>
      </c>
      <c r="AA26" s="9">
        <f t="shared" ref="AA26" si="5">AA21+1</f>
        <v>6</v>
      </c>
    </row>
    <row r="27" spans="1:27">
      <c r="A27" s="253" t="s">
        <v>20</v>
      </c>
      <c r="B27" s="253"/>
      <c r="C27" s="253" t="s">
        <v>1</v>
      </c>
      <c r="D27" s="253"/>
      <c r="E27" s="253"/>
      <c r="F27" s="253" t="s">
        <v>22</v>
      </c>
      <c r="G27" s="253"/>
      <c r="H27" s="253" t="s">
        <v>23</v>
      </c>
      <c r="I27" s="253"/>
      <c r="J27" s="253"/>
      <c r="K27" s="7"/>
      <c r="L27" s="8"/>
      <c r="M27" s="253" t="s">
        <v>20</v>
      </c>
      <c r="N27" s="253"/>
      <c r="O27" s="253" t="s">
        <v>1</v>
      </c>
      <c r="P27" s="253"/>
      <c r="Q27" s="253"/>
      <c r="R27" s="253" t="s">
        <v>22</v>
      </c>
      <c r="S27" s="253"/>
      <c r="T27" s="253" t="s">
        <v>23</v>
      </c>
      <c r="U27" s="253"/>
      <c r="V27" s="253"/>
      <c r="W27" s="7"/>
    </row>
    <row r="28" spans="1:27" ht="22" customHeight="1">
      <c r="A28" s="253" t="str">
        <f>VLOOKUP(Y26,'個票データ(男子)'!$A:$H,2,0)</f>
        <v/>
      </c>
      <c r="B28" s="253"/>
      <c r="C28" s="253" t="str">
        <f>VLOOKUP(Y26,'個票データ(男子)'!$A:$H,3,0)</f>
        <v/>
      </c>
      <c r="D28" s="253"/>
      <c r="E28" s="253"/>
      <c r="F28" s="253" t="str">
        <f>VLOOKUP(Y26,'個票データ(男子)'!$A:$H,4,0)</f>
        <v/>
      </c>
      <c r="G28" s="253"/>
      <c r="H28" s="253">
        <f>'一覧表(男子)'!$C$6</f>
        <v>0</v>
      </c>
      <c r="I28" s="253"/>
      <c r="J28" s="253"/>
      <c r="K28" s="7"/>
      <c r="L28" s="8"/>
      <c r="M28" s="253" t="str">
        <f>VLOOKUP(AA26,'個票データ(男子)'!$A:$H,2,0)</f>
        <v/>
      </c>
      <c r="N28" s="253"/>
      <c r="O28" s="253" t="str">
        <f>VLOOKUP(AA26,'個票データ(男子)'!$A:$H,3,0)</f>
        <v/>
      </c>
      <c r="P28" s="253"/>
      <c r="Q28" s="253"/>
      <c r="R28" s="253" t="str">
        <f>VLOOKUP(AA26,'個票データ(男子)'!$A:$H,4,0)</f>
        <v/>
      </c>
      <c r="S28" s="253"/>
      <c r="T28" s="253">
        <f>'一覧表(男子)'!$C$6</f>
        <v>0</v>
      </c>
      <c r="U28" s="253"/>
      <c r="V28" s="253"/>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53" t="s">
        <v>13</v>
      </c>
      <c r="B31" s="253"/>
      <c r="C31" s="254">
        <f>VLOOKUP(Y31,'個票データ(男子)'!$A:$H,5,0)</f>
        <v>0</v>
      </c>
      <c r="D31" s="254"/>
      <c r="E31" s="254"/>
      <c r="F31" s="253" t="s">
        <v>19</v>
      </c>
      <c r="G31" s="253"/>
      <c r="H31" s="255">
        <f>VLOOKUP(Y31,'個票データ(男子)'!$A:$H,6,0)</f>
        <v>0</v>
      </c>
      <c r="I31" s="255"/>
      <c r="J31" s="255"/>
      <c r="K31" s="7"/>
      <c r="L31" s="8"/>
      <c r="M31" s="253" t="s">
        <v>13</v>
      </c>
      <c r="N31" s="253"/>
      <c r="O31" s="254">
        <f>VLOOKUP(AA31,'個票データ(男子)'!$A:$H,7,0)</f>
        <v>0</v>
      </c>
      <c r="P31" s="254"/>
      <c r="Q31" s="254"/>
      <c r="R31" s="253" t="s">
        <v>19</v>
      </c>
      <c r="S31" s="253"/>
      <c r="T31" s="255">
        <f>VLOOKUP(AA31,'個票データ(男子)'!$A:$H,8,0)</f>
        <v>0</v>
      </c>
      <c r="U31" s="255"/>
      <c r="V31" s="255"/>
      <c r="W31" s="7"/>
      <c r="Y31" s="9">
        <f t="shared" ref="Y31" si="6">Y26+1</f>
        <v>7</v>
      </c>
      <c r="AA31" s="9">
        <f t="shared" ref="AA31" si="7">AA26+1</f>
        <v>7</v>
      </c>
    </row>
    <row r="32" spans="1:27">
      <c r="A32" s="253" t="s">
        <v>20</v>
      </c>
      <c r="B32" s="253"/>
      <c r="C32" s="253" t="s">
        <v>1</v>
      </c>
      <c r="D32" s="253"/>
      <c r="E32" s="253"/>
      <c r="F32" s="253" t="s">
        <v>22</v>
      </c>
      <c r="G32" s="253"/>
      <c r="H32" s="253" t="s">
        <v>23</v>
      </c>
      <c r="I32" s="253"/>
      <c r="J32" s="253"/>
      <c r="K32" s="7"/>
      <c r="L32" s="8"/>
      <c r="M32" s="253" t="s">
        <v>20</v>
      </c>
      <c r="N32" s="253"/>
      <c r="O32" s="253" t="s">
        <v>1</v>
      </c>
      <c r="P32" s="253"/>
      <c r="Q32" s="253"/>
      <c r="R32" s="253" t="s">
        <v>22</v>
      </c>
      <c r="S32" s="253"/>
      <c r="T32" s="253" t="s">
        <v>23</v>
      </c>
      <c r="U32" s="253"/>
      <c r="V32" s="253"/>
      <c r="W32" s="7"/>
    </row>
    <row r="33" spans="1:27" ht="22" customHeight="1">
      <c r="A33" s="253" t="str">
        <f>VLOOKUP(Y31,'個票データ(男子)'!$A:$H,2,0)</f>
        <v/>
      </c>
      <c r="B33" s="253"/>
      <c r="C33" s="253" t="str">
        <f>VLOOKUP(Y31,'個票データ(男子)'!$A:$H,3,0)</f>
        <v/>
      </c>
      <c r="D33" s="253"/>
      <c r="E33" s="253"/>
      <c r="F33" s="253" t="str">
        <f>VLOOKUP(Y31,'個票データ(男子)'!$A:$H,4,0)</f>
        <v/>
      </c>
      <c r="G33" s="253"/>
      <c r="H33" s="253">
        <f>'一覧表(男子)'!$C$6</f>
        <v>0</v>
      </c>
      <c r="I33" s="253"/>
      <c r="J33" s="253"/>
      <c r="K33" s="7"/>
      <c r="L33" s="8"/>
      <c r="M33" s="253" t="str">
        <f>VLOOKUP(AA31,'個票データ(男子)'!$A:$H,2,0)</f>
        <v/>
      </c>
      <c r="N33" s="253"/>
      <c r="O33" s="253" t="str">
        <f>VLOOKUP(AA31,'個票データ(男子)'!$A:$H,3,0)</f>
        <v/>
      </c>
      <c r="P33" s="253"/>
      <c r="Q33" s="253"/>
      <c r="R33" s="253" t="str">
        <f>VLOOKUP(AA31,'個票データ(男子)'!$A:$H,4,0)</f>
        <v/>
      </c>
      <c r="S33" s="253"/>
      <c r="T33" s="253">
        <f>'一覧表(男子)'!$C$6</f>
        <v>0</v>
      </c>
      <c r="U33" s="253"/>
      <c r="V33" s="253"/>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53" t="s">
        <v>13</v>
      </c>
      <c r="B36" s="253"/>
      <c r="C36" s="254">
        <f>VLOOKUP(Y36,'個票データ(男子)'!$A:$H,5,0)</f>
        <v>0</v>
      </c>
      <c r="D36" s="254"/>
      <c r="E36" s="254"/>
      <c r="F36" s="253" t="s">
        <v>19</v>
      </c>
      <c r="G36" s="253"/>
      <c r="H36" s="255">
        <f>VLOOKUP(Y36,'個票データ(男子)'!$A:$H,6,0)</f>
        <v>0</v>
      </c>
      <c r="I36" s="255"/>
      <c r="J36" s="255"/>
      <c r="K36" s="7"/>
      <c r="L36" s="8"/>
      <c r="M36" s="253" t="s">
        <v>13</v>
      </c>
      <c r="N36" s="253"/>
      <c r="O36" s="254">
        <f>VLOOKUP(AA36,'個票データ(男子)'!$A:$H,7,0)</f>
        <v>0</v>
      </c>
      <c r="P36" s="254"/>
      <c r="Q36" s="254"/>
      <c r="R36" s="253" t="s">
        <v>19</v>
      </c>
      <c r="S36" s="253"/>
      <c r="T36" s="255">
        <f>VLOOKUP(AA36,'個票データ(男子)'!$A:$H,8,0)</f>
        <v>0</v>
      </c>
      <c r="U36" s="255"/>
      <c r="V36" s="255"/>
      <c r="W36" s="7"/>
      <c r="Y36" s="9">
        <f t="shared" ref="Y36" si="8">Y31+1</f>
        <v>8</v>
      </c>
      <c r="AA36" s="9">
        <f t="shared" ref="AA36" si="9">AA31+1</f>
        <v>8</v>
      </c>
    </row>
    <row r="37" spans="1:27">
      <c r="A37" s="253" t="s">
        <v>20</v>
      </c>
      <c r="B37" s="253"/>
      <c r="C37" s="253" t="s">
        <v>1</v>
      </c>
      <c r="D37" s="253"/>
      <c r="E37" s="253"/>
      <c r="F37" s="253" t="s">
        <v>22</v>
      </c>
      <c r="G37" s="253"/>
      <c r="H37" s="253" t="s">
        <v>23</v>
      </c>
      <c r="I37" s="253"/>
      <c r="J37" s="253"/>
      <c r="K37" s="7"/>
      <c r="L37" s="8"/>
      <c r="M37" s="253" t="s">
        <v>20</v>
      </c>
      <c r="N37" s="253"/>
      <c r="O37" s="253" t="s">
        <v>1</v>
      </c>
      <c r="P37" s="253"/>
      <c r="Q37" s="253"/>
      <c r="R37" s="253" t="s">
        <v>22</v>
      </c>
      <c r="S37" s="253"/>
      <c r="T37" s="253" t="s">
        <v>23</v>
      </c>
      <c r="U37" s="253"/>
      <c r="V37" s="253"/>
      <c r="W37" s="7"/>
    </row>
    <row r="38" spans="1:27" ht="22" customHeight="1">
      <c r="A38" s="253" t="str">
        <f>VLOOKUP(Y36,'個票データ(男子)'!$A:$H,2,0)</f>
        <v/>
      </c>
      <c r="B38" s="253"/>
      <c r="C38" s="253" t="str">
        <f>VLOOKUP(Y36,'個票データ(男子)'!$A:$H,3,0)</f>
        <v/>
      </c>
      <c r="D38" s="253"/>
      <c r="E38" s="253"/>
      <c r="F38" s="253" t="str">
        <f>VLOOKUP(Y36,'個票データ(男子)'!$A:$H,4,0)</f>
        <v/>
      </c>
      <c r="G38" s="253"/>
      <c r="H38" s="253">
        <f>'一覧表(男子)'!$C$6</f>
        <v>0</v>
      </c>
      <c r="I38" s="253"/>
      <c r="J38" s="253"/>
      <c r="K38" s="7"/>
      <c r="L38" s="8"/>
      <c r="M38" s="253" t="str">
        <f>VLOOKUP(AA36,'個票データ(男子)'!$A:$H,2,0)</f>
        <v/>
      </c>
      <c r="N38" s="253"/>
      <c r="O38" s="253" t="str">
        <f>VLOOKUP(AA36,'個票データ(男子)'!$A:$H,3,0)</f>
        <v/>
      </c>
      <c r="P38" s="253"/>
      <c r="Q38" s="253"/>
      <c r="R38" s="253" t="str">
        <f>VLOOKUP(AA36,'個票データ(男子)'!$A:$H,4,0)</f>
        <v/>
      </c>
      <c r="S38" s="253"/>
      <c r="T38" s="253">
        <f>'一覧表(男子)'!$C$6</f>
        <v>0</v>
      </c>
      <c r="U38" s="253"/>
      <c r="V38" s="253"/>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53" t="s">
        <v>13</v>
      </c>
      <c r="B41" s="253"/>
      <c r="C41" s="254">
        <f>VLOOKUP(Y41,'個票データ(男子)'!$A:$H,5,0)</f>
        <v>0</v>
      </c>
      <c r="D41" s="254"/>
      <c r="E41" s="254"/>
      <c r="F41" s="253" t="s">
        <v>19</v>
      </c>
      <c r="G41" s="253"/>
      <c r="H41" s="255">
        <f>VLOOKUP(Y41,'個票データ(男子)'!$A:$H,6,0)</f>
        <v>0</v>
      </c>
      <c r="I41" s="255"/>
      <c r="J41" s="255"/>
      <c r="K41" s="7"/>
      <c r="L41" s="8"/>
      <c r="M41" s="253" t="s">
        <v>13</v>
      </c>
      <c r="N41" s="253"/>
      <c r="O41" s="254">
        <f>VLOOKUP(AA41,'個票データ(男子)'!$A:$H,7,0)</f>
        <v>0</v>
      </c>
      <c r="P41" s="254"/>
      <c r="Q41" s="254"/>
      <c r="R41" s="253" t="s">
        <v>19</v>
      </c>
      <c r="S41" s="253"/>
      <c r="T41" s="255">
        <f>VLOOKUP(AA41,'個票データ(男子)'!$A:$H,8,0)</f>
        <v>0</v>
      </c>
      <c r="U41" s="255"/>
      <c r="V41" s="255"/>
      <c r="W41" s="7"/>
      <c r="Y41" s="9">
        <f t="shared" ref="Y41" si="10">Y36+1</f>
        <v>9</v>
      </c>
      <c r="AA41" s="9">
        <f t="shared" ref="AA41" si="11">AA36+1</f>
        <v>9</v>
      </c>
    </row>
    <row r="42" spans="1:27">
      <c r="A42" s="253" t="s">
        <v>20</v>
      </c>
      <c r="B42" s="253"/>
      <c r="C42" s="253" t="s">
        <v>1</v>
      </c>
      <c r="D42" s="253"/>
      <c r="E42" s="253"/>
      <c r="F42" s="253" t="s">
        <v>22</v>
      </c>
      <c r="G42" s="253"/>
      <c r="H42" s="253" t="s">
        <v>23</v>
      </c>
      <c r="I42" s="253"/>
      <c r="J42" s="253"/>
      <c r="K42" s="7"/>
      <c r="L42" s="8"/>
      <c r="M42" s="253" t="s">
        <v>20</v>
      </c>
      <c r="N42" s="253"/>
      <c r="O42" s="253" t="s">
        <v>1</v>
      </c>
      <c r="P42" s="253"/>
      <c r="Q42" s="253"/>
      <c r="R42" s="253" t="s">
        <v>22</v>
      </c>
      <c r="S42" s="253"/>
      <c r="T42" s="253" t="s">
        <v>23</v>
      </c>
      <c r="U42" s="253"/>
      <c r="V42" s="253"/>
      <c r="W42" s="7"/>
    </row>
    <row r="43" spans="1:27" ht="22" customHeight="1">
      <c r="A43" s="253" t="str">
        <f>VLOOKUP(Y41,'個票データ(男子)'!$A:$H,2,0)</f>
        <v/>
      </c>
      <c r="B43" s="253"/>
      <c r="C43" s="253" t="str">
        <f>VLOOKUP(Y41,'個票データ(男子)'!$A:$H,3,0)</f>
        <v/>
      </c>
      <c r="D43" s="253"/>
      <c r="E43" s="253"/>
      <c r="F43" s="253" t="str">
        <f>VLOOKUP(Y41,'個票データ(男子)'!$A:$H,4,0)</f>
        <v/>
      </c>
      <c r="G43" s="253"/>
      <c r="H43" s="253">
        <f>'一覧表(男子)'!$C$6</f>
        <v>0</v>
      </c>
      <c r="I43" s="253"/>
      <c r="J43" s="253"/>
      <c r="K43" s="7"/>
      <c r="L43" s="8"/>
      <c r="M43" s="253" t="str">
        <f>VLOOKUP(AA41,'個票データ(男子)'!$A:$H,2,0)</f>
        <v/>
      </c>
      <c r="N43" s="253"/>
      <c r="O43" s="253" t="str">
        <f>VLOOKUP(AA41,'個票データ(男子)'!$A:$H,3,0)</f>
        <v/>
      </c>
      <c r="P43" s="253"/>
      <c r="Q43" s="253"/>
      <c r="R43" s="253" t="str">
        <f>VLOOKUP(AA41,'個票データ(男子)'!$A:$H,4,0)</f>
        <v/>
      </c>
      <c r="S43" s="253"/>
      <c r="T43" s="253">
        <f>'一覧表(男子)'!$C$6</f>
        <v>0</v>
      </c>
      <c r="U43" s="253"/>
      <c r="V43" s="253"/>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53" t="s">
        <v>13</v>
      </c>
      <c r="B46" s="253"/>
      <c r="C46" s="254">
        <f>VLOOKUP(Y46,'個票データ(男子)'!$A:$H,5,0)</f>
        <v>0</v>
      </c>
      <c r="D46" s="254"/>
      <c r="E46" s="254"/>
      <c r="F46" s="253" t="s">
        <v>19</v>
      </c>
      <c r="G46" s="253"/>
      <c r="H46" s="255">
        <f>VLOOKUP(Y46,'個票データ(男子)'!$A:$H,6,0)</f>
        <v>0</v>
      </c>
      <c r="I46" s="255"/>
      <c r="J46" s="255"/>
      <c r="K46" s="7"/>
      <c r="L46" s="8"/>
      <c r="M46" s="253" t="s">
        <v>13</v>
      </c>
      <c r="N46" s="253"/>
      <c r="O46" s="254">
        <f>VLOOKUP(AA46,'個票データ(男子)'!$A:$H,7,0)</f>
        <v>0</v>
      </c>
      <c r="P46" s="254"/>
      <c r="Q46" s="254"/>
      <c r="R46" s="253" t="s">
        <v>19</v>
      </c>
      <c r="S46" s="253"/>
      <c r="T46" s="255">
        <f>VLOOKUP(AA46,'個票データ(男子)'!$A:$H,8,0)</f>
        <v>0</v>
      </c>
      <c r="U46" s="255"/>
      <c r="V46" s="255"/>
      <c r="W46" s="7"/>
      <c r="Y46" s="9">
        <f t="shared" ref="Y46" si="12">Y41+1</f>
        <v>10</v>
      </c>
      <c r="AA46" s="9">
        <f t="shared" ref="AA46" si="13">AA41+1</f>
        <v>10</v>
      </c>
    </row>
    <row r="47" spans="1:27">
      <c r="A47" s="253" t="s">
        <v>20</v>
      </c>
      <c r="B47" s="253"/>
      <c r="C47" s="253" t="s">
        <v>1</v>
      </c>
      <c r="D47" s="253"/>
      <c r="E47" s="253"/>
      <c r="F47" s="253" t="s">
        <v>22</v>
      </c>
      <c r="G47" s="253"/>
      <c r="H47" s="253" t="s">
        <v>23</v>
      </c>
      <c r="I47" s="253"/>
      <c r="J47" s="253"/>
      <c r="K47" s="7"/>
      <c r="L47" s="8"/>
      <c r="M47" s="253" t="s">
        <v>20</v>
      </c>
      <c r="N47" s="253"/>
      <c r="O47" s="253" t="s">
        <v>1</v>
      </c>
      <c r="P47" s="253"/>
      <c r="Q47" s="253"/>
      <c r="R47" s="253" t="s">
        <v>22</v>
      </c>
      <c r="S47" s="253"/>
      <c r="T47" s="253" t="s">
        <v>23</v>
      </c>
      <c r="U47" s="253"/>
      <c r="V47" s="253"/>
      <c r="W47" s="7"/>
    </row>
    <row r="48" spans="1:27" ht="22" customHeight="1">
      <c r="A48" s="253" t="str">
        <f>VLOOKUP(Y46,'個票データ(男子)'!$A:$H,2,0)</f>
        <v/>
      </c>
      <c r="B48" s="253"/>
      <c r="C48" s="253" t="str">
        <f>VLOOKUP(Y46,'個票データ(男子)'!$A:$H,3,0)</f>
        <v/>
      </c>
      <c r="D48" s="253"/>
      <c r="E48" s="253"/>
      <c r="F48" s="253" t="str">
        <f>VLOOKUP(Y46,'個票データ(男子)'!$A:$H,4,0)</f>
        <v/>
      </c>
      <c r="G48" s="253"/>
      <c r="H48" s="253">
        <f>'一覧表(男子)'!$C$6</f>
        <v>0</v>
      </c>
      <c r="I48" s="253"/>
      <c r="J48" s="253"/>
      <c r="K48" s="7"/>
      <c r="L48" s="8"/>
      <c r="M48" s="253" t="str">
        <f>VLOOKUP(AA46,'個票データ(男子)'!$A:$H,2,0)</f>
        <v/>
      </c>
      <c r="N48" s="253"/>
      <c r="O48" s="253" t="str">
        <f>VLOOKUP(AA46,'個票データ(男子)'!$A:$H,3,0)</f>
        <v/>
      </c>
      <c r="P48" s="253"/>
      <c r="Q48" s="253"/>
      <c r="R48" s="253" t="str">
        <f>VLOOKUP(AA46,'個票データ(男子)'!$A:$H,4,0)</f>
        <v/>
      </c>
      <c r="S48" s="253"/>
      <c r="T48" s="253">
        <f>'一覧表(男子)'!$C$6</f>
        <v>0</v>
      </c>
      <c r="U48" s="253"/>
      <c r="V48" s="253"/>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53" t="s">
        <v>13</v>
      </c>
      <c r="B51" s="253"/>
      <c r="C51" s="254">
        <f>VLOOKUP(Y51,'個票データ(男子)'!$A:$H,5,0)</f>
        <v>0</v>
      </c>
      <c r="D51" s="254"/>
      <c r="E51" s="254"/>
      <c r="F51" s="253" t="s">
        <v>19</v>
      </c>
      <c r="G51" s="253"/>
      <c r="H51" s="255">
        <f>VLOOKUP(Y51,'個票データ(男子)'!$A:$H,6,0)</f>
        <v>0</v>
      </c>
      <c r="I51" s="255"/>
      <c r="J51" s="255"/>
      <c r="K51" s="7"/>
      <c r="L51" s="8"/>
      <c r="M51" s="253" t="s">
        <v>13</v>
      </c>
      <c r="N51" s="253"/>
      <c r="O51" s="254">
        <f>VLOOKUP(AA51,'個票データ(男子)'!$A:$H,7,0)</f>
        <v>0</v>
      </c>
      <c r="P51" s="254"/>
      <c r="Q51" s="254"/>
      <c r="R51" s="253" t="s">
        <v>19</v>
      </c>
      <c r="S51" s="253"/>
      <c r="T51" s="255">
        <f>VLOOKUP(AA51,'個票データ(男子)'!$A:$H,8,0)</f>
        <v>0</v>
      </c>
      <c r="U51" s="255"/>
      <c r="V51" s="255"/>
      <c r="W51" s="7"/>
      <c r="Y51" s="9">
        <f t="shared" ref="Y51" si="14">Y46+1</f>
        <v>11</v>
      </c>
      <c r="AA51" s="9">
        <f t="shared" ref="AA51" si="15">AA46+1</f>
        <v>11</v>
      </c>
    </row>
    <row r="52" spans="1:27">
      <c r="A52" s="253" t="s">
        <v>20</v>
      </c>
      <c r="B52" s="253"/>
      <c r="C52" s="253" t="s">
        <v>1</v>
      </c>
      <c r="D52" s="253"/>
      <c r="E52" s="253"/>
      <c r="F52" s="253" t="s">
        <v>22</v>
      </c>
      <c r="G52" s="253"/>
      <c r="H52" s="253" t="s">
        <v>23</v>
      </c>
      <c r="I52" s="253"/>
      <c r="J52" s="253"/>
      <c r="K52" s="7"/>
      <c r="L52" s="8"/>
      <c r="M52" s="253" t="s">
        <v>20</v>
      </c>
      <c r="N52" s="253"/>
      <c r="O52" s="253" t="s">
        <v>1</v>
      </c>
      <c r="P52" s="253"/>
      <c r="Q52" s="253"/>
      <c r="R52" s="253" t="s">
        <v>22</v>
      </c>
      <c r="S52" s="253"/>
      <c r="T52" s="253" t="s">
        <v>23</v>
      </c>
      <c r="U52" s="253"/>
      <c r="V52" s="253"/>
      <c r="W52" s="7"/>
    </row>
    <row r="53" spans="1:27" ht="22" customHeight="1">
      <c r="A53" s="253" t="str">
        <f>VLOOKUP(Y51,'個票データ(男子)'!$A:$H,2,0)</f>
        <v/>
      </c>
      <c r="B53" s="253"/>
      <c r="C53" s="253" t="str">
        <f>VLOOKUP(Y51,'個票データ(男子)'!$A:$H,3,0)</f>
        <v/>
      </c>
      <c r="D53" s="253"/>
      <c r="E53" s="253"/>
      <c r="F53" s="253" t="str">
        <f>VLOOKUP(Y51,'個票データ(男子)'!$A:$H,4,0)</f>
        <v/>
      </c>
      <c r="G53" s="253"/>
      <c r="H53" s="253">
        <f>'一覧表(男子)'!$C$6</f>
        <v>0</v>
      </c>
      <c r="I53" s="253"/>
      <c r="J53" s="253"/>
      <c r="K53" s="7"/>
      <c r="L53" s="8"/>
      <c r="M53" s="253" t="str">
        <f>VLOOKUP(AA51,'個票データ(男子)'!$A:$H,2,0)</f>
        <v/>
      </c>
      <c r="N53" s="253"/>
      <c r="O53" s="253" t="str">
        <f>VLOOKUP(AA51,'個票データ(男子)'!$A:$H,3,0)</f>
        <v/>
      </c>
      <c r="P53" s="253"/>
      <c r="Q53" s="253"/>
      <c r="R53" s="253" t="str">
        <f>VLOOKUP(AA51,'個票データ(男子)'!$A:$H,4,0)</f>
        <v/>
      </c>
      <c r="S53" s="253"/>
      <c r="T53" s="253">
        <f>'一覧表(男子)'!$C$6</f>
        <v>0</v>
      </c>
      <c r="U53" s="253"/>
      <c r="V53" s="253"/>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53" t="s">
        <v>13</v>
      </c>
      <c r="B56" s="253"/>
      <c r="C56" s="254">
        <f>VLOOKUP(Y56,'個票データ(男子)'!$A:$H,5,0)</f>
        <v>0</v>
      </c>
      <c r="D56" s="254"/>
      <c r="E56" s="254"/>
      <c r="F56" s="253" t="s">
        <v>19</v>
      </c>
      <c r="G56" s="253"/>
      <c r="H56" s="255">
        <f>VLOOKUP(Y56,'個票データ(男子)'!$A:$H,6,0)</f>
        <v>0</v>
      </c>
      <c r="I56" s="255"/>
      <c r="J56" s="255"/>
      <c r="K56" s="7"/>
      <c r="L56" s="8"/>
      <c r="M56" s="253" t="s">
        <v>13</v>
      </c>
      <c r="N56" s="253"/>
      <c r="O56" s="254">
        <f>VLOOKUP(AA56,'個票データ(男子)'!$A:$H,7,0)</f>
        <v>0</v>
      </c>
      <c r="P56" s="254"/>
      <c r="Q56" s="254"/>
      <c r="R56" s="253" t="s">
        <v>19</v>
      </c>
      <c r="S56" s="253"/>
      <c r="T56" s="255">
        <f>VLOOKUP(AA56,'個票データ(男子)'!$A:$H,8,0)</f>
        <v>0</v>
      </c>
      <c r="U56" s="255"/>
      <c r="V56" s="255"/>
      <c r="W56" s="7"/>
      <c r="Y56" s="9">
        <f t="shared" ref="Y56" si="16">Y51+1</f>
        <v>12</v>
      </c>
      <c r="AA56" s="9">
        <f t="shared" ref="AA56" si="17">AA51+1</f>
        <v>12</v>
      </c>
    </row>
    <row r="57" spans="1:27">
      <c r="A57" s="253" t="s">
        <v>20</v>
      </c>
      <c r="B57" s="253"/>
      <c r="C57" s="253" t="s">
        <v>1</v>
      </c>
      <c r="D57" s="253"/>
      <c r="E57" s="253"/>
      <c r="F57" s="253" t="s">
        <v>22</v>
      </c>
      <c r="G57" s="253"/>
      <c r="H57" s="253" t="s">
        <v>23</v>
      </c>
      <c r="I57" s="253"/>
      <c r="J57" s="253"/>
      <c r="K57" s="7"/>
      <c r="L57" s="8"/>
      <c r="M57" s="253" t="s">
        <v>20</v>
      </c>
      <c r="N57" s="253"/>
      <c r="O57" s="253" t="s">
        <v>1</v>
      </c>
      <c r="P57" s="253"/>
      <c r="Q57" s="253"/>
      <c r="R57" s="253" t="s">
        <v>22</v>
      </c>
      <c r="S57" s="253"/>
      <c r="T57" s="253" t="s">
        <v>23</v>
      </c>
      <c r="U57" s="253"/>
      <c r="V57" s="253"/>
      <c r="W57" s="7"/>
    </row>
    <row r="58" spans="1:27" ht="22" customHeight="1">
      <c r="A58" s="253" t="str">
        <f>VLOOKUP(Y56,'個票データ(男子)'!$A:$H,2,0)</f>
        <v/>
      </c>
      <c r="B58" s="253"/>
      <c r="C58" s="253" t="str">
        <f>VLOOKUP(Y56,'個票データ(男子)'!$A:$H,3,0)</f>
        <v/>
      </c>
      <c r="D58" s="253"/>
      <c r="E58" s="253"/>
      <c r="F58" s="253" t="str">
        <f>VLOOKUP(Y56,'個票データ(男子)'!$A:$H,4,0)</f>
        <v/>
      </c>
      <c r="G58" s="253"/>
      <c r="H58" s="253">
        <f>'一覧表(男子)'!$C$6</f>
        <v>0</v>
      </c>
      <c r="I58" s="253"/>
      <c r="J58" s="253"/>
      <c r="K58" s="7"/>
      <c r="L58" s="8"/>
      <c r="M58" s="253" t="str">
        <f>VLOOKUP(AA56,'個票データ(男子)'!$A:$H,2,0)</f>
        <v/>
      </c>
      <c r="N58" s="253"/>
      <c r="O58" s="253" t="str">
        <f>VLOOKUP(AA56,'個票データ(男子)'!$A:$H,3,0)</f>
        <v/>
      </c>
      <c r="P58" s="253"/>
      <c r="Q58" s="253"/>
      <c r="R58" s="253" t="str">
        <f>VLOOKUP(AA56,'個票データ(男子)'!$A:$H,4,0)</f>
        <v/>
      </c>
      <c r="S58" s="253"/>
      <c r="T58" s="253">
        <f>'一覧表(男子)'!$C$6</f>
        <v>0</v>
      </c>
      <c r="U58" s="253"/>
      <c r="V58" s="253"/>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53" t="s">
        <v>13</v>
      </c>
      <c r="B61" s="253"/>
      <c r="C61" s="254">
        <f>VLOOKUP(Y61,'個票データ(男子)'!$A:$H,5,0)</f>
        <v>0</v>
      </c>
      <c r="D61" s="254"/>
      <c r="E61" s="254"/>
      <c r="F61" s="253" t="s">
        <v>19</v>
      </c>
      <c r="G61" s="253"/>
      <c r="H61" s="255">
        <f>VLOOKUP(Y61,'個票データ(男子)'!$A:$H,6,0)</f>
        <v>0</v>
      </c>
      <c r="I61" s="255"/>
      <c r="J61" s="255"/>
      <c r="K61" s="7"/>
      <c r="L61" s="8"/>
      <c r="M61" s="253" t="s">
        <v>13</v>
      </c>
      <c r="N61" s="253"/>
      <c r="O61" s="254">
        <f>VLOOKUP(AA61,'個票データ(男子)'!$A:$H,7,0)</f>
        <v>0</v>
      </c>
      <c r="P61" s="254"/>
      <c r="Q61" s="254"/>
      <c r="R61" s="253" t="s">
        <v>19</v>
      </c>
      <c r="S61" s="253"/>
      <c r="T61" s="255">
        <f>VLOOKUP(AA61,'個票データ(男子)'!$A:$H,8,0)</f>
        <v>0</v>
      </c>
      <c r="U61" s="255"/>
      <c r="V61" s="255"/>
      <c r="W61" s="7"/>
      <c r="Y61" s="9">
        <f t="shared" ref="Y61" si="18">Y56+1</f>
        <v>13</v>
      </c>
      <c r="AA61" s="9">
        <f t="shared" ref="AA61" si="19">AA56+1</f>
        <v>13</v>
      </c>
    </row>
    <row r="62" spans="1:27">
      <c r="A62" s="253" t="s">
        <v>20</v>
      </c>
      <c r="B62" s="253"/>
      <c r="C62" s="253" t="s">
        <v>1</v>
      </c>
      <c r="D62" s="253"/>
      <c r="E62" s="253"/>
      <c r="F62" s="253" t="s">
        <v>22</v>
      </c>
      <c r="G62" s="253"/>
      <c r="H62" s="253" t="s">
        <v>23</v>
      </c>
      <c r="I62" s="253"/>
      <c r="J62" s="253"/>
      <c r="K62" s="7"/>
      <c r="L62" s="8"/>
      <c r="M62" s="253" t="s">
        <v>20</v>
      </c>
      <c r="N62" s="253"/>
      <c r="O62" s="253" t="s">
        <v>1</v>
      </c>
      <c r="P62" s="253"/>
      <c r="Q62" s="253"/>
      <c r="R62" s="253" t="s">
        <v>22</v>
      </c>
      <c r="S62" s="253"/>
      <c r="T62" s="253" t="s">
        <v>23</v>
      </c>
      <c r="U62" s="253"/>
      <c r="V62" s="253"/>
      <c r="W62" s="7"/>
    </row>
    <row r="63" spans="1:27" ht="22" customHeight="1">
      <c r="A63" s="253" t="str">
        <f>VLOOKUP(Y61,'個票データ(男子)'!$A:$H,2,0)</f>
        <v/>
      </c>
      <c r="B63" s="253"/>
      <c r="C63" s="253" t="str">
        <f>VLOOKUP(Y61,'個票データ(男子)'!$A:$H,3,0)</f>
        <v/>
      </c>
      <c r="D63" s="253"/>
      <c r="E63" s="253"/>
      <c r="F63" s="253" t="str">
        <f>VLOOKUP(Y61,'個票データ(男子)'!$A:$H,4,0)</f>
        <v/>
      </c>
      <c r="G63" s="253"/>
      <c r="H63" s="253">
        <f>'一覧表(男子)'!$C$6</f>
        <v>0</v>
      </c>
      <c r="I63" s="253"/>
      <c r="J63" s="253"/>
      <c r="K63" s="7"/>
      <c r="L63" s="8"/>
      <c r="M63" s="253" t="str">
        <f>VLOOKUP(AA61,'個票データ(男子)'!$A:$H,2,0)</f>
        <v/>
      </c>
      <c r="N63" s="253"/>
      <c r="O63" s="253" t="str">
        <f>VLOOKUP(AA61,'個票データ(男子)'!$A:$H,3,0)</f>
        <v/>
      </c>
      <c r="P63" s="253"/>
      <c r="Q63" s="253"/>
      <c r="R63" s="253" t="str">
        <f>VLOOKUP(AA61,'個票データ(男子)'!$A:$H,4,0)</f>
        <v/>
      </c>
      <c r="S63" s="253"/>
      <c r="T63" s="253">
        <f>'一覧表(男子)'!$C$6</f>
        <v>0</v>
      </c>
      <c r="U63" s="253"/>
      <c r="V63" s="253"/>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53" t="s">
        <v>13</v>
      </c>
      <c r="B66" s="253"/>
      <c r="C66" s="254">
        <f>VLOOKUP(Y66,'個票データ(男子)'!$A:$H,5,0)</f>
        <v>0</v>
      </c>
      <c r="D66" s="254"/>
      <c r="E66" s="254"/>
      <c r="F66" s="253" t="s">
        <v>19</v>
      </c>
      <c r="G66" s="253"/>
      <c r="H66" s="255">
        <f>VLOOKUP(Y66,'個票データ(男子)'!$A:$H,6,0)</f>
        <v>0</v>
      </c>
      <c r="I66" s="255"/>
      <c r="J66" s="255"/>
      <c r="K66" s="7"/>
      <c r="L66" s="8"/>
      <c r="M66" s="253" t="s">
        <v>13</v>
      </c>
      <c r="N66" s="253"/>
      <c r="O66" s="254">
        <f>VLOOKUP(AA66,'個票データ(男子)'!$A:$H,7,0)</f>
        <v>0</v>
      </c>
      <c r="P66" s="254"/>
      <c r="Q66" s="254"/>
      <c r="R66" s="253" t="s">
        <v>19</v>
      </c>
      <c r="S66" s="253"/>
      <c r="T66" s="255">
        <f>VLOOKUP(AA66,'個票データ(男子)'!$A:$H,8,0)</f>
        <v>0</v>
      </c>
      <c r="U66" s="255"/>
      <c r="V66" s="255"/>
      <c r="W66" s="7"/>
      <c r="Y66" s="9">
        <f t="shared" ref="Y66" si="20">Y61+1</f>
        <v>14</v>
      </c>
      <c r="AA66" s="9">
        <f t="shared" ref="AA66" si="21">AA61+1</f>
        <v>14</v>
      </c>
    </row>
    <row r="67" spans="1:27">
      <c r="A67" s="253" t="s">
        <v>20</v>
      </c>
      <c r="B67" s="253"/>
      <c r="C67" s="253" t="s">
        <v>1</v>
      </c>
      <c r="D67" s="253"/>
      <c r="E67" s="253"/>
      <c r="F67" s="253" t="s">
        <v>22</v>
      </c>
      <c r="G67" s="253"/>
      <c r="H67" s="253" t="s">
        <v>23</v>
      </c>
      <c r="I67" s="253"/>
      <c r="J67" s="253"/>
      <c r="K67" s="7"/>
      <c r="L67" s="8"/>
      <c r="M67" s="253" t="s">
        <v>20</v>
      </c>
      <c r="N67" s="253"/>
      <c r="O67" s="253" t="s">
        <v>1</v>
      </c>
      <c r="P67" s="253"/>
      <c r="Q67" s="253"/>
      <c r="R67" s="253" t="s">
        <v>22</v>
      </c>
      <c r="S67" s="253"/>
      <c r="T67" s="253" t="s">
        <v>23</v>
      </c>
      <c r="U67" s="253"/>
      <c r="V67" s="253"/>
      <c r="W67" s="7"/>
    </row>
    <row r="68" spans="1:27" ht="22" customHeight="1">
      <c r="A68" s="253" t="str">
        <f>VLOOKUP(Y66,'個票データ(男子)'!$A:$H,2,0)</f>
        <v/>
      </c>
      <c r="B68" s="253"/>
      <c r="C68" s="253" t="str">
        <f>VLOOKUP(Y66,'個票データ(男子)'!$A:$H,3,0)</f>
        <v/>
      </c>
      <c r="D68" s="253"/>
      <c r="E68" s="253"/>
      <c r="F68" s="253" t="str">
        <f>VLOOKUP(Y66,'個票データ(男子)'!$A:$H,4,0)</f>
        <v/>
      </c>
      <c r="G68" s="253"/>
      <c r="H68" s="253">
        <f>'一覧表(男子)'!$C$6</f>
        <v>0</v>
      </c>
      <c r="I68" s="253"/>
      <c r="J68" s="253"/>
      <c r="K68" s="7"/>
      <c r="L68" s="8"/>
      <c r="M68" s="253" t="str">
        <f>VLOOKUP(AA66,'個票データ(男子)'!$A:$H,2,0)</f>
        <v/>
      </c>
      <c r="N68" s="253"/>
      <c r="O68" s="253" t="str">
        <f>VLOOKUP(AA66,'個票データ(男子)'!$A:$H,3,0)</f>
        <v/>
      </c>
      <c r="P68" s="253"/>
      <c r="Q68" s="253"/>
      <c r="R68" s="253" t="str">
        <f>VLOOKUP(AA66,'個票データ(男子)'!$A:$H,4,0)</f>
        <v/>
      </c>
      <c r="S68" s="253"/>
      <c r="T68" s="253">
        <f>'一覧表(男子)'!$C$6</f>
        <v>0</v>
      </c>
      <c r="U68" s="253"/>
      <c r="V68" s="253"/>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53" t="s">
        <v>13</v>
      </c>
      <c r="B71" s="253"/>
      <c r="C71" s="254">
        <f>VLOOKUP(Y71,'個票データ(男子)'!$A:$H,5,0)</f>
        <v>0</v>
      </c>
      <c r="D71" s="254"/>
      <c r="E71" s="254"/>
      <c r="F71" s="253" t="s">
        <v>19</v>
      </c>
      <c r="G71" s="253"/>
      <c r="H71" s="255">
        <f>VLOOKUP(Y71,'個票データ(男子)'!$A:$H,6,0)</f>
        <v>0</v>
      </c>
      <c r="I71" s="255"/>
      <c r="J71" s="255"/>
      <c r="K71" s="7"/>
      <c r="L71" s="8"/>
      <c r="M71" s="253" t="s">
        <v>13</v>
      </c>
      <c r="N71" s="253"/>
      <c r="O71" s="254">
        <f>VLOOKUP(AA71,'個票データ(男子)'!$A:$H,7,0)</f>
        <v>0</v>
      </c>
      <c r="P71" s="254"/>
      <c r="Q71" s="254"/>
      <c r="R71" s="253" t="s">
        <v>19</v>
      </c>
      <c r="S71" s="253"/>
      <c r="T71" s="255">
        <f>VLOOKUP(AA71,'個票データ(男子)'!$A:$H,8,0)</f>
        <v>0</v>
      </c>
      <c r="U71" s="255"/>
      <c r="V71" s="255"/>
      <c r="W71" s="7"/>
      <c r="Y71" s="9">
        <f t="shared" ref="Y71" si="22">Y66+1</f>
        <v>15</v>
      </c>
      <c r="AA71" s="9">
        <f t="shared" ref="AA71" si="23">AA66+1</f>
        <v>15</v>
      </c>
    </row>
    <row r="72" spans="1:27">
      <c r="A72" s="253" t="s">
        <v>20</v>
      </c>
      <c r="B72" s="253"/>
      <c r="C72" s="253" t="s">
        <v>1</v>
      </c>
      <c r="D72" s="253"/>
      <c r="E72" s="253"/>
      <c r="F72" s="253" t="s">
        <v>22</v>
      </c>
      <c r="G72" s="253"/>
      <c r="H72" s="253" t="s">
        <v>23</v>
      </c>
      <c r="I72" s="253"/>
      <c r="J72" s="253"/>
      <c r="K72" s="7"/>
      <c r="L72" s="8"/>
      <c r="M72" s="253" t="s">
        <v>20</v>
      </c>
      <c r="N72" s="253"/>
      <c r="O72" s="253" t="s">
        <v>1</v>
      </c>
      <c r="P72" s="253"/>
      <c r="Q72" s="253"/>
      <c r="R72" s="253" t="s">
        <v>22</v>
      </c>
      <c r="S72" s="253"/>
      <c r="T72" s="253" t="s">
        <v>23</v>
      </c>
      <c r="U72" s="253"/>
      <c r="V72" s="253"/>
      <c r="W72" s="7"/>
    </row>
    <row r="73" spans="1:27" ht="22" customHeight="1">
      <c r="A73" s="253" t="str">
        <f>VLOOKUP(Y71,'個票データ(男子)'!$A:$H,2,0)</f>
        <v/>
      </c>
      <c r="B73" s="253"/>
      <c r="C73" s="253" t="str">
        <f>VLOOKUP(Y71,'個票データ(男子)'!$A:$H,3,0)</f>
        <v/>
      </c>
      <c r="D73" s="253"/>
      <c r="E73" s="253"/>
      <c r="F73" s="253" t="str">
        <f>VLOOKUP(Y71,'個票データ(男子)'!$A:$H,4,0)</f>
        <v/>
      </c>
      <c r="G73" s="253"/>
      <c r="H73" s="253">
        <f>'一覧表(男子)'!$C$6</f>
        <v>0</v>
      </c>
      <c r="I73" s="253"/>
      <c r="J73" s="253"/>
      <c r="K73" s="7"/>
      <c r="L73" s="8"/>
      <c r="M73" s="253" t="str">
        <f>VLOOKUP(AA71,'個票データ(男子)'!$A:$H,2,0)</f>
        <v/>
      </c>
      <c r="N73" s="253"/>
      <c r="O73" s="253" t="str">
        <f>VLOOKUP(AA71,'個票データ(男子)'!$A:$H,3,0)</f>
        <v/>
      </c>
      <c r="P73" s="253"/>
      <c r="Q73" s="253"/>
      <c r="R73" s="253" t="str">
        <f>VLOOKUP(AA71,'個票データ(男子)'!$A:$H,4,0)</f>
        <v/>
      </c>
      <c r="S73" s="253"/>
      <c r="T73" s="253">
        <f>'一覧表(男子)'!$C$6</f>
        <v>0</v>
      </c>
      <c r="U73" s="253"/>
      <c r="V73" s="253"/>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53" t="s">
        <v>13</v>
      </c>
      <c r="B76" s="253"/>
      <c r="C76" s="254">
        <f>VLOOKUP(Y76,'個票データ(男子)'!$A:$H,5,0)</f>
        <v>0</v>
      </c>
      <c r="D76" s="254"/>
      <c r="E76" s="254"/>
      <c r="F76" s="253" t="s">
        <v>19</v>
      </c>
      <c r="G76" s="253"/>
      <c r="H76" s="255">
        <f>VLOOKUP(Y76,'個票データ(男子)'!$A:$H,6,0)</f>
        <v>0</v>
      </c>
      <c r="I76" s="255"/>
      <c r="J76" s="255"/>
      <c r="K76" s="7"/>
      <c r="L76" s="8"/>
      <c r="M76" s="253" t="s">
        <v>13</v>
      </c>
      <c r="N76" s="253"/>
      <c r="O76" s="254">
        <f>VLOOKUP(AA76,'個票データ(男子)'!$A:$H,7,0)</f>
        <v>0</v>
      </c>
      <c r="P76" s="254"/>
      <c r="Q76" s="254"/>
      <c r="R76" s="253" t="s">
        <v>19</v>
      </c>
      <c r="S76" s="253"/>
      <c r="T76" s="255">
        <f>VLOOKUP(AA76,'個票データ(男子)'!$A:$H,8,0)</f>
        <v>0</v>
      </c>
      <c r="U76" s="255"/>
      <c r="V76" s="255"/>
      <c r="W76" s="7"/>
      <c r="Y76" s="9">
        <f t="shared" ref="Y76" si="24">Y71+1</f>
        <v>16</v>
      </c>
      <c r="AA76" s="9">
        <f t="shared" ref="AA76" si="25">AA71+1</f>
        <v>16</v>
      </c>
    </row>
    <row r="77" spans="1:27">
      <c r="A77" s="253" t="s">
        <v>20</v>
      </c>
      <c r="B77" s="253"/>
      <c r="C77" s="253" t="s">
        <v>1</v>
      </c>
      <c r="D77" s="253"/>
      <c r="E77" s="253"/>
      <c r="F77" s="253" t="s">
        <v>22</v>
      </c>
      <c r="G77" s="253"/>
      <c r="H77" s="253" t="s">
        <v>23</v>
      </c>
      <c r="I77" s="253"/>
      <c r="J77" s="253"/>
      <c r="K77" s="7"/>
      <c r="L77" s="8"/>
      <c r="M77" s="253" t="s">
        <v>20</v>
      </c>
      <c r="N77" s="253"/>
      <c r="O77" s="253" t="s">
        <v>1</v>
      </c>
      <c r="P77" s="253"/>
      <c r="Q77" s="253"/>
      <c r="R77" s="253" t="s">
        <v>22</v>
      </c>
      <c r="S77" s="253"/>
      <c r="T77" s="253" t="s">
        <v>23</v>
      </c>
      <c r="U77" s="253"/>
      <c r="V77" s="253"/>
      <c r="W77" s="7"/>
    </row>
    <row r="78" spans="1:27" ht="22" customHeight="1">
      <c r="A78" s="253" t="str">
        <f>VLOOKUP(Y76,'個票データ(男子)'!$A:$H,2,0)</f>
        <v/>
      </c>
      <c r="B78" s="253"/>
      <c r="C78" s="253" t="str">
        <f>VLOOKUP(Y76,'個票データ(男子)'!$A:$H,3,0)</f>
        <v/>
      </c>
      <c r="D78" s="253"/>
      <c r="E78" s="253"/>
      <c r="F78" s="253" t="str">
        <f>VLOOKUP(Y76,'個票データ(男子)'!$A:$H,4,0)</f>
        <v/>
      </c>
      <c r="G78" s="253"/>
      <c r="H78" s="253">
        <f>'一覧表(男子)'!$C$6</f>
        <v>0</v>
      </c>
      <c r="I78" s="253"/>
      <c r="J78" s="253"/>
      <c r="K78" s="7"/>
      <c r="L78" s="8"/>
      <c r="M78" s="253" t="str">
        <f>VLOOKUP(AA76,'個票データ(男子)'!$A:$H,2,0)</f>
        <v/>
      </c>
      <c r="N78" s="253"/>
      <c r="O78" s="253" t="str">
        <f>VLOOKUP(AA76,'個票データ(男子)'!$A:$H,3,0)</f>
        <v/>
      </c>
      <c r="P78" s="253"/>
      <c r="Q78" s="253"/>
      <c r="R78" s="253" t="str">
        <f>VLOOKUP(AA76,'個票データ(男子)'!$A:$H,4,0)</f>
        <v/>
      </c>
      <c r="S78" s="253"/>
      <c r="T78" s="253">
        <f>'一覧表(男子)'!$C$6</f>
        <v>0</v>
      </c>
      <c r="U78" s="253"/>
      <c r="V78" s="253"/>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53" t="s">
        <v>13</v>
      </c>
      <c r="B81" s="253"/>
      <c r="C81" s="254">
        <f>VLOOKUP(Y81,'個票データ(男子)'!$A:$H,5,0)</f>
        <v>0</v>
      </c>
      <c r="D81" s="254"/>
      <c r="E81" s="254"/>
      <c r="F81" s="253" t="s">
        <v>19</v>
      </c>
      <c r="G81" s="253"/>
      <c r="H81" s="255">
        <f>VLOOKUP(Y81,'個票データ(男子)'!$A:$H,6,0)</f>
        <v>0</v>
      </c>
      <c r="I81" s="255"/>
      <c r="J81" s="255"/>
      <c r="K81" s="7"/>
      <c r="L81" s="8"/>
      <c r="M81" s="253" t="s">
        <v>13</v>
      </c>
      <c r="N81" s="253"/>
      <c r="O81" s="254">
        <f>VLOOKUP(AA81,'個票データ(男子)'!$A:$H,7,0)</f>
        <v>0</v>
      </c>
      <c r="P81" s="254"/>
      <c r="Q81" s="254"/>
      <c r="R81" s="253" t="s">
        <v>19</v>
      </c>
      <c r="S81" s="253"/>
      <c r="T81" s="255">
        <f>VLOOKUP(AA81,'個票データ(男子)'!$A:$H,8,0)</f>
        <v>0</v>
      </c>
      <c r="U81" s="255"/>
      <c r="V81" s="255"/>
      <c r="W81" s="7"/>
      <c r="Y81" s="9">
        <f t="shared" ref="Y81" si="26">Y76+1</f>
        <v>17</v>
      </c>
      <c r="AA81" s="9">
        <f t="shared" ref="AA81" si="27">AA76+1</f>
        <v>17</v>
      </c>
    </row>
    <row r="82" spans="1:27">
      <c r="A82" s="253" t="s">
        <v>20</v>
      </c>
      <c r="B82" s="253"/>
      <c r="C82" s="253" t="s">
        <v>1</v>
      </c>
      <c r="D82" s="253"/>
      <c r="E82" s="253"/>
      <c r="F82" s="253" t="s">
        <v>22</v>
      </c>
      <c r="G82" s="253"/>
      <c r="H82" s="253" t="s">
        <v>23</v>
      </c>
      <c r="I82" s="253"/>
      <c r="J82" s="253"/>
      <c r="K82" s="7"/>
      <c r="L82" s="8"/>
      <c r="M82" s="253" t="s">
        <v>20</v>
      </c>
      <c r="N82" s="253"/>
      <c r="O82" s="253" t="s">
        <v>1</v>
      </c>
      <c r="P82" s="253"/>
      <c r="Q82" s="253"/>
      <c r="R82" s="253" t="s">
        <v>22</v>
      </c>
      <c r="S82" s="253"/>
      <c r="T82" s="253" t="s">
        <v>23</v>
      </c>
      <c r="U82" s="253"/>
      <c r="V82" s="253"/>
      <c r="W82" s="7"/>
    </row>
    <row r="83" spans="1:27" ht="22" customHeight="1">
      <c r="A83" s="253" t="str">
        <f>VLOOKUP(Y81,'個票データ(男子)'!$A:$H,2,0)</f>
        <v/>
      </c>
      <c r="B83" s="253"/>
      <c r="C83" s="253" t="str">
        <f>VLOOKUP(Y81,'個票データ(男子)'!$A:$H,3,0)</f>
        <v/>
      </c>
      <c r="D83" s="253"/>
      <c r="E83" s="253"/>
      <c r="F83" s="253" t="str">
        <f>VLOOKUP(Y81,'個票データ(男子)'!$A:$H,4,0)</f>
        <v/>
      </c>
      <c r="G83" s="253"/>
      <c r="H83" s="253">
        <f>'一覧表(男子)'!$C$6</f>
        <v>0</v>
      </c>
      <c r="I83" s="253"/>
      <c r="J83" s="253"/>
      <c r="K83" s="7"/>
      <c r="L83" s="8"/>
      <c r="M83" s="253" t="str">
        <f>VLOOKUP(AA81,'個票データ(男子)'!$A:$H,2,0)</f>
        <v/>
      </c>
      <c r="N83" s="253"/>
      <c r="O83" s="253" t="str">
        <f>VLOOKUP(AA81,'個票データ(男子)'!$A:$H,3,0)</f>
        <v/>
      </c>
      <c r="P83" s="253"/>
      <c r="Q83" s="253"/>
      <c r="R83" s="253" t="str">
        <f>VLOOKUP(AA81,'個票データ(男子)'!$A:$H,4,0)</f>
        <v/>
      </c>
      <c r="S83" s="253"/>
      <c r="T83" s="253">
        <f>'一覧表(男子)'!$C$6</f>
        <v>0</v>
      </c>
      <c r="U83" s="253"/>
      <c r="V83" s="253"/>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53" t="s">
        <v>13</v>
      </c>
      <c r="B86" s="253"/>
      <c r="C86" s="254">
        <f>VLOOKUP(Y86,'個票データ(男子)'!$A:$H,5,0)</f>
        <v>0</v>
      </c>
      <c r="D86" s="254"/>
      <c r="E86" s="254"/>
      <c r="F86" s="253" t="s">
        <v>19</v>
      </c>
      <c r="G86" s="253"/>
      <c r="H86" s="255">
        <f>VLOOKUP(Y86,'個票データ(男子)'!$A:$H,6,0)</f>
        <v>0</v>
      </c>
      <c r="I86" s="255"/>
      <c r="J86" s="255"/>
      <c r="K86" s="7"/>
      <c r="L86" s="8"/>
      <c r="M86" s="253" t="s">
        <v>13</v>
      </c>
      <c r="N86" s="253"/>
      <c r="O86" s="254">
        <f>VLOOKUP(AA86,'個票データ(男子)'!$A:$H,7,0)</f>
        <v>0</v>
      </c>
      <c r="P86" s="254"/>
      <c r="Q86" s="254"/>
      <c r="R86" s="253" t="s">
        <v>19</v>
      </c>
      <c r="S86" s="253"/>
      <c r="T86" s="255">
        <f>VLOOKUP(AA86,'個票データ(男子)'!$A:$H,8,0)</f>
        <v>0</v>
      </c>
      <c r="U86" s="255"/>
      <c r="V86" s="255"/>
      <c r="W86" s="7"/>
      <c r="Y86" s="9">
        <f t="shared" ref="Y86" si="28">Y81+1</f>
        <v>18</v>
      </c>
      <c r="AA86" s="9">
        <f t="shared" ref="AA86" si="29">AA81+1</f>
        <v>18</v>
      </c>
    </row>
    <row r="87" spans="1:27">
      <c r="A87" s="253" t="s">
        <v>20</v>
      </c>
      <c r="B87" s="253"/>
      <c r="C87" s="253" t="s">
        <v>1</v>
      </c>
      <c r="D87" s="253"/>
      <c r="E87" s="253"/>
      <c r="F87" s="253" t="s">
        <v>22</v>
      </c>
      <c r="G87" s="253"/>
      <c r="H87" s="253" t="s">
        <v>23</v>
      </c>
      <c r="I87" s="253"/>
      <c r="J87" s="253"/>
      <c r="K87" s="7"/>
      <c r="L87" s="8"/>
      <c r="M87" s="253" t="s">
        <v>20</v>
      </c>
      <c r="N87" s="253"/>
      <c r="O87" s="253" t="s">
        <v>1</v>
      </c>
      <c r="P87" s="253"/>
      <c r="Q87" s="253"/>
      <c r="R87" s="253" t="s">
        <v>22</v>
      </c>
      <c r="S87" s="253"/>
      <c r="T87" s="253" t="s">
        <v>23</v>
      </c>
      <c r="U87" s="253"/>
      <c r="V87" s="253"/>
      <c r="W87" s="7"/>
    </row>
    <row r="88" spans="1:27" ht="22" customHeight="1">
      <c r="A88" s="253" t="str">
        <f>VLOOKUP(Y86,'個票データ(男子)'!$A:$H,2,0)</f>
        <v/>
      </c>
      <c r="B88" s="253"/>
      <c r="C88" s="253" t="str">
        <f>VLOOKUP(Y86,'個票データ(男子)'!$A:$H,3,0)</f>
        <v/>
      </c>
      <c r="D88" s="253"/>
      <c r="E88" s="253"/>
      <c r="F88" s="253" t="str">
        <f>VLOOKUP(Y86,'個票データ(男子)'!$A:$H,4,0)</f>
        <v/>
      </c>
      <c r="G88" s="253"/>
      <c r="H88" s="253">
        <f>'一覧表(男子)'!$C$6</f>
        <v>0</v>
      </c>
      <c r="I88" s="253"/>
      <c r="J88" s="253"/>
      <c r="K88" s="7"/>
      <c r="L88" s="8"/>
      <c r="M88" s="253" t="str">
        <f>VLOOKUP(AA86,'個票データ(男子)'!$A:$H,2,0)</f>
        <v/>
      </c>
      <c r="N88" s="253"/>
      <c r="O88" s="253" t="str">
        <f>VLOOKUP(AA86,'個票データ(男子)'!$A:$H,3,0)</f>
        <v/>
      </c>
      <c r="P88" s="253"/>
      <c r="Q88" s="253"/>
      <c r="R88" s="253" t="str">
        <f>VLOOKUP(AA86,'個票データ(男子)'!$A:$H,4,0)</f>
        <v/>
      </c>
      <c r="S88" s="253"/>
      <c r="T88" s="253">
        <f>'一覧表(男子)'!$C$6</f>
        <v>0</v>
      </c>
      <c r="U88" s="253"/>
      <c r="V88" s="253"/>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53" t="s">
        <v>13</v>
      </c>
      <c r="B91" s="253"/>
      <c r="C91" s="254">
        <f>VLOOKUP(Y91,'個票データ(男子)'!$A:$H,5,0)</f>
        <v>0</v>
      </c>
      <c r="D91" s="254"/>
      <c r="E91" s="254"/>
      <c r="F91" s="253" t="s">
        <v>19</v>
      </c>
      <c r="G91" s="253"/>
      <c r="H91" s="255">
        <f>VLOOKUP(Y91,'個票データ(男子)'!$A:$H,6,0)</f>
        <v>0</v>
      </c>
      <c r="I91" s="255"/>
      <c r="J91" s="255"/>
      <c r="K91" s="7"/>
      <c r="L91" s="8"/>
      <c r="M91" s="253" t="s">
        <v>13</v>
      </c>
      <c r="N91" s="253"/>
      <c r="O91" s="254">
        <f>VLOOKUP(AA91,'個票データ(男子)'!$A:$H,7,0)</f>
        <v>0</v>
      </c>
      <c r="P91" s="254"/>
      <c r="Q91" s="254"/>
      <c r="R91" s="253" t="s">
        <v>19</v>
      </c>
      <c r="S91" s="253"/>
      <c r="T91" s="255">
        <f>VLOOKUP(AA91,'個票データ(男子)'!$A:$H,8,0)</f>
        <v>0</v>
      </c>
      <c r="U91" s="255"/>
      <c r="V91" s="255"/>
      <c r="W91" s="7"/>
      <c r="Y91" s="9">
        <f t="shared" ref="Y91" si="30">Y86+1</f>
        <v>19</v>
      </c>
      <c r="AA91" s="9">
        <f t="shared" ref="AA91" si="31">AA86+1</f>
        <v>19</v>
      </c>
    </row>
    <row r="92" spans="1:27">
      <c r="A92" s="253" t="s">
        <v>20</v>
      </c>
      <c r="B92" s="253"/>
      <c r="C92" s="253" t="s">
        <v>1</v>
      </c>
      <c r="D92" s="253"/>
      <c r="E92" s="253"/>
      <c r="F92" s="253" t="s">
        <v>22</v>
      </c>
      <c r="G92" s="253"/>
      <c r="H92" s="253" t="s">
        <v>23</v>
      </c>
      <c r="I92" s="253"/>
      <c r="J92" s="253"/>
      <c r="K92" s="7"/>
      <c r="L92" s="8"/>
      <c r="M92" s="253" t="s">
        <v>20</v>
      </c>
      <c r="N92" s="253"/>
      <c r="O92" s="253" t="s">
        <v>1</v>
      </c>
      <c r="P92" s="253"/>
      <c r="Q92" s="253"/>
      <c r="R92" s="253" t="s">
        <v>22</v>
      </c>
      <c r="S92" s="253"/>
      <c r="T92" s="253" t="s">
        <v>23</v>
      </c>
      <c r="U92" s="253"/>
      <c r="V92" s="253"/>
      <c r="W92" s="7"/>
    </row>
    <row r="93" spans="1:27" ht="22" customHeight="1">
      <c r="A93" s="253" t="str">
        <f>VLOOKUP(Y91,'個票データ(男子)'!$A:$H,2,0)</f>
        <v/>
      </c>
      <c r="B93" s="253"/>
      <c r="C93" s="253" t="str">
        <f>VLOOKUP(Y91,'個票データ(男子)'!$A:$H,3,0)</f>
        <v/>
      </c>
      <c r="D93" s="253"/>
      <c r="E93" s="253"/>
      <c r="F93" s="253" t="str">
        <f>VLOOKUP(Y91,'個票データ(男子)'!$A:$H,4,0)</f>
        <v/>
      </c>
      <c r="G93" s="253"/>
      <c r="H93" s="253">
        <f>'一覧表(男子)'!$C$6</f>
        <v>0</v>
      </c>
      <c r="I93" s="253"/>
      <c r="J93" s="253"/>
      <c r="K93" s="7"/>
      <c r="L93" s="8"/>
      <c r="M93" s="253" t="str">
        <f>VLOOKUP(AA91,'個票データ(男子)'!$A:$H,2,0)</f>
        <v/>
      </c>
      <c r="N93" s="253"/>
      <c r="O93" s="253" t="str">
        <f>VLOOKUP(AA91,'個票データ(男子)'!$A:$H,3,0)</f>
        <v/>
      </c>
      <c r="P93" s="253"/>
      <c r="Q93" s="253"/>
      <c r="R93" s="253" t="str">
        <f>VLOOKUP(AA91,'個票データ(男子)'!$A:$H,4,0)</f>
        <v/>
      </c>
      <c r="S93" s="253"/>
      <c r="T93" s="253">
        <f>'一覧表(男子)'!$C$6</f>
        <v>0</v>
      </c>
      <c r="U93" s="253"/>
      <c r="V93" s="253"/>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53" t="s">
        <v>13</v>
      </c>
      <c r="B96" s="253"/>
      <c r="C96" s="254">
        <f>VLOOKUP(Y96,'個票データ(男子)'!$A:$H,5,0)</f>
        <v>0</v>
      </c>
      <c r="D96" s="254"/>
      <c r="E96" s="254"/>
      <c r="F96" s="253" t="s">
        <v>19</v>
      </c>
      <c r="G96" s="253"/>
      <c r="H96" s="255">
        <f>VLOOKUP(Y96,'個票データ(男子)'!$A:$H,6,0)</f>
        <v>0</v>
      </c>
      <c r="I96" s="255"/>
      <c r="J96" s="255"/>
      <c r="K96" s="7"/>
      <c r="L96" s="8"/>
      <c r="M96" s="253" t="s">
        <v>13</v>
      </c>
      <c r="N96" s="253"/>
      <c r="O96" s="254">
        <f>VLOOKUP(AA96,'個票データ(男子)'!$A:$H,7,0)</f>
        <v>0</v>
      </c>
      <c r="P96" s="254"/>
      <c r="Q96" s="254"/>
      <c r="R96" s="253" t="s">
        <v>19</v>
      </c>
      <c r="S96" s="253"/>
      <c r="T96" s="255">
        <f>VLOOKUP(AA96,'個票データ(男子)'!$A:$H,8,0)</f>
        <v>0</v>
      </c>
      <c r="U96" s="255"/>
      <c r="V96" s="255"/>
      <c r="W96" s="7"/>
      <c r="Y96" s="9">
        <f t="shared" ref="Y96" si="32">Y91+1</f>
        <v>20</v>
      </c>
      <c r="AA96" s="9">
        <f t="shared" ref="AA96" si="33">AA91+1</f>
        <v>20</v>
      </c>
    </row>
    <row r="97" spans="1:27">
      <c r="A97" s="253" t="s">
        <v>20</v>
      </c>
      <c r="B97" s="253"/>
      <c r="C97" s="253" t="s">
        <v>1</v>
      </c>
      <c r="D97" s="253"/>
      <c r="E97" s="253"/>
      <c r="F97" s="253" t="s">
        <v>22</v>
      </c>
      <c r="G97" s="253"/>
      <c r="H97" s="253" t="s">
        <v>23</v>
      </c>
      <c r="I97" s="253"/>
      <c r="J97" s="253"/>
      <c r="K97" s="7"/>
      <c r="L97" s="8"/>
      <c r="M97" s="253" t="s">
        <v>20</v>
      </c>
      <c r="N97" s="253"/>
      <c r="O97" s="253" t="s">
        <v>1</v>
      </c>
      <c r="P97" s="253"/>
      <c r="Q97" s="253"/>
      <c r="R97" s="253" t="s">
        <v>22</v>
      </c>
      <c r="S97" s="253"/>
      <c r="T97" s="253" t="s">
        <v>23</v>
      </c>
      <c r="U97" s="253"/>
      <c r="V97" s="253"/>
      <c r="W97" s="7"/>
    </row>
    <row r="98" spans="1:27" ht="22" customHeight="1">
      <c r="A98" s="253" t="str">
        <f>VLOOKUP(Y96,'個票データ(男子)'!$A:$H,2,0)</f>
        <v/>
      </c>
      <c r="B98" s="253"/>
      <c r="C98" s="253" t="str">
        <f>VLOOKUP(Y96,'個票データ(男子)'!$A:$H,3,0)</f>
        <v/>
      </c>
      <c r="D98" s="253"/>
      <c r="E98" s="253"/>
      <c r="F98" s="253" t="str">
        <f>VLOOKUP(Y96,'個票データ(男子)'!$A:$H,4,0)</f>
        <v/>
      </c>
      <c r="G98" s="253"/>
      <c r="H98" s="253">
        <f>'一覧表(男子)'!$C$6</f>
        <v>0</v>
      </c>
      <c r="I98" s="253"/>
      <c r="J98" s="253"/>
      <c r="K98" s="7"/>
      <c r="L98" s="8"/>
      <c r="M98" s="253" t="str">
        <f>VLOOKUP(AA96,'個票データ(男子)'!$A:$H,2,0)</f>
        <v/>
      </c>
      <c r="N98" s="253"/>
      <c r="O98" s="253" t="str">
        <f>VLOOKUP(AA96,'個票データ(男子)'!$A:$H,3,0)</f>
        <v/>
      </c>
      <c r="P98" s="253"/>
      <c r="Q98" s="253"/>
      <c r="R98" s="253" t="str">
        <f>VLOOKUP(AA96,'個票データ(男子)'!$A:$H,4,0)</f>
        <v/>
      </c>
      <c r="S98" s="253"/>
      <c r="T98" s="253">
        <f>'一覧表(男子)'!$C$6</f>
        <v>0</v>
      </c>
      <c r="U98" s="253"/>
      <c r="V98" s="253"/>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53" t="s">
        <v>13</v>
      </c>
      <c r="B101" s="253"/>
      <c r="C101" s="254">
        <f>VLOOKUP(Y101,'個票データ(男子)'!$A:$H,5,0)</f>
        <v>0</v>
      </c>
      <c r="D101" s="254"/>
      <c r="E101" s="254"/>
      <c r="F101" s="253" t="s">
        <v>19</v>
      </c>
      <c r="G101" s="253"/>
      <c r="H101" s="255">
        <f>VLOOKUP(Y101,'個票データ(男子)'!$A:$H,6,0)</f>
        <v>0</v>
      </c>
      <c r="I101" s="255"/>
      <c r="J101" s="255"/>
      <c r="K101" s="7"/>
      <c r="L101" s="8"/>
      <c r="M101" s="253" t="s">
        <v>13</v>
      </c>
      <c r="N101" s="253"/>
      <c r="O101" s="254">
        <f>VLOOKUP(AA101,'個票データ(男子)'!$A:$H,7,0)</f>
        <v>0</v>
      </c>
      <c r="P101" s="254"/>
      <c r="Q101" s="254"/>
      <c r="R101" s="253" t="s">
        <v>19</v>
      </c>
      <c r="S101" s="253"/>
      <c r="T101" s="255">
        <f>VLOOKUP(AA101,'個票データ(男子)'!$A:$H,8,0)</f>
        <v>0</v>
      </c>
      <c r="U101" s="255"/>
      <c r="V101" s="255"/>
      <c r="W101" s="7"/>
      <c r="Y101" s="9">
        <f t="shared" ref="Y101" si="34">Y96+1</f>
        <v>21</v>
      </c>
      <c r="AA101" s="9">
        <f t="shared" ref="AA101" si="35">AA96+1</f>
        <v>21</v>
      </c>
    </row>
    <row r="102" spans="1:27">
      <c r="A102" s="253" t="s">
        <v>20</v>
      </c>
      <c r="B102" s="253"/>
      <c r="C102" s="253" t="s">
        <v>1</v>
      </c>
      <c r="D102" s="253"/>
      <c r="E102" s="253"/>
      <c r="F102" s="253" t="s">
        <v>22</v>
      </c>
      <c r="G102" s="253"/>
      <c r="H102" s="253" t="s">
        <v>23</v>
      </c>
      <c r="I102" s="253"/>
      <c r="J102" s="253"/>
      <c r="K102" s="7"/>
      <c r="L102" s="8"/>
      <c r="M102" s="253" t="s">
        <v>20</v>
      </c>
      <c r="N102" s="253"/>
      <c r="O102" s="253" t="s">
        <v>1</v>
      </c>
      <c r="P102" s="253"/>
      <c r="Q102" s="253"/>
      <c r="R102" s="253" t="s">
        <v>22</v>
      </c>
      <c r="S102" s="253"/>
      <c r="T102" s="253" t="s">
        <v>23</v>
      </c>
      <c r="U102" s="253"/>
      <c r="V102" s="253"/>
      <c r="W102" s="7"/>
    </row>
    <row r="103" spans="1:27" ht="22" customHeight="1">
      <c r="A103" s="253" t="str">
        <f>VLOOKUP(Y101,'個票データ(男子)'!$A:$H,2,0)</f>
        <v/>
      </c>
      <c r="B103" s="253"/>
      <c r="C103" s="253" t="str">
        <f>VLOOKUP(Y101,'個票データ(男子)'!$A:$H,3,0)</f>
        <v/>
      </c>
      <c r="D103" s="253"/>
      <c r="E103" s="253"/>
      <c r="F103" s="253" t="str">
        <f>VLOOKUP(Y101,'個票データ(男子)'!$A:$H,4,0)</f>
        <v/>
      </c>
      <c r="G103" s="253"/>
      <c r="H103" s="253">
        <f>'一覧表(男子)'!$C$6</f>
        <v>0</v>
      </c>
      <c r="I103" s="253"/>
      <c r="J103" s="253"/>
      <c r="K103" s="7"/>
      <c r="L103" s="8"/>
      <c r="M103" s="253" t="str">
        <f>VLOOKUP(AA101,'個票データ(男子)'!$A:$H,2,0)</f>
        <v/>
      </c>
      <c r="N103" s="253"/>
      <c r="O103" s="253" t="str">
        <f>VLOOKUP(AA101,'個票データ(男子)'!$A:$H,3,0)</f>
        <v/>
      </c>
      <c r="P103" s="253"/>
      <c r="Q103" s="253"/>
      <c r="R103" s="253" t="str">
        <f>VLOOKUP(AA101,'個票データ(男子)'!$A:$H,4,0)</f>
        <v/>
      </c>
      <c r="S103" s="253"/>
      <c r="T103" s="253">
        <f>'一覧表(男子)'!$C$6</f>
        <v>0</v>
      </c>
      <c r="U103" s="253"/>
      <c r="V103" s="253"/>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53" t="s">
        <v>13</v>
      </c>
      <c r="B106" s="253"/>
      <c r="C106" s="254">
        <f>VLOOKUP(Y106,'個票データ(男子)'!$A:$H,5,0)</f>
        <v>0</v>
      </c>
      <c r="D106" s="254"/>
      <c r="E106" s="254"/>
      <c r="F106" s="253" t="s">
        <v>19</v>
      </c>
      <c r="G106" s="253"/>
      <c r="H106" s="255">
        <f>VLOOKUP(Y106,'個票データ(男子)'!$A:$H,6,0)</f>
        <v>0</v>
      </c>
      <c r="I106" s="255"/>
      <c r="J106" s="255"/>
      <c r="K106" s="7"/>
      <c r="L106" s="8"/>
      <c r="M106" s="253" t="s">
        <v>13</v>
      </c>
      <c r="N106" s="253"/>
      <c r="O106" s="254">
        <f>VLOOKUP(AA106,'個票データ(男子)'!$A:$H,7,0)</f>
        <v>0</v>
      </c>
      <c r="P106" s="254"/>
      <c r="Q106" s="254"/>
      <c r="R106" s="253" t="s">
        <v>19</v>
      </c>
      <c r="S106" s="253"/>
      <c r="T106" s="255">
        <f>VLOOKUP(AA106,'個票データ(男子)'!$A:$H,8,0)</f>
        <v>0</v>
      </c>
      <c r="U106" s="255"/>
      <c r="V106" s="255"/>
      <c r="W106" s="7"/>
      <c r="Y106" s="9">
        <f t="shared" ref="Y106" si="36">Y101+1</f>
        <v>22</v>
      </c>
      <c r="AA106" s="9">
        <f t="shared" ref="AA106" si="37">AA101+1</f>
        <v>22</v>
      </c>
    </row>
    <row r="107" spans="1:27">
      <c r="A107" s="253" t="s">
        <v>20</v>
      </c>
      <c r="B107" s="253"/>
      <c r="C107" s="253" t="s">
        <v>1</v>
      </c>
      <c r="D107" s="253"/>
      <c r="E107" s="253"/>
      <c r="F107" s="253" t="s">
        <v>22</v>
      </c>
      <c r="G107" s="253"/>
      <c r="H107" s="253" t="s">
        <v>23</v>
      </c>
      <c r="I107" s="253"/>
      <c r="J107" s="253"/>
      <c r="K107" s="7"/>
      <c r="L107" s="8"/>
      <c r="M107" s="253" t="s">
        <v>20</v>
      </c>
      <c r="N107" s="253"/>
      <c r="O107" s="253" t="s">
        <v>1</v>
      </c>
      <c r="P107" s="253"/>
      <c r="Q107" s="253"/>
      <c r="R107" s="253" t="s">
        <v>22</v>
      </c>
      <c r="S107" s="253"/>
      <c r="T107" s="253" t="s">
        <v>23</v>
      </c>
      <c r="U107" s="253"/>
      <c r="V107" s="253"/>
      <c r="W107" s="7"/>
    </row>
    <row r="108" spans="1:27" ht="22" customHeight="1">
      <c r="A108" s="253" t="str">
        <f>VLOOKUP(Y106,'個票データ(男子)'!$A:$H,2,0)</f>
        <v/>
      </c>
      <c r="B108" s="253"/>
      <c r="C108" s="253" t="str">
        <f>VLOOKUP(Y106,'個票データ(男子)'!$A:$H,3,0)</f>
        <v/>
      </c>
      <c r="D108" s="253"/>
      <c r="E108" s="253"/>
      <c r="F108" s="253" t="str">
        <f>VLOOKUP(Y106,'個票データ(男子)'!$A:$H,4,0)</f>
        <v/>
      </c>
      <c r="G108" s="253"/>
      <c r="H108" s="253">
        <f>'一覧表(男子)'!$C$6</f>
        <v>0</v>
      </c>
      <c r="I108" s="253"/>
      <c r="J108" s="253"/>
      <c r="K108" s="7"/>
      <c r="L108" s="8"/>
      <c r="M108" s="253" t="str">
        <f>VLOOKUP(AA106,'個票データ(男子)'!$A:$H,2,0)</f>
        <v/>
      </c>
      <c r="N108" s="253"/>
      <c r="O108" s="253" t="str">
        <f>VLOOKUP(AA106,'個票データ(男子)'!$A:$H,3,0)</f>
        <v/>
      </c>
      <c r="P108" s="253"/>
      <c r="Q108" s="253"/>
      <c r="R108" s="253" t="str">
        <f>VLOOKUP(AA106,'個票データ(男子)'!$A:$H,4,0)</f>
        <v/>
      </c>
      <c r="S108" s="253"/>
      <c r="T108" s="253">
        <f>'一覧表(男子)'!$C$6</f>
        <v>0</v>
      </c>
      <c r="U108" s="253"/>
      <c r="V108" s="253"/>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53" t="s">
        <v>13</v>
      </c>
      <c r="B111" s="253"/>
      <c r="C111" s="254">
        <f>VLOOKUP(Y111,'個票データ(男子)'!$A:$H,5,0)</f>
        <v>0</v>
      </c>
      <c r="D111" s="254"/>
      <c r="E111" s="254"/>
      <c r="F111" s="253" t="s">
        <v>19</v>
      </c>
      <c r="G111" s="253"/>
      <c r="H111" s="255">
        <f>VLOOKUP(Y111,'個票データ(男子)'!$A:$H,6,0)</f>
        <v>0</v>
      </c>
      <c r="I111" s="255"/>
      <c r="J111" s="255"/>
      <c r="K111" s="7"/>
      <c r="L111" s="8"/>
      <c r="M111" s="253" t="s">
        <v>13</v>
      </c>
      <c r="N111" s="253"/>
      <c r="O111" s="254">
        <f>VLOOKUP(AA111,'個票データ(男子)'!$A:$H,7,0)</f>
        <v>0</v>
      </c>
      <c r="P111" s="254"/>
      <c r="Q111" s="254"/>
      <c r="R111" s="253" t="s">
        <v>19</v>
      </c>
      <c r="S111" s="253"/>
      <c r="T111" s="255">
        <f>VLOOKUP(AA111,'個票データ(男子)'!$A:$H,8,0)</f>
        <v>0</v>
      </c>
      <c r="U111" s="255"/>
      <c r="V111" s="255"/>
      <c r="W111" s="7"/>
      <c r="Y111" s="9">
        <f t="shared" ref="Y111" si="38">Y106+1</f>
        <v>23</v>
      </c>
      <c r="AA111" s="9">
        <f t="shared" ref="AA111" si="39">AA106+1</f>
        <v>23</v>
      </c>
    </row>
    <row r="112" spans="1:27">
      <c r="A112" s="253" t="s">
        <v>20</v>
      </c>
      <c r="B112" s="253"/>
      <c r="C112" s="253" t="s">
        <v>1</v>
      </c>
      <c r="D112" s="253"/>
      <c r="E112" s="253"/>
      <c r="F112" s="253" t="s">
        <v>22</v>
      </c>
      <c r="G112" s="253"/>
      <c r="H112" s="253" t="s">
        <v>23</v>
      </c>
      <c r="I112" s="253"/>
      <c r="J112" s="253"/>
      <c r="K112" s="7"/>
      <c r="L112" s="8"/>
      <c r="M112" s="253" t="s">
        <v>20</v>
      </c>
      <c r="N112" s="253"/>
      <c r="O112" s="253" t="s">
        <v>1</v>
      </c>
      <c r="P112" s="253"/>
      <c r="Q112" s="253"/>
      <c r="R112" s="253" t="s">
        <v>22</v>
      </c>
      <c r="S112" s="253"/>
      <c r="T112" s="253" t="s">
        <v>23</v>
      </c>
      <c r="U112" s="253"/>
      <c r="V112" s="253"/>
      <c r="W112" s="7"/>
    </row>
    <row r="113" spans="1:27" ht="22" customHeight="1">
      <c r="A113" s="253" t="str">
        <f>VLOOKUP(Y111,'個票データ(男子)'!$A:$H,2,0)</f>
        <v/>
      </c>
      <c r="B113" s="253"/>
      <c r="C113" s="253" t="str">
        <f>VLOOKUP(Y111,'個票データ(男子)'!$A:$H,3,0)</f>
        <v/>
      </c>
      <c r="D113" s="253"/>
      <c r="E113" s="253"/>
      <c r="F113" s="253" t="str">
        <f>VLOOKUP(Y111,'個票データ(男子)'!$A:$H,4,0)</f>
        <v/>
      </c>
      <c r="G113" s="253"/>
      <c r="H113" s="253">
        <f>'一覧表(男子)'!$C$6</f>
        <v>0</v>
      </c>
      <c r="I113" s="253"/>
      <c r="J113" s="253"/>
      <c r="K113" s="7"/>
      <c r="L113" s="8"/>
      <c r="M113" s="253" t="str">
        <f>VLOOKUP(AA111,'個票データ(男子)'!$A:$H,2,0)</f>
        <v/>
      </c>
      <c r="N113" s="253"/>
      <c r="O113" s="253" t="str">
        <f>VLOOKUP(AA111,'個票データ(男子)'!$A:$H,3,0)</f>
        <v/>
      </c>
      <c r="P113" s="253"/>
      <c r="Q113" s="253"/>
      <c r="R113" s="253" t="str">
        <f>VLOOKUP(AA111,'個票データ(男子)'!$A:$H,4,0)</f>
        <v/>
      </c>
      <c r="S113" s="253"/>
      <c r="T113" s="253">
        <f>'一覧表(男子)'!$C$6</f>
        <v>0</v>
      </c>
      <c r="U113" s="253"/>
      <c r="V113" s="253"/>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53" t="s">
        <v>13</v>
      </c>
      <c r="B116" s="253"/>
      <c r="C116" s="254">
        <f>VLOOKUP(Y116,'個票データ(男子)'!$A:$H,5,0)</f>
        <v>0</v>
      </c>
      <c r="D116" s="254"/>
      <c r="E116" s="254"/>
      <c r="F116" s="253" t="s">
        <v>19</v>
      </c>
      <c r="G116" s="253"/>
      <c r="H116" s="255">
        <f>VLOOKUP(Y116,'個票データ(男子)'!$A:$H,6,0)</f>
        <v>0</v>
      </c>
      <c r="I116" s="255"/>
      <c r="J116" s="255"/>
      <c r="K116" s="7"/>
      <c r="L116" s="8"/>
      <c r="M116" s="253" t="s">
        <v>13</v>
      </c>
      <c r="N116" s="253"/>
      <c r="O116" s="254">
        <f>VLOOKUP(AA116,'個票データ(男子)'!$A:$H,7,0)</f>
        <v>0</v>
      </c>
      <c r="P116" s="254"/>
      <c r="Q116" s="254"/>
      <c r="R116" s="253" t="s">
        <v>19</v>
      </c>
      <c r="S116" s="253"/>
      <c r="T116" s="255">
        <f>VLOOKUP(AA116,'個票データ(男子)'!$A:$H,8,0)</f>
        <v>0</v>
      </c>
      <c r="U116" s="255"/>
      <c r="V116" s="255"/>
      <c r="W116" s="7"/>
      <c r="Y116" s="9">
        <f t="shared" ref="Y116" si="40">Y111+1</f>
        <v>24</v>
      </c>
      <c r="AA116" s="9">
        <f t="shared" ref="AA116" si="41">AA111+1</f>
        <v>24</v>
      </c>
    </row>
    <row r="117" spans="1:27">
      <c r="A117" s="253" t="s">
        <v>20</v>
      </c>
      <c r="B117" s="253"/>
      <c r="C117" s="253" t="s">
        <v>1</v>
      </c>
      <c r="D117" s="253"/>
      <c r="E117" s="253"/>
      <c r="F117" s="253" t="s">
        <v>22</v>
      </c>
      <c r="G117" s="253"/>
      <c r="H117" s="253" t="s">
        <v>23</v>
      </c>
      <c r="I117" s="253"/>
      <c r="J117" s="253"/>
      <c r="K117" s="7"/>
      <c r="L117" s="8"/>
      <c r="M117" s="253" t="s">
        <v>20</v>
      </c>
      <c r="N117" s="253"/>
      <c r="O117" s="253" t="s">
        <v>1</v>
      </c>
      <c r="P117" s="253"/>
      <c r="Q117" s="253"/>
      <c r="R117" s="253" t="s">
        <v>22</v>
      </c>
      <c r="S117" s="253"/>
      <c r="T117" s="253" t="s">
        <v>23</v>
      </c>
      <c r="U117" s="253"/>
      <c r="V117" s="253"/>
      <c r="W117" s="7"/>
    </row>
    <row r="118" spans="1:27" ht="22" customHeight="1">
      <c r="A118" s="253" t="str">
        <f>VLOOKUP(Y116,'個票データ(男子)'!$A:$H,2,0)</f>
        <v/>
      </c>
      <c r="B118" s="253"/>
      <c r="C118" s="253" t="str">
        <f>VLOOKUP(Y116,'個票データ(男子)'!$A:$H,3,0)</f>
        <v/>
      </c>
      <c r="D118" s="253"/>
      <c r="E118" s="253"/>
      <c r="F118" s="253" t="str">
        <f>VLOOKUP(Y116,'個票データ(男子)'!$A:$H,4,0)</f>
        <v/>
      </c>
      <c r="G118" s="253"/>
      <c r="H118" s="253">
        <f>'一覧表(男子)'!$C$6</f>
        <v>0</v>
      </c>
      <c r="I118" s="253"/>
      <c r="J118" s="253"/>
      <c r="K118" s="7"/>
      <c r="L118" s="8"/>
      <c r="M118" s="253" t="str">
        <f>VLOOKUP(AA116,'個票データ(男子)'!$A:$H,2,0)</f>
        <v/>
      </c>
      <c r="N118" s="253"/>
      <c r="O118" s="253" t="str">
        <f>VLOOKUP(AA116,'個票データ(男子)'!$A:$H,3,0)</f>
        <v/>
      </c>
      <c r="P118" s="253"/>
      <c r="Q118" s="253"/>
      <c r="R118" s="253" t="str">
        <f>VLOOKUP(AA116,'個票データ(男子)'!$A:$H,4,0)</f>
        <v/>
      </c>
      <c r="S118" s="253"/>
      <c r="T118" s="253">
        <f>'一覧表(男子)'!$C$6</f>
        <v>0</v>
      </c>
      <c r="U118" s="253"/>
      <c r="V118" s="253"/>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53" t="s">
        <v>13</v>
      </c>
      <c r="B121" s="253"/>
      <c r="C121" s="254">
        <f>VLOOKUP(Y121,'個票データ(男子)'!$A:$H,5,0)</f>
        <v>0</v>
      </c>
      <c r="D121" s="254"/>
      <c r="E121" s="254"/>
      <c r="F121" s="253" t="s">
        <v>19</v>
      </c>
      <c r="G121" s="253"/>
      <c r="H121" s="255">
        <f>VLOOKUP(Y121,'個票データ(男子)'!$A:$H,6,0)</f>
        <v>0</v>
      </c>
      <c r="I121" s="255"/>
      <c r="J121" s="255"/>
      <c r="K121" s="7"/>
      <c r="L121" s="8"/>
      <c r="M121" s="253" t="s">
        <v>13</v>
      </c>
      <c r="N121" s="253"/>
      <c r="O121" s="254">
        <f>VLOOKUP(AA121,'個票データ(男子)'!$A:$H,7,0)</f>
        <v>0</v>
      </c>
      <c r="P121" s="254"/>
      <c r="Q121" s="254"/>
      <c r="R121" s="253" t="s">
        <v>19</v>
      </c>
      <c r="S121" s="253"/>
      <c r="T121" s="255">
        <f>VLOOKUP(AA121,'個票データ(男子)'!$A:$H,8,0)</f>
        <v>0</v>
      </c>
      <c r="U121" s="255"/>
      <c r="V121" s="255"/>
      <c r="W121" s="7"/>
      <c r="Y121" s="9">
        <f t="shared" ref="Y121" si="42">Y116+1</f>
        <v>25</v>
      </c>
      <c r="AA121" s="9">
        <f t="shared" ref="AA121" si="43">AA116+1</f>
        <v>25</v>
      </c>
    </row>
    <row r="122" spans="1:27">
      <c r="A122" s="253" t="s">
        <v>20</v>
      </c>
      <c r="B122" s="253"/>
      <c r="C122" s="253" t="s">
        <v>1</v>
      </c>
      <c r="D122" s="253"/>
      <c r="E122" s="253"/>
      <c r="F122" s="253" t="s">
        <v>22</v>
      </c>
      <c r="G122" s="253"/>
      <c r="H122" s="253" t="s">
        <v>23</v>
      </c>
      <c r="I122" s="253"/>
      <c r="J122" s="253"/>
      <c r="K122" s="7"/>
      <c r="L122" s="8"/>
      <c r="M122" s="253" t="s">
        <v>20</v>
      </c>
      <c r="N122" s="253"/>
      <c r="O122" s="253" t="s">
        <v>1</v>
      </c>
      <c r="P122" s="253"/>
      <c r="Q122" s="253"/>
      <c r="R122" s="253" t="s">
        <v>22</v>
      </c>
      <c r="S122" s="253"/>
      <c r="T122" s="253" t="s">
        <v>23</v>
      </c>
      <c r="U122" s="253"/>
      <c r="V122" s="253"/>
      <c r="W122" s="7"/>
    </row>
    <row r="123" spans="1:27" ht="22" customHeight="1">
      <c r="A123" s="253" t="str">
        <f>VLOOKUP(Y121,'個票データ(男子)'!$A:$H,2,0)</f>
        <v/>
      </c>
      <c r="B123" s="253"/>
      <c r="C123" s="253" t="str">
        <f>VLOOKUP(Y121,'個票データ(男子)'!$A:$H,3,0)</f>
        <v/>
      </c>
      <c r="D123" s="253"/>
      <c r="E123" s="253"/>
      <c r="F123" s="253" t="str">
        <f>VLOOKUP(Y121,'個票データ(男子)'!$A:$H,4,0)</f>
        <v/>
      </c>
      <c r="G123" s="253"/>
      <c r="H123" s="253">
        <f>'一覧表(男子)'!$C$6</f>
        <v>0</v>
      </c>
      <c r="I123" s="253"/>
      <c r="J123" s="253"/>
      <c r="K123" s="7"/>
      <c r="L123" s="8"/>
      <c r="M123" s="253" t="str">
        <f>VLOOKUP(AA121,'個票データ(男子)'!$A:$H,2,0)</f>
        <v/>
      </c>
      <c r="N123" s="253"/>
      <c r="O123" s="253" t="str">
        <f>VLOOKUP(AA121,'個票データ(男子)'!$A:$H,3,0)</f>
        <v/>
      </c>
      <c r="P123" s="253"/>
      <c r="Q123" s="253"/>
      <c r="R123" s="253" t="str">
        <f>VLOOKUP(AA121,'個票データ(男子)'!$A:$H,4,0)</f>
        <v/>
      </c>
      <c r="S123" s="253"/>
      <c r="T123" s="253">
        <f>'一覧表(男子)'!$C$6</f>
        <v>0</v>
      </c>
      <c r="U123" s="253"/>
      <c r="V123" s="253"/>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53" t="s">
        <v>13</v>
      </c>
      <c r="B126" s="253"/>
      <c r="C126" s="254">
        <f>VLOOKUP(Y126,'個票データ(男子)'!$A:$H,5,0)</f>
        <v>0</v>
      </c>
      <c r="D126" s="254"/>
      <c r="E126" s="254"/>
      <c r="F126" s="253" t="s">
        <v>19</v>
      </c>
      <c r="G126" s="253"/>
      <c r="H126" s="255">
        <f>VLOOKUP(Y126,'個票データ(男子)'!$A:$H,6,0)</f>
        <v>0</v>
      </c>
      <c r="I126" s="255"/>
      <c r="J126" s="255"/>
      <c r="K126" s="7"/>
      <c r="L126" s="8"/>
      <c r="M126" s="253" t="s">
        <v>13</v>
      </c>
      <c r="N126" s="253"/>
      <c r="O126" s="254">
        <f>VLOOKUP(AA126,'個票データ(男子)'!$A:$H,7,0)</f>
        <v>0</v>
      </c>
      <c r="P126" s="254"/>
      <c r="Q126" s="254"/>
      <c r="R126" s="253" t="s">
        <v>19</v>
      </c>
      <c r="S126" s="253"/>
      <c r="T126" s="255">
        <f>VLOOKUP(AA126,'個票データ(男子)'!$A:$H,8,0)</f>
        <v>0</v>
      </c>
      <c r="U126" s="255"/>
      <c r="V126" s="255"/>
      <c r="W126" s="7"/>
      <c r="Y126" s="9">
        <f t="shared" ref="Y126" si="44">Y121+1</f>
        <v>26</v>
      </c>
      <c r="AA126" s="9">
        <f t="shared" ref="AA126" si="45">AA121+1</f>
        <v>26</v>
      </c>
    </row>
    <row r="127" spans="1:27">
      <c r="A127" s="253" t="s">
        <v>20</v>
      </c>
      <c r="B127" s="253"/>
      <c r="C127" s="253" t="s">
        <v>1</v>
      </c>
      <c r="D127" s="253"/>
      <c r="E127" s="253"/>
      <c r="F127" s="253" t="s">
        <v>22</v>
      </c>
      <c r="G127" s="253"/>
      <c r="H127" s="253" t="s">
        <v>23</v>
      </c>
      <c r="I127" s="253"/>
      <c r="J127" s="253"/>
      <c r="K127" s="7"/>
      <c r="L127" s="8"/>
      <c r="M127" s="253" t="s">
        <v>20</v>
      </c>
      <c r="N127" s="253"/>
      <c r="O127" s="253" t="s">
        <v>1</v>
      </c>
      <c r="P127" s="253"/>
      <c r="Q127" s="253"/>
      <c r="R127" s="253" t="s">
        <v>22</v>
      </c>
      <c r="S127" s="253"/>
      <c r="T127" s="253" t="s">
        <v>23</v>
      </c>
      <c r="U127" s="253"/>
      <c r="V127" s="253"/>
      <c r="W127" s="7"/>
    </row>
    <row r="128" spans="1:27" ht="22" customHeight="1">
      <c r="A128" s="253" t="str">
        <f>VLOOKUP(Y126,'個票データ(男子)'!$A:$H,2,0)</f>
        <v/>
      </c>
      <c r="B128" s="253"/>
      <c r="C128" s="253" t="str">
        <f>VLOOKUP(Y126,'個票データ(男子)'!$A:$H,3,0)</f>
        <v/>
      </c>
      <c r="D128" s="253"/>
      <c r="E128" s="253"/>
      <c r="F128" s="253" t="str">
        <f>VLOOKUP(Y126,'個票データ(男子)'!$A:$H,4,0)</f>
        <v/>
      </c>
      <c r="G128" s="253"/>
      <c r="H128" s="253">
        <f>'一覧表(男子)'!$C$6</f>
        <v>0</v>
      </c>
      <c r="I128" s="253"/>
      <c r="J128" s="253"/>
      <c r="K128" s="7"/>
      <c r="L128" s="8"/>
      <c r="M128" s="253" t="str">
        <f>VLOOKUP(AA126,'個票データ(男子)'!$A:$H,2,0)</f>
        <v/>
      </c>
      <c r="N128" s="253"/>
      <c r="O128" s="253" t="str">
        <f>VLOOKUP(AA126,'個票データ(男子)'!$A:$H,3,0)</f>
        <v/>
      </c>
      <c r="P128" s="253"/>
      <c r="Q128" s="253"/>
      <c r="R128" s="253" t="str">
        <f>VLOOKUP(AA126,'個票データ(男子)'!$A:$H,4,0)</f>
        <v/>
      </c>
      <c r="S128" s="253"/>
      <c r="T128" s="253">
        <f>'一覧表(男子)'!$C$6</f>
        <v>0</v>
      </c>
      <c r="U128" s="253"/>
      <c r="V128" s="253"/>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53" t="s">
        <v>13</v>
      </c>
      <c r="B131" s="253"/>
      <c r="C131" s="254">
        <f>VLOOKUP(Y131,'個票データ(男子)'!$A:$H,5,0)</f>
        <v>0</v>
      </c>
      <c r="D131" s="254"/>
      <c r="E131" s="254"/>
      <c r="F131" s="253" t="s">
        <v>19</v>
      </c>
      <c r="G131" s="253"/>
      <c r="H131" s="255">
        <f>VLOOKUP(Y131,'個票データ(男子)'!$A:$H,6,0)</f>
        <v>0</v>
      </c>
      <c r="I131" s="255"/>
      <c r="J131" s="255"/>
      <c r="K131" s="7"/>
      <c r="L131" s="8"/>
      <c r="M131" s="253" t="s">
        <v>13</v>
      </c>
      <c r="N131" s="253"/>
      <c r="O131" s="254">
        <f>VLOOKUP(AA131,'個票データ(男子)'!$A:$H,7,0)</f>
        <v>0</v>
      </c>
      <c r="P131" s="254"/>
      <c r="Q131" s="254"/>
      <c r="R131" s="253" t="s">
        <v>19</v>
      </c>
      <c r="S131" s="253"/>
      <c r="T131" s="255">
        <f>VLOOKUP(AA131,'個票データ(男子)'!$A:$H,8,0)</f>
        <v>0</v>
      </c>
      <c r="U131" s="255"/>
      <c r="V131" s="255"/>
      <c r="W131" s="7"/>
      <c r="Y131" s="9">
        <f t="shared" ref="Y131" si="46">Y126+1</f>
        <v>27</v>
      </c>
      <c r="AA131" s="9">
        <f t="shared" ref="AA131" si="47">AA126+1</f>
        <v>27</v>
      </c>
    </row>
    <row r="132" spans="1:27">
      <c r="A132" s="253" t="s">
        <v>20</v>
      </c>
      <c r="B132" s="253"/>
      <c r="C132" s="253" t="s">
        <v>1</v>
      </c>
      <c r="D132" s="253"/>
      <c r="E132" s="253"/>
      <c r="F132" s="253" t="s">
        <v>22</v>
      </c>
      <c r="G132" s="253"/>
      <c r="H132" s="253" t="s">
        <v>23</v>
      </c>
      <c r="I132" s="253"/>
      <c r="J132" s="253"/>
      <c r="K132" s="7"/>
      <c r="L132" s="8"/>
      <c r="M132" s="253" t="s">
        <v>20</v>
      </c>
      <c r="N132" s="253"/>
      <c r="O132" s="253" t="s">
        <v>1</v>
      </c>
      <c r="P132" s="253"/>
      <c r="Q132" s="253"/>
      <c r="R132" s="253" t="s">
        <v>22</v>
      </c>
      <c r="S132" s="253"/>
      <c r="T132" s="253" t="s">
        <v>23</v>
      </c>
      <c r="U132" s="253"/>
      <c r="V132" s="253"/>
      <c r="W132" s="7"/>
    </row>
    <row r="133" spans="1:27" ht="22" customHeight="1">
      <c r="A133" s="253" t="str">
        <f>VLOOKUP(Y131,'個票データ(男子)'!$A:$H,2,0)</f>
        <v/>
      </c>
      <c r="B133" s="253"/>
      <c r="C133" s="253" t="str">
        <f>VLOOKUP(Y131,'個票データ(男子)'!$A:$H,3,0)</f>
        <v/>
      </c>
      <c r="D133" s="253"/>
      <c r="E133" s="253"/>
      <c r="F133" s="253" t="str">
        <f>VLOOKUP(Y131,'個票データ(男子)'!$A:$H,4,0)</f>
        <v/>
      </c>
      <c r="G133" s="253"/>
      <c r="H133" s="253">
        <f>'一覧表(男子)'!$C$6</f>
        <v>0</v>
      </c>
      <c r="I133" s="253"/>
      <c r="J133" s="253"/>
      <c r="K133" s="7"/>
      <c r="L133" s="8"/>
      <c r="M133" s="253" t="str">
        <f>VLOOKUP(AA131,'個票データ(男子)'!$A:$H,2,0)</f>
        <v/>
      </c>
      <c r="N133" s="253"/>
      <c r="O133" s="253" t="str">
        <f>VLOOKUP(AA131,'個票データ(男子)'!$A:$H,3,0)</f>
        <v/>
      </c>
      <c r="P133" s="253"/>
      <c r="Q133" s="253"/>
      <c r="R133" s="253" t="str">
        <f>VLOOKUP(AA131,'個票データ(男子)'!$A:$H,4,0)</f>
        <v/>
      </c>
      <c r="S133" s="253"/>
      <c r="T133" s="253">
        <f>'一覧表(男子)'!$C$6</f>
        <v>0</v>
      </c>
      <c r="U133" s="253"/>
      <c r="V133" s="253"/>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53" t="s">
        <v>13</v>
      </c>
      <c r="B136" s="253"/>
      <c r="C136" s="254">
        <f>VLOOKUP(Y136,'個票データ(男子)'!$A:$H,5,0)</f>
        <v>0</v>
      </c>
      <c r="D136" s="254"/>
      <c r="E136" s="254"/>
      <c r="F136" s="253" t="s">
        <v>19</v>
      </c>
      <c r="G136" s="253"/>
      <c r="H136" s="255">
        <f>VLOOKUP(Y136,'個票データ(男子)'!$A:$H,6,0)</f>
        <v>0</v>
      </c>
      <c r="I136" s="255"/>
      <c r="J136" s="255"/>
      <c r="K136" s="7"/>
      <c r="L136" s="8"/>
      <c r="M136" s="253" t="s">
        <v>13</v>
      </c>
      <c r="N136" s="253"/>
      <c r="O136" s="254">
        <f>VLOOKUP(AA136,'個票データ(男子)'!$A:$H,7,0)</f>
        <v>0</v>
      </c>
      <c r="P136" s="254"/>
      <c r="Q136" s="254"/>
      <c r="R136" s="253" t="s">
        <v>19</v>
      </c>
      <c r="S136" s="253"/>
      <c r="T136" s="255">
        <f>VLOOKUP(AA136,'個票データ(男子)'!$A:$H,8,0)</f>
        <v>0</v>
      </c>
      <c r="U136" s="255"/>
      <c r="V136" s="255"/>
      <c r="W136" s="7"/>
      <c r="Y136" s="9">
        <f t="shared" ref="Y136" si="48">Y131+1</f>
        <v>28</v>
      </c>
      <c r="AA136" s="9">
        <f t="shared" ref="AA136" si="49">AA131+1</f>
        <v>28</v>
      </c>
    </row>
    <row r="137" spans="1:27">
      <c r="A137" s="253" t="s">
        <v>20</v>
      </c>
      <c r="B137" s="253"/>
      <c r="C137" s="253" t="s">
        <v>1</v>
      </c>
      <c r="D137" s="253"/>
      <c r="E137" s="253"/>
      <c r="F137" s="253" t="s">
        <v>22</v>
      </c>
      <c r="G137" s="253"/>
      <c r="H137" s="253" t="s">
        <v>23</v>
      </c>
      <c r="I137" s="253"/>
      <c r="J137" s="253"/>
      <c r="K137" s="7"/>
      <c r="L137" s="8"/>
      <c r="M137" s="253" t="s">
        <v>20</v>
      </c>
      <c r="N137" s="253"/>
      <c r="O137" s="253" t="s">
        <v>1</v>
      </c>
      <c r="P137" s="253"/>
      <c r="Q137" s="253"/>
      <c r="R137" s="253" t="s">
        <v>22</v>
      </c>
      <c r="S137" s="253"/>
      <c r="T137" s="253" t="s">
        <v>23</v>
      </c>
      <c r="U137" s="253"/>
      <c r="V137" s="253"/>
      <c r="W137" s="7"/>
    </row>
    <row r="138" spans="1:27" ht="22" customHeight="1">
      <c r="A138" s="253" t="str">
        <f>VLOOKUP(Y136,'個票データ(男子)'!$A:$H,2,0)</f>
        <v/>
      </c>
      <c r="B138" s="253"/>
      <c r="C138" s="253" t="str">
        <f>VLOOKUP(Y136,'個票データ(男子)'!$A:$H,3,0)</f>
        <v/>
      </c>
      <c r="D138" s="253"/>
      <c r="E138" s="253"/>
      <c r="F138" s="253" t="str">
        <f>VLOOKUP(Y136,'個票データ(男子)'!$A:$H,4,0)</f>
        <v/>
      </c>
      <c r="G138" s="253"/>
      <c r="H138" s="253">
        <f>'一覧表(男子)'!$C$6</f>
        <v>0</v>
      </c>
      <c r="I138" s="253"/>
      <c r="J138" s="253"/>
      <c r="K138" s="7"/>
      <c r="L138" s="8"/>
      <c r="M138" s="253" t="str">
        <f>VLOOKUP(AA136,'個票データ(男子)'!$A:$H,2,0)</f>
        <v/>
      </c>
      <c r="N138" s="253"/>
      <c r="O138" s="253" t="str">
        <f>VLOOKUP(AA136,'個票データ(男子)'!$A:$H,3,0)</f>
        <v/>
      </c>
      <c r="P138" s="253"/>
      <c r="Q138" s="253"/>
      <c r="R138" s="253" t="str">
        <f>VLOOKUP(AA136,'個票データ(男子)'!$A:$H,4,0)</f>
        <v/>
      </c>
      <c r="S138" s="253"/>
      <c r="T138" s="253">
        <f>'一覧表(男子)'!$C$6</f>
        <v>0</v>
      </c>
      <c r="U138" s="253"/>
      <c r="V138" s="253"/>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53" t="s">
        <v>13</v>
      </c>
      <c r="B141" s="253"/>
      <c r="C141" s="254">
        <f>VLOOKUP(Y141,'個票データ(男子)'!$A:$H,5,0)</f>
        <v>0</v>
      </c>
      <c r="D141" s="254"/>
      <c r="E141" s="254"/>
      <c r="F141" s="253" t="s">
        <v>19</v>
      </c>
      <c r="G141" s="253"/>
      <c r="H141" s="255">
        <f>VLOOKUP(Y141,'個票データ(男子)'!$A:$H,6,0)</f>
        <v>0</v>
      </c>
      <c r="I141" s="255"/>
      <c r="J141" s="255"/>
      <c r="K141" s="7"/>
      <c r="L141" s="8"/>
      <c r="M141" s="253" t="s">
        <v>13</v>
      </c>
      <c r="N141" s="253"/>
      <c r="O141" s="254">
        <f>VLOOKUP(AA141,'個票データ(男子)'!$A:$H,7,0)</f>
        <v>0</v>
      </c>
      <c r="P141" s="254"/>
      <c r="Q141" s="254"/>
      <c r="R141" s="253" t="s">
        <v>19</v>
      </c>
      <c r="S141" s="253"/>
      <c r="T141" s="255">
        <f>VLOOKUP(AA141,'個票データ(男子)'!$A:$H,8,0)</f>
        <v>0</v>
      </c>
      <c r="U141" s="255"/>
      <c r="V141" s="255"/>
      <c r="W141" s="7"/>
      <c r="Y141" s="9">
        <f t="shared" ref="Y141" si="50">Y136+1</f>
        <v>29</v>
      </c>
      <c r="AA141" s="9">
        <f t="shared" ref="AA141" si="51">AA136+1</f>
        <v>29</v>
      </c>
    </row>
    <row r="142" spans="1:27">
      <c r="A142" s="253" t="s">
        <v>20</v>
      </c>
      <c r="B142" s="253"/>
      <c r="C142" s="253" t="s">
        <v>1</v>
      </c>
      <c r="D142" s="253"/>
      <c r="E142" s="253"/>
      <c r="F142" s="253" t="s">
        <v>22</v>
      </c>
      <c r="G142" s="253"/>
      <c r="H142" s="253" t="s">
        <v>23</v>
      </c>
      <c r="I142" s="253"/>
      <c r="J142" s="253"/>
      <c r="K142" s="7"/>
      <c r="L142" s="8"/>
      <c r="M142" s="253" t="s">
        <v>20</v>
      </c>
      <c r="N142" s="253"/>
      <c r="O142" s="253" t="s">
        <v>1</v>
      </c>
      <c r="P142" s="253"/>
      <c r="Q142" s="253"/>
      <c r="R142" s="253" t="s">
        <v>22</v>
      </c>
      <c r="S142" s="253"/>
      <c r="T142" s="253" t="s">
        <v>23</v>
      </c>
      <c r="U142" s="253"/>
      <c r="V142" s="253"/>
      <c r="W142" s="7"/>
    </row>
    <row r="143" spans="1:27" ht="22" customHeight="1">
      <c r="A143" s="253" t="str">
        <f>VLOOKUP(Y141,'個票データ(男子)'!$A:$H,2,0)</f>
        <v/>
      </c>
      <c r="B143" s="253"/>
      <c r="C143" s="253" t="str">
        <f>VLOOKUP(Y141,'個票データ(男子)'!$A:$H,3,0)</f>
        <v/>
      </c>
      <c r="D143" s="253"/>
      <c r="E143" s="253"/>
      <c r="F143" s="253" t="str">
        <f>VLOOKUP(Y141,'個票データ(男子)'!$A:$H,4,0)</f>
        <v/>
      </c>
      <c r="G143" s="253"/>
      <c r="H143" s="253">
        <f>'一覧表(男子)'!$C$6</f>
        <v>0</v>
      </c>
      <c r="I143" s="253"/>
      <c r="J143" s="253"/>
      <c r="K143" s="7"/>
      <c r="L143" s="8"/>
      <c r="M143" s="253" t="str">
        <f>VLOOKUP(AA141,'個票データ(男子)'!$A:$H,2,0)</f>
        <v/>
      </c>
      <c r="N143" s="253"/>
      <c r="O143" s="253" t="str">
        <f>VLOOKUP(AA141,'個票データ(男子)'!$A:$H,3,0)</f>
        <v/>
      </c>
      <c r="P143" s="253"/>
      <c r="Q143" s="253"/>
      <c r="R143" s="253" t="str">
        <f>VLOOKUP(AA141,'個票データ(男子)'!$A:$H,4,0)</f>
        <v/>
      </c>
      <c r="S143" s="253"/>
      <c r="T143" s="253">
        <f>'一覧表(男子)'!$C$6</f>
        <v>0</v>
      </c>
      <c r="U143" s="253"/>
      <c r="V143" s="253"/>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53" t="s">
        <v>13</v>
      </c>
      <c r="B146" s="253"/>
      <c r="C146" s="254">
        <f>VLOOKUP(Y146,'個票データ(男子)'!$A:$H,5,0)</f>
        <v>0</v>
      </c>
      <c r="D146" s="254"/>
      <c r="E146" s="254"/>
      <c r="F146" s="253" t="s">
        <v>19</v>
      </c>
      <c r="G146" s="253"/>
      <c r="H146" s="255">
        <f>VLOOKUP(Y146,'個票データ(男子)'!$A:$H,6,0)</f>
        <v>0</v>
      </c>
      <c r="I146" s="255"/>
      <c r="J146" s="255"/>
      <c r="K146" s="7"/>
      <c r="L146" s="8"/>
      <c r="M146" s="253" t="s">
        <v>13</v>
      </c>
      <c r="N146" s="253"/>
      <c r="O146" s="254">
        <f>VLOOKUP(AA146,'個票データ(男子)'!$A:$H,7,0)</f>
        <v>0</v>
      </c>
      <c r="P146" s="254"/>
      <c r="Q146" s="254"/>
      <c r="R146" s="253" t="s">
        <v>19</v>
      </c>
      <c r="S146" s="253"/>
      <c r="T146" s="255">
        <f>VLOOKUP(AA146,'個票データ(男子)'!$A:$H,8,0)</f>
        <v>0</v>
      </c>
      <c r="U146" s="255"/>
      <c r="V146" s="255"/>
      <c r="W146" s="7"/>
      <c r="Y146" s="9">
        <f t="shared" ref="Y146" si="52">Y141+1</f>
        <v>30</v>
      </c>
      <c r="AA146" s="9">
        <f t="shared" ref="AA146" si="53">AA141+1</f>
        <v>30</v>
      </c>
    </row>
    <row r="147" spans="1:27">
      <c r="A147" s="253" t="s">
        <v>20</v>
      </c>
      <c r="B147" s="253"/>
      <c r="C147" s="253" t="s">
        <v>1</v>
      </c>
      <c r="D147" s="253"/>
      <c r="E147" s="253"/>
      <c r="F147" s="253" t="s">
        <v>22</v>
      </c>
      <c r="G147" s="253"/>
      <c r="H147" s="253" t="s">
        <v>23</v>
      </c>
      <c r="I147" s="253"/>
      <c r="J147" s="253"/>
      <c r="K147" s="7"/>
      <c r="L147" s="8"/>
      <c r="M147" s="253" t="s">
        <v>20</v>
      </c>
      <c r="N147" s="253"/>
      <c r="O147" s="253" t="s">
        <v>1</v>
      </c>
      <c r="P147" s="253"/>
      <c r="Q147" s="253"/>
      <c r="R147" s="253" t="s">
        <v>22</v>
      </c>
      <c r="S147" s="253"/>
      <c r="T147" s="253" t="s">
        <v>23</v>
      </c>
      <c r="U147" s="253"/>
      <c r="V147" s="253"/>
      <c r="W147" s="7"/>
    </row>
    <row r="148" spans="1:27" ht="22" customHeight="1">
      <c r="A148" s="253" t="str">
        <f>VLOOKUP(Y146,'個票データ(男子)'!$A:$H,2,0)</f>
        <v/>
      </c>
      <c r="B148" s="253"/>
      <c r="C148" s="253" t="str">
        <f>VLOOKUP(Y146,'個票データ(男子)'!$A:$H,3,0)</f>
        <v/>
      </c>
      <c r="D148" s="253"/>
      <c r="E148" s="253"/>
      <c r="F148" s="253" t="str">
        <f>VLOOKUP(Y146,'個票データ(男子)'!$A:$H,4,0)</f>
        <v/>
      </c>
      <c r="G148" s="253"/>
      <c r="H148" s="253">
        <f>'一覧表(男子)'!$C$6</f>
        <v>0</v>
      </c>
      <c r="I148" s="253"/>
      <c r="J148" s="253"/>
      <c r="K148" s="7"/>
      <c r="L148" s="8"/>
      <c r="M148" s="253" t="str">
        <f>VLOOKUP(AA146,'個票データ(男子)'!$A:$H,2,0)</f>
        <v/>
      </c>
      <c r="N148" s="253"/>
      <c r="O148" s="253" t="str">
        <f>VLOOKUP(AA146,'個票データ(男子)'!$A:$H,3,0)</f>
        <v/>
      </c>
      <c r="P148" s="253"/>
      <c r="Q148" s="253"/>
      <c r="R148" s="253" t="str">
        <f>VLOOKUP(AA146,'個票データ(男子)'!$A:$H,4,0)</f>
        <v/>
      </c>
      <c r="S148" s="253"/>
      <c r="T148" s="253">
        <f>'一覧表(男子)'!$C$6</f>
        <v>0</v>
      </c>
      <c r="U148" s="253"/>
      <c r="V148" s="253"/>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53" t="s">
        <v>13</v>
      </c>
      <c r="B151" s="253"/>
      <c r="C151" s="254">
        <f>VLOOKUP(Y151,'個票データ(男子)'!$A:$H,5,0)</f>
        <v>0</v>
      </c>
      <c r="D151" s="254"/>
      <c r="E151" s="254"/>
      <c r="F151" s="253" t="s">
        <v>19</v>
      </c>
      <c r="G151" s="253"/>
      <c r="H151" s="255">
        <f>VLOOKUP(Y151,'個票データ(男子)'!$A:$H,6,0)</f>
        <v>0</v>
      </c>
      <c r="I151" s="255"/>
      <c r="J151" s="255"/>
      <c r="K151" s="7"/>
      <c r="L151" s="8"/>
      <c r="M151" s="253" t="s">
        <v>13</v>
      </c>
      <c r="N151" s="253"/>
      <c r="O151" s="254">
        <f>VLOOKUP(AA151,'個票データ(男子)'!$A:$H,7,0)</f>
        <v>0</v>
      </c>
      <c r="P151" s="254"/>
      <c r="Q151" s="254"/>
      <c r="R151" s="253" t="s">
        <v>19</v>
      </c>
      <c r="S151" s="253"/>
      <c r="T151" s="255">
        <f>VLOOKUP(AA151,'個票データ(男子)'!$A:$H,8,0)</f>
        <v>0</v>
      </c>
      <c r="U151" s="255"/>
      <c r="V151" s="255"/>
      <c r="W151" s="7"/>
      <c r="Y151" s="9">
        <f t="shared" ref="Y151" si="54">Y146+1</f>
        <v>31</v>
      </c>
      <c r="AA151" s="9">
        <f t="shared" ref="AA151" si="55">AA146+1</f>
        <v>31</v>
      </c>
    </row>
    <row r="152" spans="1:27">
      <c r="A152" s="253" t="s">
        <v>20</v>
      </c>
      <c r="B152" s="253"/>
      <c r="C152" s="253" t="s">
        <v>1</v>
      </c>
      <c r="D152" s="253"/>
      <c r="E152" s="253"/>
      <c r="F152" s="253" t="s">
        <v>22</v>
      </c>
      <c r="G152" s="253"/>
      <c r="H152" s="253" t="s">
        <v>23</v>
      </c>
      <c r="I152" s="253"/>
      <c r="J152" s="253"/>
      <c r="K152" s="7"/>
      <c r="L152" s="8"/>
      <c r="M152" s="253" t="s">
        <v>20</v>
      </c>
      <c r="N152" s="253"/>
      <c r="O152" s="253" t="s">
        <v>1</v>
      </c>
      <c r="P152" s="253"/>
      <c r="Q152" s="253"/>
      <c r="R152" s="253" t="s">
        <v>22</v>
      </c>
      <c r="S152" s="253"/>
      <c r="T152" s="253" t="s">
        <v>23</v>
      </c>
      <c r="U152" s="253"/>
      <c r="V152" s="253"/>
      <c r="W152" s="7"/>
    </row>
    <row r="153" spans="1:27" ht="22" customHeight="1">
      <c r="A153" s="253" t="str">
        <f>VLOOKUP(Y151,'個票データ(男子)'!$A:$H,2,0)</f>
        <v/>
      </c>
      <c r="B153" s="253"/>
      <c r="C153" s="253" t="str">
        <f>VLOOKUP(Y151,'個票データ(男子)'!$A:$H,3,0)</f>
        <v/>
      </c>
      <c r="D153" s="253"/>
      <c r="E153" s="253"/>
      <c r="F153" s="253" t="str">
        <f>VLOOKUP(Y151,'個票データ(男子)'!$A:$H,4,0)</f>
        <v/>
      </c>
      <c r="G153" s="253"/>
      <c r="H153" s="253">
        <f>'一覧表(男子)'!$C$6</f>
        <v>0</v>
      </c>
      <c r="I153" s="253"/>
      <c r="J153" s="253"/>
      <c r="K153" s="7"/>
      <c r="L153" s="8"/>
      <c r="M153" s="253" t="str">
        <f>VLOOKUP(AA151,'個票データ(男子)'!$A:$H,2,0)</f>
        <v/>
      </c>
      <c r="N153" s="253"/>
      <c r="O153" s="253" t="str">
        <f>VLOOKUP(AA151,'個票データ(男子)'!$A:$H,3,0)</f>
        <v/>
      </c>
      <c r="P153" s="253"/>
      <c r="Q153" s="253"/>
      <c r="R153" s="253" t="str">
        <f>VLOOKUP(AA151,'個票データ(男子)'!$A:$H,4,0)</f>
        <v/>
      </c>
      <c r="S153" s="253"/>
      <c r="T153" s="253">
        <f>'一覧表(男子)'!$C$6</f>
        <v>0</v>
      </c>
      <c r="U153" s="253"/>
      <c r="V153" s="253"/>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53" t="s">
        <v>13</v>
      </c>
      <c r="B156" s="253"/>
      <c r="C156" s="254">
        <f>VLOOKUP(Y156,'個票データ(男子)'!$A:$H,5,0)</f>
        <v>0</v>
      </c>
      <c r="D156" s="254"/>
      <c r="E156" s="254"/>
      <c r="F156" s="253" t="s">
        <v>19</v>
      </c>
      <c r="G156" s="253"/>
      <c r="H156" s="255">
        <f>VLOOKUP(Y156,'個票データ(男子)'!$A:$H,6,0)</f>
        <v>0</v>
      </c>
      <c r="I156" s="255"/>
      <c r="J156" s="255"/>
      <c r="K156" s="7"/>
      <c r="L156" s="8"/>
      <c r="M156" s="253" t="s">
        <v>13</v>
      </c>
      <c r="N156" s="253"/>
      <c r="O156" s="254">
        <f>VLOOKUP(AA156,'個票データ(男子)'!$A:$H,7,0)</f>
        <v>0</v>
      </c>
      <c r="P156" s="254"/>
      <c r="Q156" s="254"/>
      <c r="R156" s="253" t="s">
        <v>19</v>
      </c>
      <c r="S156" s="253"/>
      <c r="T156" s="255">
        <f>VLOOKUP(AA156,'個票データ(男子)'!$A:$H,8,0)</f>
        <v>0</v>
      </c>
      <c r="U156" s="255"/>
      <c r="V156" s="255"/>
      <c r="W156" s="7"/>
      <c r="Y156" s="9">
        <f t="shared" ref="Y156" si="56">Y151+1</f>
        <v>32</v>
      </c>
      <c r="AA156" s="9">
        <f t="shared" ref="AA156" si="57">AA151+1</f>
        <v>32</v>
      </c>
    </row>
    <row r="157" spans="1:27">
      <c r="A157" s="253" t="s">
        <v>20</v>
      </c>
      <c r="B157" s="253"/>
      <c r="C157" s="253" t="s">
        <v>1</v>
      </c>
      <c r="D157" s="253"/>
      <c r="E157" s="253"/>
      <c r="F157" s="253" t="s">
        <v>22</v>
      </c>
      <c r="G157" s="253"/>
      <c r="H157" s="253" t="s">
        <v>23</v>
      </c>
      <c r="I157" s="253"/>
      <c r="J157" s="253"/>
      <c r="K157" s="7"/>
      <c r="L157" s="8"/>
      <c r="M157" s="253" t="s">
        <v>20</v>
      </c>
      <c r="N157" s="253"/>
      <c r="O157" s="253" t="s">
        <v>1</v>
      </c>
      <c r="P157" s="253"/>
      <c r="Q157" s="253"/>
      <c r="R157" s="253" t="s">
        <v>22</v>
      </c>
      <c r="S157" s="253"/>
      <c r="T157" s="253" t="s">
        <v>23</v>
      </c>
      <c r="U157" s="253"/>
      <c r="V157" s="253"/>
      <c r="W157" s="7"/>
    </row>
    <row r="158" spans="1:27" ht="22" customHeight="1">
      <c r="A158" s="253" t="str">
        <f>VLOOKUP(Y156,'個票データ(男子)'!$A:$H,2,0)</f>
        <v/>
      </c>
      <c r="B158" s="253"/>
      <c r="C158" s="253" t="str">
        <f>VLOOKUP(Y156,'個票データ(男子)'!$A:$H,3,0)</f>
        <v/>
      </c>
      <c r="D158" s="253"/>
      <c r="E158" s="253"/>
      <c r="F158" s="253" t="str">
        <f>VLOOKUP(Y156,'個票データ(男子)'!$A:$H,4,0)</f>
        <v/>
      </c>
      <c r="G158" s="253"/>
      <c r="H158" s="253">
        <f>'一覧表(男子)'!$C$6</f>
        <v>0</v>
      </c>
      <c r="I158" s="253"/>
      <c r="J158" s="253"/>
      <c r="K158" s="7"/>
      <c r="L158" s="8"/>
      <c r="M158" s="253" t="str">
        <f>VLOOKUP(AA156,'個票データ(男子)'!$A:$H,2,0)</f>
        <v/>
      </c>
      <c r="N158" s="253"/>
      <c r="O158" s="253" t="str">
        <f>VLOOKUP(AA156,'個票データ(男子)'!$A:$H,3,0)</f>
        <v/>
      </c>
      <c r="P158" s="253"/>
      <c r="Q158" s="253"/>
      <c r="R158" s="253" t="str">
        <f>VLOOKUP(AA156,'個票データ(男子)'!$A:$H,4,0)</f>
        <v/>
      </c>
      <c r="S158" s="253"/>
      <c r="T158" s="253">
        <f>'一覧表(男子)'!$C$6</f>
        <v>0</v>
      </c>
      <c r="U158" s="253"/>
      <c r="V158" s="253"/>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53" t="s">
        <v>13</v>
      </c>
      <c r="B161" s="253"/>
      <c r="C161" s="254">
        <f>VLOOKUP(Y161,'個票データ(男子)'!$A:$H,5,0)</f>
        <v>0</v>
      </c>
      <c r="D161" s="254"/>
      <c r="E161" s="254"/>
      <c r="F161" s="253" t="s">
        <v>19</v>
      </c>
      <c r="G161" s="253"/>
      <c r="H161" s="255">
        <f>VLOOKUP(Y161,'個票データ(男子)'!$A:$H,6,0)</f>
        <v>0</v>
      </c>
      <c r="I161" s="255"/>
      <c r="J161" s="255"/>
      <c r="K161" s="7"/>
      <c r="L161" s="8"/>
      <c r="M161" s="253" t="s">
        <v>13</v>
      </c>
      <c r="N161" s="253"/>
      <c r="O161" s="254">
        <f>VLOOKUP(AA161,'個票データ(男子)'!$A:$H,7,0)</f>
        <v>0</v>
      </c>
      <c r="P161" s="254"/>
      <c r="Q161" s="254"/>
      <c r="R161" s="253" t="s">
        <v>19</v>
      </c>
      <c r="S161" s="253"/>
      <c r="T161" s="255">
        <f>VLOOKUP(AA161,'個票データ(男子)'!$A:$H,8,0)</f>
        <v>0</v>
      </c>
      <c r="U161" s="255"/>
      <c r="V161" s="255"/>
      <c r="W161" s="7"/>
      <c r="Y161" s="9">
        <f t="shared" ref="Y161" si="58">Y156+1</f>
        <v>33</v>
      </c>
      <c r="AA161" s="9">
        <f t="shared" ref="AA161" si="59">AA156+1</f>
        <v>33</v>
      </c>
    </row>
    <row r="162" spans="1:27">
      <c r="A162" s="253" t="s">
        <v>20</v>
      </c>
      <c r="B162" s="253"/>
      <c r="C162" s="253" t="s">
        <v>1</v>
      </c>
      <c r="D162" s="253"/>
      <c r="E162" s="253"/>
      <c r="F162" s="253" t="s">
        <v>22</v>
      </c>
      <c r="G162" s="253"/>
      <c r="H162" s="253" t="s">
        <v>23</v>
      </c>
      <c r="I162" s="253"/>
      <c r="J162" s="253"/>
      <c r="K162" s="7"/>
      <c r="L162" s="8"/>
      <c r="M162" s="253" t="s">
        <v>20</v>
      </c>
      <c r="N162" s="253"/>
      <c r="O162" s="253" t="s">
        <v>1</v>
      </c>
      <c r="P162" s="253"/>
      <c r="Q162" s="253"/>
      <c r="R162" s="253" t="s">
        <v>22</v>
      </c>
      <c r="S162" s="253"/>
      <c r="T162" s="253" t="s">
        <v>23</v>
      </c>
      <c r="U162" s="253"/>
      <c r="V162" s="253"/>
      <c r="W162" s="7"/>
    </row>
    <row r="163" spans="1:27" ht="22" customHeight="1">
      <c r="A163" s="253" t="str">
        <f>VLOOKUP(Y161,'個票データ(男子)'!$A:$H,2,0)</f>
        <v/>
      </c>
      <c r="B163" s="253"/>
      <c r="C163" s="253" t="str">
        <f>VLOOKUP(Y161,'個票データ(男子)'!$A:$H,3,0)</f>
        <v/>
      </c>
      <c r="D163" s="253"/>
      <c r="E163" s="253"/>
      <c r="F163" s="253" t="str">
        <f>VLOOKUP(Y161,'個票データ(男子)'!$A:$H,4,0)</f>
        <v/>
      </c>
      <c r="G163" s="253"/>
      <c r="H163" s="253">
        <f>'一覧表(男子)'!$C$6</f>
        <v>0</v>
      </c>
      <c r="I163" s="253"/>
      <c r="J163" s="253"/>
      <c r="K163" s="7"/>
      <c r="L163" s="8"/>
      <c r="M163" s="253" t="str">
        <f>VLOOKUP(AA161,'個票データ(男子)'!$A:$H,2,0)</f>
        <v/>
      </c>
      <c r="N163" s="253"/>
      <c r="O163" s="253" t="str">
        <f>VLOOKUP(AA161,'個票データ(男子)'!$A:$H,3,0)</f>
        <v/>
      </c>
      <c r="P163" s="253"/>
      <c r="Q163" s="253"/>
      <c r="R163" s="253" t="str">
        <f>VLOOKUP(AA161,'個票データ(男子)'!$A:$H,4,0)</f>
        <v/>
      </c>
      <c r="S163" s="253"/>
      <c r="T163" s="253">
        <f>'一覧表(男子)'!$C$6</f>
        <v>0</v>
      </c>
      <c r="U163" s="253"/>
      <c r="V163" s="253"/>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53" t="s">
        <v>13</v>
      </c>
      <c r="B166" s="253"/>
      <c r="C166" s="254">
        <f>VLOOKUP(Y166,'個票データ(男子)'!$A:$H,5,0)</f>
        <v>0</v>
      </c>
      <c r="D166" s="254"/>
      <c r="E166" s="254"/>
      <c r="F166" s="253" t="s">
        <v>19</v>
      </c>
      <c r="G166" s="253"/>
      <c r="H166" s="255">
        <f>VLOOKUP(Y166,'個票データ(男子)'!$A:$H,6,0)</f>
        <v>0</v>
      </c>
      <c r="I166" s="255"/>
      <c r="J166" s="255"/>
      <c r="K166" s="7"/>
      <c r="L166" s="8"/>
      <c r="M166" s="253" t="s">
        <v>13</v>
      </c>
      <c r="N166" s="253"/>
      <c r="O166" s="254">
        <f>VLOOKUP(AA166,'個票データ(男子)'!$A:$H,7,0)</f>
        <v>0</v>
      </c>
      <c r="P166" s="254"/>
      <c r="Q166" s="254"/>
      <c r="R166" s="253" t="s">
        <v>19</v>
      </c>
      <c r="S166" s="253"/>
      <c r="T166" s="255">
        <f>VLOOKUP(AA166,'個票データ(男子)'!$A:$H,8,0)</f>
        <v>0</v>
      </c>
      <c r="U166" s="255"/>
      <c r="V166" s="255"/>
      <c r="W166" s="7"/>
      <c r="Y166" s="9">
        <f t="shared" ref="Y166" si="60">Y161+1</f>
        <v>34</v>
      </c>
      <c r="AA166" s="9">
        <f t="shared" ref="AA166" si="61">AA161+1</f>
        <v>34</v>
      </c>
    </row>
    <row r="167" spans="1:27">
      <c r="A167" s="253" t="s">
        <v>20</v>
      </c>
      <c r="B167" s="253"/>
      <c r="C167" s="253" t="s">
        <v>1</v>
      </c>
      <c r="D167" s="253"/>
      <c r="E167" s="253"/>
      <c r="F167" s="253" t="s">
        <v>22</v>
      </c>
      <c r="G167" s="253"/>
      <c r="H167" s="253" t="s">
        <v>23</v>
      </c>
      <c r="I167" s="253"/>
      <c r="J167" s="253"/>
      <c r="K167" s="7"/>
      <c r="L167" s="8"/>
      <c r="M167" s="253" t="s">
        <v>20</v>
      </c>
      <c r="N167" s="253"/>
      <c r="O167" s="253" t="s">
        <v>1</v>
      </c>
      <c r="P167" s="253"/>
      <c r="Q167" s="253"/>
      <c r="R167" s="253" t="s">
        <v>22</v>
      </c>
      <c r="S167" s="253"/>
      <c r="T167" s="253" t="s">
        <v>23</v>
      </c>
      <c r="U167" s="253"/>
      <c r="V167" s="253"/>
      <c r="W167" s="7"/>
    </row>
    <row r="168" spans="1:27" ht="22" customHeight="1">
      <c r="A168" s="253" t="str">
        <f>VLOOKUP(Y166,'個票データ(男子)'!$A:$H,2,0)</f>
        <v/>
      </c>
      <c r="B168" s="253"/>
      <c r="C168" s="253" t="str">
        <f>VLOOKUP(Y166,'個票データ(男子)'!$A:$H,3,0)</f>
        <v/>
      </c>
      <c r="D168" s="253"/>
      <c r="E168" s="253"/>
      <c r="F168" s="253" t="str">
        <f>VLOOKUP(Y166,'個票データ(男子)'!$A:$H,4,0)</f>
        <v/>
      </c>
      <c r="G168" s="253"/>
      <c r="H168" s="253">
        <f>'一覧表(男子)'!$C$6</f>
        <v>0</v>
      </c>
      <c r="I168" s="253"/>
      <c r="J168" s="253"/>
      <c r="K168" s="7"/>
      <c r="L168" s="8"/>
      <c r="M168" s="253" t="str">
        <f>VLOOKUP(AA166,'個票データ(男子)'!$A:$H,2,0)</f>
        <v/>
      </c>
      <c r="N168" s="253"/>
      <c r="O168" s="253" t="str">
        <f>VLOOKUP(AA166,'個票データ(男子)'!$A:$H,3,0)</f>
        <v/>
      </c>
      <c r="P168" s="253"/>
      <c r="Q168" s="253"/>
      <c r="R168" s="253" t="str">
        <f>VLOOKUP(AA166,'個票データ(男子)'!$A:$H,4,0)</f>
        <v/>
      </c>
      <c r="S168" s="253"/>
      <c r="T168" s="253">
        <f>'一覧表(男子)'!$C$6</f>
        <v>0</v>
      </c>
      <c r="U168" s="253"/>
      <c r="V168" s="253"/>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53" t="s">
        <v>13</v>
      </c>
      <c r="B171" s="253"/>
      <c r="C171" s="254">
        <f>VLOOKUP(Y171,'個票データ(男子)'!$A:$H,5,0)</f>
        <v>0</v>
      </c>
      <c r="D171" s="254"/>
      <c r="E171" s="254"/>
      <c r="F171" s="253" t="s">
        <v>19</v>
      </c>
      <c r="G171" s="253"/>
      <c r="H171" s="255">
        <f>VLOOKUP(Y171,'個票データ(男子)'!$A:$H,6,0)</f>
        <v>0</v>
      </c>
      <c r="I171" s="255"/>
      <c r="J171" s="255"/>
      <c r="K171" s="7"/>
      <c r="L171" s="8"/>
      <c r="M171" s="253" t="s">
        <v>13</v>
      </c>
      <c r="N171" s="253"/>
      <c r="O171" s="254">
        <f>VLOOKUP(AA171,'個票データ(男子)'!$A:$H,7,0)</f>
        <v>0</v>
      </c>
      <c r="P171" s="254"/>
      <c r="Q171" s="254"/>
      <c r="R171" s="253" t="s">
        <v>19</v>
      </c>
      <c r="S171" s="253"/>
      <c r="T171" s="255">
        <f>VLOOKUP(AA171,'個票データ(男子)'!$A:$H,8,0)</f>
        <v>0</v>
      </c>
      <c r="U171" s="255"/>
      <c r="V171" s="255"/>
      <c r="W171" s="7"/>
      <c r="Y171" s="9">
        <f t="shared" ref="Y171" si="62">Y166+1</f>
        <v>35</v>
      </c>
      <c r="AA171" s="9">
        <f t="shared" ref="AA171" si="63">AA166+1</f>
        <v>35</v>
      </c>
    </row>
    <row r="172" spans="1:27">
      <c r="A172" s="253" t="s">
        <v>20</v>
      </c>
      <c r="B172" s="253"/>
      <c r="C172" s="253" t="s">
        <v>1</v>
      </c>
      <c r="D172" s="253"/>
      <c r="E172" s="253"/>
      <c r="F172" s="253" t="s">
        <v>22</v>
      </c>
      <c r="G172" s="253"/>
      <c r="H172" s="253" t="s">
        <v>23</v>
      </c>
      <c r="I172" s="253"/>
      <c r="J172" s="253"/>
      <c r="K172" s="7"/>
      <c r="L172" s="8"/>
      <c r="M172" s="253" t="s">
        <v>20</v>
      </c>
      <c r="N172" s="253"/>
      <c r="O172" s="253" t="s">
        <v>1</v>
      </c>
      <c r="P172" s="253"/>
      <c r="Q172" s="253"/>
      <c r="R172" s="253" t="s">
        <v>22</v>
      </c>
      <c r="S172" s="253"/>
      <c r="T172" s="253" t="s">
        <v>23</v>
      </c>
      <c r="U172" s="253"/>
      <c r="V172" s="253"/>
      <c r="W172" s="7"/>
    </row>
    <row r="173" spans="1:27" ht="22" customHeight="1">
      <c r="A173" s="253" t="str">
        <f>VLOOKUP(Y171,'個票データ(男子)'!$A:$H,2,0)</f>
        <v/>
      </c>
      <c r="B173" s="253"/>
      <c r="C173" s="253" t="str">
        <f>VLOOKUP(Y171,'個票データ(男子)'!$A:$H,3,0)</f>
        <v/>
      </c>
      <c r="D173" s="253"/>
      <c r="E173" s="253"/>
      <c r="F173" s="253" t="str">
        <f>VLOOKUP(Y171,'個票データ(男子)'!$A:$H,4,0)</f>
        <v/>
      </c>
      <c r="G173" s="253"/>
      <c r="H173" s="253">
        <f>'一覧表(男子)'!$C$6</f>
        <v>0</v>
      </c>
      <c r="I173" s="253"/>
      <c r="J173" s="253"/>
      <c r="K173" s="7"/>
      <c r="L173" s="8"/>
      <c r="M173" s="253" t="str">
        <f>VLOOKUP(AA171,'個票データ(男子)'!$A:$H,2,0)</f>
        <v/>
      </c>
      <c r="N173" s="253"/>
      <c r="O173" s="253" t="str">
        <f>VLOOKUP(AA171,'個票データ(男子)'!$A:$H,3,0)</f>
        <v/>
      </c>
      <c r="P173" s="253"/>
      <c r="Q173" s="253"/>
      <c r="R173" s="253" t="str">
        <f>VLOOKUP(AA171,'個票データ(男子)'!$A:$H,4,0)</f>
        <v/>
      </c>
      <c r="S173" s="253"/>
      <c r="T173" s="253">
        <f>'一覧表(男子)'!$C$6</f>
        <v>0</v>
      </c>
      <c r="U173" s="253"/>
      <c r="V173" s="253"/>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53" t="s">
        <v>13</v>
      </c>
      <c r="B176" s="253"/>
      <c r="C176" s="254">
        <f>VLOOKUP(Y176,'個票データ(男子)'!$A:$H,5,0)</f>
        <v>0</v>
      </c>
      <c r="D176" s="254"/>
      <c r="E176" s="254"/>
      <c r="F176" s="253" t="s">
        <v>19</v>
      </c>
      <c r="G176" s="253"/>
      <c r="H176" s="255">
        <f>VLOOKUP(Y176,'個票データ(男子)'!$A:$H,6,0)</f>
        <v>0</v>
      </c>
      <c r="I176" s="255"/>
      <c r="J176" s="255"/>
      <c r="K176" s="7"/>
      <c r="L176" s="8"/>
      <c r="M176" s="253" t="s">
        <v>13</v>
      </c>
      <c r="N176" s="253"/>
      <c r="O176" s="254">
        <f>VLOOKUP(AA176,'個票データ(男子)'!$A:$H,7,0)</f>
        <v>0</v>
      </c>
      <c r="P176" s="254"/>
      <c r="Q176" s="254"/>
      <c r="R176" s="253" t="s">
        <v>19</v>
      </c>
      <c r="S176" s="253"/>
      <c r="T176" s="255">
        <f>VLOOKUP(AA176,'個票データ(男子)'!$A:$H,8,0)</f>
        <v>0</v>
      </c>
      <c r="U176" s="255"/>
      <c r="V176" s="255"/>
      <c r="W176" s="7"/>
      <c r="Y176" s="9">
        <f t="shared" ref="Y176" si="64">Y171+1</f>
        <v>36</v>
      </c>
      <c r="AA176" s="9">
        <f t="shared" ref="AA176" si="65">AA171+1</f>
        <v>36</v>
      </c>
    </row>
    <row r="177" spans="1:27">
      <c r="A177" s="253" t="s">
        <v>20</v>
      </c>
      <c r="B177" s="253"/>
      <c r="C177" s="253" t="s">
        <v>1</v>
      </c>
      <c r="D177" s="253"/>
      <c r="E177" s="253"/>
      <c r="F177" s="253" t="s">
        <v>22</v>
      </c>
      <c r="G177" s="253"/>
      <c r="H177" s="253" t="s">
        <v>23</v>
      </c>
      <c r="I177" s="253"/>
      <c r="J177" s="253"/>
      <c r="K177" s="7"/>
      <c r="L177" s="8"/>
      <c r="M177" s="253" t="s">
        <v>20</v>
      </c>
      <c r="N177" s="253"/>
      <c r="O177" s="253" t="s">
        <v>1</v>
      </c>
      <c r="P177" s="253"/>
      <c r="Q177" s="253"/>
      <c r="R177" s="253" t="s">
        <v>22</v>
      </c>
      <c r="S177" s="253"/>
      <c r="T177" s="253" t="s">
        <v>23</v>
      </c>
      <c r="U177" s="253"/>
      <c r="V177" s="253"/>
      <c r="W177" s="7"/>
    </row>
    <row r="178" spans="1:27" ht="22" customHeight="1">
      <c r="A178" s="253" t="str">
        <f>VLOOKUP(Y176,'個票データ(男子)'!$A:$H,2,0)</f>
        <v/>
      </c>
      <c r="B178" s="253"/>
      <c r="C178" s="253" t="str">
        <f>VLOOKUP(Y176,'個票データ(男子)'!$A:$H,3,0)</f>
        <v/>
      </c>
      <c r="D178" s="253"/>
      <c r="E178" s="253"/>
      <c r="F178" s="253" t="str">
        <f>VLOOKUP(Y176,'個票データ(男子)'!$A:$H,4,0)</f>
        <v/>
      </c>
      <c r="G178" s="253"/>
      <c r="H178" s="253">
        <f>'一覧表(男子)'!$C$6</f>
        <v>0</v>
      </c>
      <c r="I178" s="253"/>
      <c r="J178" s="253"/>
      <c r="K178" s="7"/>
      <c r="L178" s="8"/>
      <c r="M178" s="253" t="str">
        <f>VLOOKUP(AA176,'個票データ(男子)'!$A:$H,2,0)</f>
        <v/>
      </c>
      <c r="N178" s="253"/>
      <c r="O178" s="253" t="str">
        <f>VLOOKUP(AA176,'個票データ(男子)'!$A:$H,3,0)</f>
        <v/>
      </c>
      <c r="P178" s="253"/>
      <c r="Q178" s="253"/>
      <c r="R178" s="253" t="str">
        <f>VLOOKUP(AA176,'個票データ(男子)'!$A:$H,4,0)</f>
        <v/>
      </c>
      <c r="S178" s="253"/>
      <c r="T178" s="253">
        <f>'一覧表(男子)'!$C$6</f>
        <v>0</v>
      </c>
      <c r="U178" s="253"/>
      <c r="V178" s="253"/>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53" t="s">
        <v>13</v>
      </c>
      <c r="B181" s="253"/>
      <c r="C181" s="254">
        <f>VLOOKUP(Y181,'個票データ(男子)'!$A:$H,5,0)</f>
        <v>0</v>
      </c>
      <c r="D181" s="254"/>
      <c r="E181" s="254"/>
      <c r="F181" s="253" t="s">
        <v>19</v>
      </c>
      <c r="G181" s="253"/>
      <c r="H181" s="255">
        <f>VLOOKUP(Y181,'個票データ(男子)'!$A:$H,6,0)</f>
        <v>0</v>
      </c>
      <c r="I181" s="255"/>
      <c r="J181" s="255"/>
      <c r="K181" s="7"/>
      <c r="L181" s="8"/>
      <c r="M181" s="253" t="s">
        <v>13</v>
      </c>
      <c r="N181" s="253"/>
      <c r="O181" s="254">
        <f>VLOOKUP(AA181,'個票データ(男子)'!$A:$H,7,0)</f>
        <v>0</v>
      </c>
      <c r="P181" s="254"/>
      <c r="Q181" s="254"/>
      <c r="R181" s="253" t="s">
        <v>19</v>
      </c>
      <c r="S181" s="253"/>
      <c r="T181" s="255">
        <f>VLOOKUP(AA181,'個票データ(男子)'!$A:$H,8,0)</f>
        <v>0</v>
      </c>
      <c r="U181" s="255"/>
      <c r="V181" s="255"/>
      <c r="W181" s="7"/>
      <c r="Y181" s="9">
        <f t="shared" ref="Y181" si="66">Y176+1</f>
        <v>37</v>
      </c>
      <c r="AA181" s="9">
        <f t="shared" ref="AA181" si="67">AA176+1</f>
        <v>37</v>
      </c>
    </row>
    <row r="182" spans="1:27">
      <c r="A182" s="253" t="s">
        <v>20</v>
      </c>
      <c r="B182" s="253"/>
      <c r="C182" s="253" t="s">
        <v>1</v>
      </c>
      <c r="D182" s="253"/>
      <c r="E182" s="253"/>
      <c r="F182" s="253" t="s">
        <v>22</v>
      </c>
      <c r="G182" s="253"/>
      <c r="H182" s="253" t="s">
        <v>23</v>
      </c>
      <c r="I182" s="253"/>
      <c r="J182" s="253"/>
      <c r="K182" s="7"/>
      <c r="L182" s="8"/>
      <c r="M182" s="253" t="s">
        <v>20</v>
      </c>
      <c r="N182" s="253"/>
      <c r="O182" s="253" t="s">
        <v>1</v>
      </c>
      <c r="P182" s="253"/>
      <c r="Q182" s="253"/>
      <c r="R182" s="253" t="s">
        <v>22</v>
      </c>
      <c r="S182" s="253"/>
      <c r="T182" s="253" t="s">
        <v>23</v>
      </c>
      <c r="U182" s="253"/>
      <c r="V182" s="253"/>
      <c r="W182" s="7"/>
    </row>
    <row r="183" spans="1:27" ht="22" customHeight="1">
      <c r="A183" s="253" t="str">
        <f>VLOOKUP(Y181,'個票データ(男子)'!$A:$H,2,0)</f>
        <v/>
      </c>
      <c r="B183" s="253"/>
      <c r="C183" s="253" t="str">
        <f>VLOOKUP(Y181,'個票データ(男子)'!$A:$H,3,0)</f>
        <v/>
      </c>
      <c r="D183" s="253"/>
      <c r="E183" s="253"/>
      <c r="F183" s="253" t="str">
        <f>VLOOKUP(Y181,'個票データ(男子)'!$A:$H,4,0)</f>
        <v/>
      </c>
      <c r="G183" s="253"/>
      <c r="H183" s="253">
        <f>'一覧表(男子)'!$C$6</f>
        <v>0</v>
      </c>
      <c r="I183" s="253"/>
      <c r="J183" s="253"/>
      <c r="K183" s="7"/>
      <c r="L183" s="8"/>
      <c r="M183" s="253" t="str">
        <f>VLOOKUP(AA181,'個票データ(男子)'!$A:$H,2,0)</f>
        <v/>
      </c>
      <c r="N183" s="253"/>
      <c r="O183" s="253" t="str">
        <f>VLOOKUP(AA181,'個票データ(男子)'!$A:$H,3,0)</f>
        <v/>
      </c>
      <c r="P183" s="253"/>
      <c r="Q183" s="253"/>
      <c r="R183" s="253" t="str">
        <f>VLOOKUP(AA181,'個票データ(男子)'!$A:$H,4,0)</f>
        <v/>
      </c>
      <c r="S183" s="253"/>
      <c r="T183" s="253">
        <f>'一覧表(男子)'!$C$6</f>
        <v>0</v>
      </c>
      <c r="U183" s="253"/>
      <c r="V183" s="253"/>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53" t="s">
        <v>13</v>
      </c>
      <c r="B186" s="253"/>
      <c r="C186" s="254">
        <f>VLOOKUP(Y186,'個票データ(男子)'!$A:$H,5,0)</f>
        <v>0</v>
      </c>
      <c r="D186" s="254"/>
      <c r="E186" s="254"/>
      <c r="F186" s="253" t="s">
        <v>19</v>
      </c>
      <c r="G186" s="253"/>
      <c r="H186" s="255">
        <f>VLOOKUP(Y186,'個票データ(男子)'!$A:$H,6,0)</f>
        <v>0</v>
      </c>
      <c r="I186" s="255"/>
      <c r="J186" s="255"/>
      <c r="K186" s="7"/>
      <c r="L186" s="8"/>
      <c r="M186" s="253" t="s">
        <v>13</v>
      </c>
      <c r="N186" s="253"/>
      <c r="O186" s="254">
        <f>VLOOKUP(AA186,'個票データ(男子)'!$A:$H,7,0)</f>
        <v>0</v>
      </c>
      <c r="P186" s="254"/>
      <c r="Q186" s="254"/>
      <c r="R186" s="253" t="s">
        <v>19</v>
      </c>
      <c r="S186" s="253"/>
      <c r="T186" s="255">
        <f>VLOOKUP(AA186,'個票データ(男子)'!$A:$H,8,0)</f>
        <v>0</v>
      </c>
      <c r="U186" s="255"/>
      <c r="V186" s="255"/>
      <c r="W186" s="7"/>
      <c r="Y186" s="9">
        <f t="shared" ref="Y186" si="68">Y181+1</f>
        <v>38</v>
      </c>
      <c r="AA186" s="9">
        <f t="shared" ref="AA186" si="69">AA181+1</f>
        <v>38</v>
      </c>
    </row>
    <row r="187" spans="1:27">
      <c r="A187" s="253" t="s">
        <v>20</v>
      </c>
      <c r="B187" s="253"/>
      <c r="C187" s="253" t="s">
        <v>1</v>
      </c>
      <c r="D187" s="253"/>
      <c r="E187" s="253"/>
      <c r="F187" s="253" t="s">
        <v>22</v>
      </c>
      <c r="G187" s="253"/>
      <c r="H187" s="253" t="s">
        <v>23</v>
      </c>
      <c r="I187" s="253"/>
      <c r="J187" s="253"/>
      <c r="K187" s="7"/>
      <c r="L187" s="8"/>
      <c r="M187" s="253" t="s">
        <v>20</v>
      </c>
      <c r="N187" s="253"/>
      <c r="O187" s="253" t="s">
        <v>1</v>
      </c>
      <c r="P187" s="253"/>
      <c r="Q187" s="253"/>
      <c r="R187" s="253" t="s">
        <v>22</v>
      </c>
      <c r="S187" s="253"/>
      <c r="T187" s="253" t="s">
        <v>23</v>
      </c>
      <c r="U187" s="253"/>
      <c r="V187" s="253"/>
      <c r="W187" s="7"/>
    </row>
    <row r="188" spans="1:27" ht="22" customHeight="1">
      <c r="A188" s="253" t="str">
        <f>VLOOKUP(Y186,'個票データ(男子)'!$A:$H,2,0)</f>
        <v/>
      </c>
      <c r="B188" s="253"/>
      <c r="C188" s="253" t="str">
        <f>VLOOKUP(Y186,'個票データ(男子)'!$A:$H,3,0)</f>
        <v/>
      </c>
      <c r="D188" s="253"/>
      <c r="E188" s="253"/>
      <c r="F188" s="253" t="str">
        <f>VLOOKUP(Y186,'個票データ(男子)'!$A:$H,4,0)</f>
        <v/>
      </c>
      <c r="G188" s="253"/>
      <c r="H188" s="253">
        <f>'一覧表(男子)'!$C$6</f>
        <v>0</v>
      </c>
      <c r="I188" s="253"/>
      <c r="J188" s="253"/>
      <c r="K188" s="7"/>
      <c r="L188" s="8"/>
      <c r="M188" s="253" t="str">
        <f>VLOOKUP(AA186,'個票データ(男子)'!$A:$H,2,0)</f>
        <v/>
      </c>
      <c r="N188" s="253"/>
      <c r="O188" s="253" t="str">
        <f>VLOOKUP(AA186,'個票データ(男子)'!$A:$H,3,0)</f>
        <v/>
      </c>
      <c r="P188" s="253"/>
      <c r="Q188" s="253"/>
      <c r="R188" s="253" t="str">
        <f>VLOOKUP(AA186,'個票データ(男子)'!$A:$H,4,0)</f>
        <v/>
      </c>
      <c r="S188" s="253"/>
      <c r="T188" s="253">
        <f>'一覧表(男子)'!$C$6</f>
        <v>0</v>
      </c>
      <c r="U188" s="253"/>
      <c r="V188" s="253"/>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53" t="s">
        <v>13</v>
      </c>
      <c r="B191" s="253"/>
      <c r="C191" s="254">
        <f>VLOOKUP(Y191,'個票データ(男子)'!$A:$H,5,0)</f>
        <v>0</v>
      </c>
      <c r="D191" s="254"/>
      <c r="E191" s="254"/>
      <c r="F191" s="253" t="s">
        <v>19</v>
      </c>
      <c r="G191" s="253"/>
      <c r="H191" s="255">
        <f>VLOOKUP(Y191,'個票データ(男子)'!$A:$H,6,0)</f>
        <v>0</v>
      </c>
      <c r="I191" s="255"/>
      <c r="J191" s="255"/>
      <c r="K191" s="7"/>
      <c r="L191" s="8"/>
      <c r="M191" s="253" t="s">
        <v>13</v>
      </c>
      <c r="N191" s="253"/>
      <c r="O191" s="254">
        <f>VLOOKUP(AA191,'個票データ(男子)'!$A:$H,7,0)</f>
        <v>0</v>
      </c>
      <c r="P191" s="254"/>
      <c r="Q191" s="254"/>
      <c r="R191" s="253" t="s">
        <v>19</v>
      </c>
      <c r="S191" s="253"/>
      <c r="T191" s="255">
        <f>VLOOKUP(AA191,'個票データ(男子)'!$A:$H,8,0)</f>
        <v>0</v>
      </c>
      <c r="U191" s="255"/>
      <c r="V191" s="255"/>
      <c r="W191" s="7"/>
      <c r="Y191" s="9">
        <f t="shared" ref="Y191" si="70">Y186+1</f>
        <v>39</v>
      </c>
      <c r="AA191" s="9">
        <f t="shared" ref="AA191" si="71">AA186+1</f>
        <v>39</v>
      </c>
    </row>
    <row r="192" spans="1:27">
      <c r="A192" s="253" t="s">
        <v>20</v>
      </c>
      <c r="B192" s="253"/>
      <c r="C192" s="253" t="s">
        <v>1</v>
      </c>
      <c r="D192" s="253"/>
      <c r="E192" s="253"/>
      <c r="F192" s="253" t="s">
        <v>22</v>
      </c>
      <c r="G192" s="253"/>
      <c r="H192" s="253" t="s">
        <v>23</v>
      </c>
      <c r="I192" s="253"/>
      <c r="J192" s="253"/>
      <c r="K192" s="7"/>
      <c r="L192" s="8"/>
      <c r="M192" s="253" t="s">
        <v>20</v>
      </c>
      <c r="N192" s="253"/>
      <c r="O192" s="253" t="s">
        <v>1</v>
      </c>
      <c r="P192" s="253"/>
      <c r="Q192" s="253"/>
      <c r="R192" s="253" t="s">
        <v>22</v>
      </c>
      <c r="S192" s="253"/>
      <c r="T192" s="253" t="s">
        <v>23</v>
      </c>
      <c r="U192" s="253"/>
      <c r="V192" s="253"/>
      <c r="W192" s="7"/>
    </row>
    <row r="193" spans="1:27" ht="22" customHeight="1">
      <c r="A193" s="253" t="str">
        <f>VLOOKUP(Y191,'個票データ(男子)'!$A:$H,2,0)</f>
        <v/>
      </c>
      <c r="B193" s="253"/>
      <c r="C193" s="253" t="str">
        <f>VLOOKUP(Y191,'個票データ(男子)'!$A:$H,3,0)</f>
        <v/>
      </c>
      <c r="D193" s="253"/>
      <c r="E193" s="253"/>
      <c r="F193" s="253" t="str">
        <f>VLOOKUP(Y191,'個票データ(男子)'!$A:$H,4,0)</f>
        <v/>
      </c>
      <c r="G193" s="253"/>
      <c r="H193" s="253">
        <f>'一覧表(男子)'!$C$6</f>
        <v>0</v>
      </c>
      <c r="I193" s="253"/>
      <c r="J193" s="253"/>
      <c r="K193" s="7"/>
      <c r="L193" s="8"/>
      <c r="M193" s="253" t="str">
        <f>VLOOKUP(AA191,'個票データ(男子)'!$A:$H,2,0)</f>
        <v/>
      </c>
      <c r="N193" s="253"/>
      <c r="O193" s="253" t="str">
        <f>VLOOKUP(AA191,'個票データ(男子)'!$A:$H,3,0)</f>
        <v/>
      </c>
      <c r="P193" s="253"/>
      <c r="Q193" s="253"/>
      <c r="R193" s="253" t="str">
        <f>VLOOKUP(AA191,'個票データ(男子)'!$A:$H,4,0)</f>
        <v/>
      </c>
      <c r="S193" s="253"/>
      <c r="T193" s="253">
        <f>'一覧表(男子)'!$C$6</f>
        <v>0</v>
      </c>
      <c r="U193" s="253"/>
      <c r="V193" s="253"/>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53" t="s">
        <v>13</v>
      </c>
      <c r="B196" s="253"/>
      <c r="C196" s="254">
        <f>VLOOKUP(Y196,'個票データ(男子)'!$A:$H,5,0)</f>
        <v>0</v>
      </c>
      <c r="D196" s="254"/>
      <c r="E196" s="254"/>
      <c r="F196" s="253" t="s">
        <v>19</v>
      </c>
      <c r="G196" s="253"/>
      <c r="H196" s="255">
        <f>VLOOKUP(Y196,'個票データ(男子)'!$A:$H,6,0)</f>
        <v>0</v>
      </c>
      <c r="I196" s="255"/>
      <c r="J196" s="255"/>
      <c r="K196" s="7"/>
      <c r="L196" s="8"/>
      <c r="M196" s="253" t="s">
        <v>13</v>
      </c>
      <c r="N196" s="253"/>
      <c r="O196" s="254">
        <f>VLOOKUP(AA196,'個票データ(男子)'!$A:$H,7,0)</f>
        <v>0</v>
      </c>
      <c r="P196" s="254"/>
      <c r="Q196" s="254"/>
      <c r="R196" s="253" t="s">
        <v>19</v>
      </c>
      <c r="S196" s="253"/>
      <c r="T196" s="255">
        <f>VLOOKUP(AA196,'個票データ(男子)'!$A:$H,8,0)</f>
        <v>0</v>
      </c>
      <c r="U196" s="255"/>
      <c r="V196" s="255"/>
      <c r="W196" s="7"/>
      <c r="Y196" s="9">
        <f t="shared" ref="Y196" si="72">Y191+1</f>
        <v>40</v>
      </c>
      <c r="AA196" s="9">
        <f t="shared" ref="AA196" si="73">AA191+1</f>
        <v>40</v>
      </c>
    </row>
    <row r="197" spans="1:27">
      <c r="A197" s="253" t="s">
        <v>20</v>
      </c>
      <c r="B197" s="253"/>
      <c r="C197" s="253" t="s">
        <v>1</v>
      </c>
      <c r="D197" s="253"/>
      <c r="E197" s="253"/>
      <c r="F197" s="253" t="s">
        <v>22</v>
      </c>
      <c r="G197" s="253"/>
      <c r="H197" s="253" t="s">
        <v>23</v>
      </c>
      <c r="I197" s="253"/>
      <c r="J197" s="253"/>
      <c r="K197" s="7"/>
      <c r="L197" s="8"/>
      <c r="M197" s="253" t="s">
        <v>20</v>
      </c>
      <c r="N197" s="253"/>
      <c r="O197" s="253" t="s">
        <v>1</v>
      </c>
      <c r="P197" s="253"/>
      <c r="Q197" s="253"/>
      <c r="R197" s="253" t="s">
        <v>22</v>
      </c>
      <c r="S197" s="253"/>
      <c r="T197" s="253" t="s">
        <v>23</v>
      </c>
      <c r="U197" s="253"/>
      <c r="V197" s="253"/>
      <c r="W197" s="7"/>
    </row>
    <row r="198" spans="1:27" ht="22" customHeight="1">
      <c r="A198" s="253" t="str">
        <f>VLOOKUP(Y196,'個票データ(男子)'!$A:$H,2,0)</f>
        <v/>
      </c>
      <c r="B198" s="253"/>
      <c r="C198" s="253" t="str">
        <f>VLOOKUP(Y196,'個票データ(男子)'!$A:$H,3,0)</f>
        <v/>
      </c>
      <c r="D198" s="253"/>
      <c r="E198" s="253"/>
      <c r="F198" s="253" t="str">
        <f>VLOOKUP(Y196,'個票データ(男子)'!$A:$H,4,0)</f>
        <v/>
      </c>
      <c r="G198" s="253"/>
      <c r="H198" s="253">
        <f>'一覧表(男子)'!$C$6</f>
        <v>0</v>
      </c>
      <c r="I198" s="253"/>
      <c r="J198" s="253"/>
      <c r="K198" s="7"/>
      <c r="L198" s="8"/>
      <c r="M198" s="253" t="str">
        <f>VLOOKUP(AA196,'個票データ(男子)'!$A:$H,2,0)</f>
        <v/>
      </c>
      <c r="N198" s="253"/>
      <c r="O198" s="253" t="str">
        <f>VLOOKUP(AA196,'個票データ(男子)'!$A:$H,3,0)</f>
        <v/>
      </c>
      <c r="P198" s="253"/>
      <c r="Q198" s="253"/>
      <c r="R198" s="253" t="str">
        <f>VLOOKUP(AA196,'個票データ(男子)'!$A:$H,4,0)</f>
        <v/>
      </c>
      <c r="S198" s="253"/>
      <c r="T198" s="253">
        <f>'一覧表(男子)'!$C$6</f>
        <v>0</v>
      </c>
      <c r="U198" s="253"/>
      <c r="V198" s="253"/>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53" t="s">
        <v>13</v>
      </c>
      <c r="B201" s="253"/>
      <c r="C201" s="254">
        <f>VLOOKUP(Y201,'個票データ(男子)'!$A:$H,5,0)</f>
        <v>0</v>
      </c>
      <c r="D201" s="254"/>
      <c r="E201" s="254"/>
      <c r="F201" s="253" t="s">
        <v>19</v>
      </c>
      <c r="G201" s="253"/>
      <c r="H201" s="255">
        <f>VLOOKUP(Y201,'個票データ(男子)'!$A:$H,6,0)</f>
        <v>0</v>
      </c>
      <c r="I201" s="255"/>
      <c r="J201" s="255"/>
      <c r="K201" s="7"/>
      <c r="L201" s="8"/>
      <c r="M201" s="253" t="s">
        <v>13</v>
      </c>
      <c r="N201" s="253"/>
      <c r="O201" s="254">
        <f>VLOOKUP(AA201,'個票データ(男子)'!$A:$H,7,0)</f>
        <v>0</v>
      </c>
      <c r="P201" s="254"/>
      <c r="Q201" s="254"/>
      <c r="R201" s="253" t="s">
        <v>19</v>
      </c>
      <c r="S201" s="253"/>
      <c r="T201" s="255">
        <f>VLOOKUP(AA201,'個票データ(男子)'!$A:$H,8,0)</f>
        <v>0</v>
      </c>
      <c r="U201" s="255"/>
      <c r="V201" s="255"/>
      <c r="W201" s="7"/>
      <c r="Y201" s="9">
        <f t="shared" ref="Y201" si="74">Y196+1</f>
        <v>41</v>
      </c>
      <c r="AA201" s="9">
        <f t="shared" ref="AA201" si="75">AA196+1</f>
        <v>41</v>
      </c>
    </row>
    <row r="202" spans="1:27">
      <c r="A202" s="253" t="s">
        <v>20</v>
      </c>
      <c r="B202" s="253"/>
      <c r="C202" s="253" t="s">
        <v>1</v>
      </c>
      <c r="D202" s="253"/>
      <c r="E202" s="253"/>
      <c r="F202" s="253" t="s">
        <v>22</v>
      </c>
      <c r="G202" s="253"/>
      <c r="H202" s="253" t="s">
        <v>23</v>
      </c>
      <c r="I202" s="253"/>
      <c r="J202" s="253"/>
      <c r="K202" s="7"/>
      <c r="L202" s="8"/>
      <c r="M202" s="253" t="s">
        <v>20</v>
      </c>
      <c r="N202" s="253"/>
      <c r="O202" s="253" t="s">
        <v>1</v>
      </c>
      <c r="P202" s="253"/>
      <c r="Q202" s="253"/>
      <c r="R202" s="253" t="s">
        <v>22</v>
      </c>
      <c r="S202" s="253"/>
      <c r="T202" s="253" t="s">
        <v>23</v>
      </c>
      <c r="U202" s="253"/>
      <c r="V202" s="253"/>
      <c r="W202" s="7"/>
    </row>
    <row r="203" spans="1:27" ht="22" customHeight="1">
      <c r="A203" s="253" t="str">
        <f>VLOOKUP(Y201,'個票データ(男子)'!$A:$H,2,0)</f>
        <v/>
      </c>
      <c r="B203" s="253"/>
      <c r="C203" s="253" t="str">
        <f>VLOOKUP(Y201,'個票データ(男子)'!$A:$H,3,0)</f>
        <v/>
      </c>
      <c r="D203" s="253"/>
      <c r="E203" s="253"/>
      <c r="F203" s="253" t="str">
        <f>VLOOKUP(Y201,'個票データ(男子)'!$A:$H,4,0)</f>
        <v/>
      </c>
      <c r="G203" s="253"/>
      <c r="H203" s="253">
        <f>'一覧表(男子)'!$C$6</f>
        <v>0</v>
      </c>
      <c r="I203" s="253"/>
      <c r="J203" s="253"/>
      <c r="K203" s="7"/>
      <c r="L203" s="8"/>
      <c r="M203" s="253" t="str">
        <f>VLOOKUP(AA201,'個票データ(男子)'!$A:$H,2,0)</f>
        <v/>
      </c>
      <c r="N203" s="253"/>
      <c r="O203" s="253" t="str">
        <f>VLOOKUP(AA201,'個票データ(男子)'!$A:$H,3,0)</f>
        <v/>
      </c>
      <c r="P203" s="253"/>
      <c r="Q203" s="253"/>
      <c r="R203" s="253" t="str">
        <f>VLOOKUP(AA201,'個票データ(男子)'!$A:$H,4,0)</f>
        <v/>
      </c>
      <c r="S203" s="253"/>
      <c r="T203" s="253">
        <f>'一覧表(男子)'!$C$6</f>
        <v>0</v>
      </c>
      <c r="U203" s="253"/>
      <c r="V203" s="253"/>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53" t="s">
        <v>13</v>
      </c>
      <c r="B206" s="253"/>
      <c r="C206" s="254">
        <f>VLOOKUP(Y206,'個票データ(男子)'!$A:$H,5,0)</f>
        <v>0</v>
      </c>
      <c r="D206" s="254"/>
      <c r="E206" s="254"/>
      <c r="F206" s="253" t="s">
        <v>19</v>
      </c>
      <c r="G206" s="253"/>
      <c r="H206" s="255">
        <f>VLOOKUP(Y206,'個票データ(男子)'!$A:$H,6,0)</f>
        <v>0</v>
      </c>
      <c r="I206" s="255"/>
      <c r="J206" s="255"/>
      <c r="K206" s="7"/>
      <c r="L206" s="8"/>
      <c r="M206" s="253" t="s">
        <v>13</v>
      </c>
      <c r="N206" s="253"/>
      <c r="O206" s="254">
        <f>VLOOKUP(AA206,'個票データ(男子)'!$A:$H,7,0)</f>
        <v>0</v>
      </c>
      <c r="P206" s="254"/>
      <c r="Q206" s="254"/>
      <c r="R206" s="253" t="s">
        <v>19</v>
      </c>
      <c r="S206" s="253"/>
      <c r="T206" s="255">
        <f>VLOOKUP(AA206,'個票データ(男子)'!$A:$H,8,0)</f>
        <v>0</v>
      </c>
      <c r="U206" s="255"/>
      <c r="V206" s="255"/>
      <c r="W206" s="7"/>
      <c r="Y206" s="9">
        <f t="shared" ref="Y206" si="76">Y201+1</f>
        <v>42</v>
      </c>
      <c r="AA206" s="9">
        <f t="shared" ref="AA206" si="77">AA201+1</f>
        <v>42</v>
      </c>
    </row>
    <row r="207" spans="1:27">
      <c r="A207" s="253" t="s">
        <v>20</v>
      </c>
      <c r="B207" s="253"/>
      <c r="C207" s="253" t="s">
        <v>1</v>
      </c>
      <c r="D207" s="253"/>
      <c r="E207" s="253"/>
      <c r="F207" s="253" t="s">
        <v>22</v>
      </c>
      <c r="G207" s="253"/>
      <c r="H207" s="253" t="s">
        <v>23</v>
      </c>
      <c r="I207" s="253"/>
      <c r="J207" s="253"/>
      <c r="K207" s="7"/>
      <c r="L207" s="8"/>
      <c r="M207" s="253" t="s">
        <v>20</v>
      </c>
      <c r="N207" s="253"/>
      <c r="O207" s="253" t="s">
        <v>1</v>
      </c>
      <c r="P207" s="253"/>
      <c r="Q207" s="253"/>
      <c r="R207" s="253" t="s">
        <v>22</v>
      </c>
      <c r="S207" s="253"/>
      <c r="T207" s="253" t="s">
        <v>23</v>
      </c>
      <c r="U207" s="253"/>
      <c r="V207" s="253"/>
      <c r="W207" s="7"/>
    </row>
    <row r="208" spans="1:27" ht="22" customHeight="1">
      <c r="A208" s="253" t="str">
        <f>VLOOKUP(Y206,'個票データ(男子)'!$A:$H,2,0)</f>
        <v/>
      </c>
      <c r="B208" s="253"/>
      <c r="C208" s="253" t="str">
        <f>VLOOKUP(Y206,'個票データ(男子)'!$A:$H,3,0)</f>
        <v/>
      </c>
      <c r="D208" s="253"/>
      <c r="E208" s="253"/>
      <c r="F208" s="253" t="str">
        <f>VLOOKUP(Y206,'個票データ(男子)'!$A:$H,4,0)</f>
        <v/>
      </c>
      <c r="G208" s="253"/>
      <c r="H208" s="253">
        <f>'一覧表(男子)'!$C$6</f>
        <v>0</v>
      </c>
      <c r="I208" s="253"/>
      <c r="J208" s="253"/>
      <c r="K208" s="7"/>
      <c r="L208" s="8"/>
      <c r="M208" s="253" t="str">
        <f>VLOOKUP(AA206,'個票データ(男子)'!$A:$H,2,0)</f>
        <v/>
      </c>
      <c r="N208" s="253"/>
      <c r="O208" s="253" t="str">
        <f>VLOOKUP(AA206,'個票データ(男子)'!$A:$H,3,0)</f>
        <v/>
      </c>
      <c r="P208" s="253"/>
      <c r="Q208" s="253"/>
      <c r="R208" s="253" t="str">
        <f>VLOOKUP(AA206,'個票データ(男子)'!$A:$H,4,0)</f>
        <v/>
      </c>
      <c r="S208" s="253"/>
      <c r="T208" s="253">
        <f>'一覧表(男子)'!$C$6</f>
        <v>0</v>
      </c>
      <c r="U208" s="253"/>
      <c r="V208" s="253"/>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53" t="s">
        <v>13</v>
      </c>
      <c r="B211" s="253"/>
      <c r="C211" s="254">
        <f>VLOOKUP(Y211,'個票データ(男子)'!$A:$H,5,0)</f>
        <v>0</v>
      </c>
      <c r="D211" s="254"/>
      <c r="E211" s="254"/>
      <c r="F211" s="253" t="s">
        <v>19</v>
      </c>
      <c r="G211" s="253"/>
      <c r="H211" s="255">
        <f>VLOOKUP(Y211,'個票データ(男子)'!$A:$H,6,0)</f>
        <v>0</v>
      </c>
      <c r="I211" s="255"/>
      <c r="J211" s="255"/>
      <c r="K211" s="7"/>
      <c r="L211" s="8"/>
      <c r="M211" s="253" t="s">
        <v>13</v>
      </c>
      <c r="N211" s="253"/>
      <c r="O211" s="254">
        <f>VLOOKUP(AA211,'個票データ(男子)'!$A:$H,7,0)</f>
        <v>0</v>
      </c>
      <c r="P211" s="254"/>
      <c r="Q211" s="254"/>
      <c r="R211" s="253" t="s">
        <v>19</v>
      </c>
      <c r="S211" s="253"/>
      <c r="T211" s="255">
        <f>VLOOKUP(AA211,'個票データ(男子)'!$A:$H,8,0)</f>
        <v>0</v>
      </c>
      <c r="U211" s="255"/>
      <c r="V211" s="255"/>
      <c r="W211" s="7"/>
      <c r="Y211" s="9">
        <f t="shared" ref="Y211" si="78">Y206+1</f>
        <v>43</v>
      </c>
      <c r="AA211" s="9">
        <f t="shared" ref="AA211" si="79">AA206+1</f>
        <v>43</v>
      </c>
    </row>
    <row r="212" spans="1:27">
      <c r="A212" s="253" t="s">
        <v>20</v>
      </c>
      <c r="B212" s="253"/>
      <c r="C212" s="253" t="s">
        <v>1</v>
      </c>
      <c r="D212" s="253"/>
      <c r="E212" s="253"/>
      <c r="F212" s="253" t="s">
        <v>22</v>
      </c>
      <c r="G212" s="253"/>
      <c r="H212" s="253" t="s">
        <v>23</v>
      </c>
      <c r="I212" s="253"/>
      <c r="J212" s="253"/>
      <c r="K212" s="7"/>
      <c r="L212" s="8"/>
      <c r="M212" s="253" t="s">
        <v>20</v>
      </c>
      <c r="N212" s="253"/>
      <c r="O212" s="253" t="s">
        <v>1</v>
      </c>
      <c r="P212" s="253"/>
      <c r="Q212" s="253"/>
      <c r="R212" s="253" t="s">
        <v>22</v>
      </c>
      <c r="S212" s="253"/>
      <c r="T212" s="253" t="s">
        <v>23</v>
      </c>
      <c r="U212" s="253"/>
      <c r="V212" s="253"/>
      <c r="W212" s="7"/>
    </row>
    <row r="213" spans="1:27" ht="22" customHeight="1">
      <c r="A213" s="253" t="str">
        <f>VLOOKUP(Y211,'個票データ(男子)'!$A:$H,2,0)</f>
        <v/>
      </c>
      <c r="B213" s="253"/>
      <c r="C213" s="253" t="str">
        <f>VLOOKUP(Y211,'個票データ(男子)'!$A:$H,3,0)</f>
        <v/>
      </c>
      <c r="D213" s="253"/>
      <c r="E213" s="253"/>
      <c r="F213" s="253" t="str">
        <f>VLOOKUP(Y211,'個票データ(男子)'!$A:$H,4,0)</f>
        <v/>
      </c>
      <c r="G213" s="253"/>
      <c r="H213" s="253">
        <f>'一覧表(男子)'!$C$6</f>
        <v>0</v>
      </c>
      <c r="I213" s="253"/>
      <c r="J213" s="253"/>
      <c r="K213" s="7"/>
      <c r="L213" s="8"/>
      <c r="M213" s="253" t="str">
        <f>VLOOKUP(AA211,'個票データ(男子)'!$A:$H,2,0)</f>
        <v/>
      </c>
      <c r="N213" s="253"/>
      <c r="O213" s="253" t="str">
        <f>VLOOKUP(AA211,'個票データ(男子)'!$A:$H,3,0)</f>
        <v/>
      </c>
      <c r="P213" s="253"/>
      <c r="Q213" s="253"/>
      <c r="R213" s="253" t="str">
        <f>VLOOKUP(AA211,'個票データ(男子)'!$A:$H,4,0)</f>
        <v/>
      </c>
      <c r="S213" s="253"/>
      <c r="T213" s="253">
        <f>'一覧表(男子)'!$C$6</f>
        <v>0</v>
      </c>
      <c r="U213" s="253"/>
      <c r="V213" s="253"/>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53" t="s">
        <v>13</v>
      </c>
      <c r="B216" s="253"/>
      <c r="C216" s="254">
        <f>VLOOKUP(Y216,'個票データ(男子)'!$A:$H,5,0)</f>
        <v>0</v>
      </c>
      <c r="D216" s="254"/>
      <c r="E216" s="254"/>
      <c r="F216" s="253" t="s">
        <v>19</v>
      </c>
      <c r="G216" s="253"/>
      <c r="H216" s="255">
        <f>VLOOKUP(Y216,'個票データ(男子)'!$A:$H,6,0)</f>
        <v>0</v>
      </c>
      <c r="I216" s="255"/>
      <c r="J216" s="255"/>
      <c r="K216" s="7"/>
      <c r="L216" s="8"/>
      <c r="M216" s="253" t="s">
        <v>13</v>
      </c>
      <c r="N216" s="253"/>
      <c r="O216" s="254">
        <f>VLOOKUP(AA216,'個票データ(男子)'!$A:$H,7,0)</f>
        <v>0</v>
      </c>
      <c r="P216" s="254"/>
      <c r="Q216" s="254"/>
      <c r="R216" s="253" t="s">
        <v>19</v>
      </c>
      <c r="S216" s="253"/>
      <c r="T216" s="255">
        <f>VLOOKUP(AA216,'個票データ(男子)'!$A:$H,8,0)</f>
        <v>0</v>
      </c>
      <c r="U216" s="255"/>
      <c r="V216" s="255"/>
      <c r="W216" s="7"/>
      <c r="Y216" s="9">
        <f t="shared" ref="Y216" si="80">Y211+1</f>
        <v>44</v>
      </c>
      <c r="AA216" s="9">
        <f t="shared" ref="AA216" si="81">AA211+1</f>
        <v>44</v>
      </c>
    </row>
    <row r="217" spans="1:27">
      <c r="A217" s="253" t="s">
        <v>20</v>
      </c>
      <c r="B217" s="253"/>
      <c r="C217" s="253" t="s">
        <v>1</v>
      </c>
      <c r="D217" s="253"/>
      <c r="E217" s="253"/>
      <c r="F217" s="253" t="s">
        <v>22</v>
      </c>
      <c r="G217" s="253"/>
      <c r="H217" s="253" t="s">
        <v>23</v>
      </c>
      <c r="I217" s="253"/>
      <c r="J217" s="253"/>
      <c r="K217" s="7"/>
      <c r="L217" s="8"/>
      <c r="M217" s="253" t="s">
        <v>20</v>
      </c>
      <c r="N217" s="253"/>
      <c r="O217" s="253" t="s">
        <v>1</v>
      </c>
      <c r="P217" s="253"/>
      <c r="Q217" s="253"/>
      <c r="R217" s="253" t="s">
        <v>22</v>
      </c>
      <c r="S217" s="253"/>
      <c r="T217" s="253" t="s">
        <v>23</v>
      </c>
      <c r="U217" s="253"/>
      <c r="V217" s="253"/>
      <c r="W217" s="7"/>
    </row>
    <row r="218" spans="1:27" ht="22" customHeight="1">
      <c r="A218" s="253" t="str">
        <f>VLOOKUP(Y216,'個票データ(男子)'!$A:$H,2,0)</f>
        <v/>
      </c>
      <c r="B218" s="253"/>
      <c r="C218" s="253" t="str">
        <f>VLOOKUP(Y216,'個票データ(男子)'!$A:$H,3,0)</f>
        <v/>
      </c>
      <c r="D218" s="253"/>
      <c r="E218" s="253"/>
      <c r="F218" s="253" t="str">
        <f>VLOOKUP(Y216,'個票データ(男子)'!$A:$H,4,0)</f>
        <v/>
      </c>
      <c r="G218" s="253"/>
      <c r="H218" s="253">
        <f>'一覧表(男子)'!$C$6</f>
        <v>0</v>
      </c>
      <c r="I218" s="253"/>
      <c r="J218" s="253"/>
      <c r="K218" s="7"/>
      <c r="L218" s="8"/>
      <c r="M218" s="253" t="str">
        <f>VLOOKUP(AA216,'個票データ(男子)'!$A:$H,2,0)</f>
        <v/>
      </c>
      <c r="N218" s="253"/>
      <c r="O218" s="253" t="str">
        <f>VLOOKUP(AA216,'個票データ(男子)'!$A:$H,3,0)</f>
        <v/>
      </c>
      <c r="P218" s="253"/>
      <c r="Q218" s="253"/>
      <c r="R218" s="253" t="str">
        <f>VLOOKUP(AA216,'個票データ(男子)'!$A:$H,4,0)</f>
        <v/>
      </c>
      <c r="S218" s="253"/>
      <c r="T218" s="253">
        <f>'一覧表(男子)'!$C$6</f>
        <v>0</v>
      </c>
      <c r="U218" s="253"/>
      <c r="V218" s="253"/>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53" t="s">
        <v>13</v>
      </c>
      <c r="B221" s="253"/>
      <c r="C221" s="254">
        <f>VLOOKUP(Y221,'個票データ(男子)'!$A:$H,5,0)</f>
        <v>0</v>
      </c>
      <c r="D221" s="254"/>
      <c r="E221" s="254"/>
      <c r="F221" s="253" t="s">
        <v>19</v>
      </c>
      <c r="G221" s="253"/>
      <c r="H221" s="255">
        <f>VLOOKUP(Y221,'個票データ(男子)'!$A:$H,6,0)</f>
        <v>0</v>
      </c>
      <c r="I221" s="255"/>
      <c r="J221" s="255"/>
      <c r="K221" s="7"/>
      <c r="L221" s="8"/>
      <c r="M221" s="253" t="s">
        <v>13</v>
      </c>
      <c r="N221" s="253"/>
      <c r="O221" s="254">
        <f>VLOOKUP(AA221,'個票データ(男子)'!$A:$H,7,0)</f>
        <v>0</v>
      </c>
      <c r="P221" s="254"/>
      <c r="Q221" s="254"/>
      <c r="R221" s="253" t="s">
        <v>19</v>
      </c>
      <c r="S221" s="253"/>
      <c r="T221" s="255">
        <f>VLOOKUP(AA221,'個票データ(男子)'!$A:$H,8,0)</f>
        <v>0</v>
      </c>
      <c r="U221" s="255"/>
      <c r="V221" s="255"/>
      <c r="W221" s="7"/>
      <c r="Y221" s="9">
        <f t="shared" ref="Y221" si="82">Y216+1</f>
        <v>45</v>
      </c>
      <c r="AA221" s="9">
        <f t="shared" ref="AA221" si="83">AA216+1</f>
        <v>45</v>
      </c>
    </row>
    <row r="222" spans="1:27">
      <c r="A222" s="253" t="s">
        <v>20</v>
      </c>
      <c r="B222" s="253"/>
      <c r="C222" s="253" t="s">
        <v>1</v>
      </c>
      <c r="D222" s="253"/>
      <c r="E222" s="253"/>
      <c r="F222" s="253" t="s">
        <v>22</v>
      </c>
      <c r="G222" s="253"/>
      <c r="H222" s="253" t="s">
        <v>23</v>
      </c>
      <c r="I222" s="253"/>
      <c r="J222" s="253"/>
      <c r="K222" s="7"/>
      <c r="L222" s="8"/>
      <c r="M222" s="253" t="s">
        <v>20</v>
      </c>
      <c r="N222" s="253"/>
      <c r="O222" s="253" t="s">
        <v>1</v>
      </c>
      <c r="P222" s="253"/>
      <c r="Q222" s="253"/>
      <c r="R222" s="253" t="s">
        <v>22</v>
      </c>
      <c r="S222" s="253"/>
      <c r="T222" s="253" t="s">
        <v>23</v>
      </c>
      <c r="U222" s="253"/>
      <c r="V222" s="253"/>
      <c r="W222" s="7"/>
    </row>
    <row r="223" spans="1:27" ht="22" customHeight="1">
      <c r="A223" s="253" t="str">
        <f>VLOOKUP(Y221,'個票データ(男子)'!$A:$H,2,0)</f>
        <v/>
      </c>
      <c r="B223" s="253"/>
      <c r="C223" s="253" t="str">
        <f>VLOOKUP(Y221,'個票データ(男子)'!$A:$H,3,0)</f>
        <v/>
      </c>
      <c r="D223" s="253"/>
      <c r="E223" s="253"/>
      <c r="F223" s="253" t="str">
        <f>VLOOKUP(Y221,'個票データ(男子)'!$A:$H,4,0)</f>
        <v/>
      </c>
      <c r="G223" s="253"/>
      <c r="H223" s="253">
        <f>'一覧表(男子)'!$C$6</f>
        <v>0</v>
      </c>
      <c r="I223" s="253"/>
      <c r="J223" s="253"/>
      <c r="K223" s="7"/>
      <c r="L223" s="8"/>
      <c r="M223" s="253" t="str">
        <f>VLOOKUP(AA221,'個票データ(男子)'!$A:$H,2,0)</f>
        <v/>
      </c>
      <c r="N223" s="253"/>
      <c r="O223" s="253" t="str">
        <f>VLOOKUP(AA221,'個票データ(男子)'!$A:$H,3,0)</f>
        <v/>
      </c>
      <c r="P223" s="253"/>
      <c r="Q223" s="253"/>
      <c r="R223" s="253" t="str">
        <f>VLOOKUP(AA221,'個票データ(男子)'!$A:$H,4,0)</f>
        <v/>
      </c>
      <c r="S223" s="253"/>
      <c r="T223" s="253">
        <f>'一覧表(男子)'!$C$6</f>
        <v>0</v>
      </c>
      <c r="U223" s="253"/>
      <c r="V223" s="253"/>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53" t="s">
        <v>13</v>
      </c>
      <c r="B226" s="253"/>
      <c r="C226" s="254">
        <f>VLOOKUP(Y226,'個票データ(男子)'!$A:$H,5,0)</f>
        <v>0</v>
      </c>
      <c r="D226" s="254"/>
      <c r="E226" s="254"/>
      <c r="F226" s="253" t="s">
        <v>19</v>
      </c>
      <c r="G226" s="253"/>
      <c r="H226" s="255">
        <f>VLOOKUP(Y226,'個票データ(男子)'!$A:$H,6,0)</f>
        <v>0</v>
      </c>
      <c r="I226" s="255"/>
      <c r="J226" s="255"/>
      <c r="K226" s="7"/>
      <c r="L226" s="8"/>
      <c r="M226" s="253" t="s">
        <v>13</v>
      </c>
      <c r="N226" s="253"/>
      <c r="O226" s="254">
        <f>VLOOKUP(AA226,'個票データ(男子)'!$A:$H,7,0)</f>
        <v>0</v>
      </c>
      <c r="P226" s="254"/>
      <c r="Q226" s="254"/>
      <c r="R226" s="253" t="s">
        <v>19</v>
      </c>
      <c r="S226" s="253"/>
      <c r="T226" s="255">
        <f>VLOOKUP(AA226,'個票データ(男子)'!$A:$H,8,0)</f>
        <v>0</v>
      </c>
      <c r="U226" s="255"/>
      <c r="V226" s="255"/>
      <c r="W226" s="7"/>
      <c r="Y226" s="9">
        <f t="shared" ref="Y226" si="84">Y221+1</f>
        <v>46</v>
      </c>
      <c r="AA226" s="9">
        <f t="shared" ref="AA226" si="85">AA221+1</f>
        <v>46</v>
      </c>
    </row>
    <row r="227" spans="1:27">
      <c r="A227" s="253" t="s">
        <v>20</v>
      </c>
      <c r="B227" s="253"/>
      <c r="C227" s="253" t="s">
        <v>1</v>
      </c>
      <c r="D227" s="253"/>
      <c r="E227" s="253"/>
      <c r="F227" s="253" t="s">
        <v>22</v>
      </c>
      <c r="G227" s="253"/>
      <c r="H227" s="253" t="s">
        <v>23</v>
      </c>
      <c r="I227" s="253"/>
      <c r="J227" s="253"/>
      <c r="K227" s="7"/>
      <c r="L227" s="8"/>
      <c r="M227" s="253" t="s">
        <v>20</v>
      </c>
      <c r="N227" s="253"/>
      <c r="O227" s="253" t="s">
        <v>1</v>
      </c>
      <c r="P227" s="253"/>
      <c r="Q227" s="253"/>
      <c r="R227" s="253" t="s">
        <v>22</v>
      </c>
      <c r="S227" s="253"/>
      <c r="T227" s="253" t="s">
        <v>23</v>
      </c>
      <c r="U227" s="253"/>
      <c r="V227" s="253"/>
      <c r="W227" s="7"/>
    </row>
    <row r="228" spans="1:27" ht="22" customHeight="1">
      <c r="A228" s="253" t="str">
        <f>VLOOKUP(Y226,'個票データ(男子)'!$A:$H,2,0)</f>
        <v/>
      </c>
      <c r="B228" s="253"/>
      <c r="C228" s="253" t="str">
        <f>VLOOKUP(Y226,'個票データ(男子)'!$A:$H,3,0)</f>
        <v/>
      </c>
      <c r="D228" s="253"/>
      <c r="E228" s="253"/>
      <c r="F228" s="253" t="str">
        <f>VLOOKUP(Y226,'個票データ(男子)'!$A:$H,4,0)</f>
        <v/>
      </c>
      <c r="G228" s="253"/>
      <c r="H228" s="253">
        <f>'一覧表(男子)'!$C$6</f>
        <v>0</v>
      </c>
      <c r="I228" s="253"/>
      <c r="J228" s="253"/>
      <c r="K228" s="7"/>
      <c r="L228" s="8"/>
      <c r="M228" s="253" t="str">
        <f>VLOOKUP(AA226,'個票データ(男子)'!$A:$H,2,0)</f>
        <v/>
      </c>
      <c r="N228" s="253"/>
      <c r="O228" s="253" t="str">
        <f>VLOOKUP(AA226,'個票データ(男子)'!$A:$H,3,0)</f>
        <v/>
      </c>
      <c r="P228" s="253"/>
      <c r="Q228" s="253"/>
      <c r="R228" s="253" t="str">
        <f>VLOOKUP(AA226,'個票データ(男子)'!$A:$H,4,0)</f>
        <v/>
      </c>
      <c r="S228" s="253"/>
      <c r="T228" s="253">
        <f>'一覧表(男子)'!$C$6</f>
        <v>0</v>
      </c>
      <c r="U228" s="253"/>
      <c r="V228" s="253"/>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53" t="s">
        <v>13</v>
      </c>
      <c r="B231" s="253"/>
      <c r="C231" s="254">
        <f>VLOOKUP(Y231,'個票データ(男子)'!$A:$H,5,0)</f>
        <v>0</v>
      </c>
      <c r="D231" s="254"/>
      <c r="E231" s="254"/>
      <c r="F231" s="253" t="s">
        <v>19</v>
      </c>
      <c r="G231" s="253"/>
      <c r="H231" s="255">
        <f>VLOOKUP(Y231,'個票データ(男子)'!$A:$H,6,0)</f>
        <v>0</v>
      </c>
      <c r="I231" s="255"/>
      <c r="J231" s="255"/>
      <c r="K231" s="7"/>
      <c r="L231" s="8"/>
      <c r="M231" s="253" t="s">
        <v>13</v>
      </c>
      <c r="N231" s="253"/>
      <c r="O231" s="254">
        <f>VLOOKUP(AA231,'個票データ(男子)'!$A:$H,7,0)</f>
        <v>0</v>
      </c>
      <c r="P231" s="254"/>
      <c r="Q231" s="254"/>
      <c r="R231" s="253" t="s">
        <v>19</v>
      </c>
      <c r="S231" s="253"/>
      <c r="T231" s="255">
        <f>VLOOKUP(AA231,'個票データ(男子)'!$A:$H,8,0)</f>
        <v>0</v>
      </c>
      <c r="U231" s="255"/>
      <c r="V231" s="255"/>
      <c r="W231" s="7"/>
      <c r="Y231" s="9">
        <f t="shared" ref="Y231" si="86">Y226+1</f>
        <v>47</v>
      </c>
      <c r="AA231" s="9">
        <f t="shared" ref="AA231" si="87">AA226+1</f>
        <v>47</v>
      </c>
    </row>
    <row r="232" spans="1:27">
      <c r="A232" s="253" t="s">
        <v>20</v>
      </c>
      <c r="B232" s="253"/>
      <c r="C232" s="253" t="s">
        <v>1</v>
      </c>
      <c r="D232" s="253"/>
      <c r="E232" s="253"/>
      <c r="F232" s="253" t="s">
        <v>22</v>
      </c>
      <c r="G232" s="253"/>
      <c r="H232" s="253" t="s">
        <v>23</v>
      </c>
      <c r="I232" s="253"/>
      <c r="J232" s="253"/>
      <c r="K232" s="7"/>
      <c r="L232" s="8"/>
      <c r="M232" s="253" t="s">
        <v>20</v>
      </c>
      <c r="N232" s="253"/>
      <c r="O232" s="253" t="s">
        <v>1</v>
      </c>
      <c r="P232" s="253"/>
      <c r="Q232" s="253"/>
      <c r="R232" s="253" t="s">
        <v>22</v>
      </c>
      <c r="S232" s="253"/>
      <c r="T232" s="253" t="s">
        <v>23</v>
      </c>
      <c r="U232" s="253"/>
      <c r="V232" s="253"/>
      <c r="W232" s="7"/>
    </row>
    <row r="233" spans="1:27" ht="22" customHeight="1">
      <c r="A233" s="253" t="str">
        <f>VLOOKUP(Y231,'個票データ(男子)'!$A:$H,2,0)</f>
        <v/>
      </c>
      <c r="B233" s="253"/>
      <c r="C233" s="253" t="str">
        <f>VLOOKUP(Y231,'個票データ(男子)'!$A:$H,3,0)</f>
        <v/>
      </c>
      <c r="D233" s="253"/>
      <c r="E233" s="253"/>
      <c r="F233" s="253" t="str">
        <f>VLOOKUP(Y231,'個票データ(男子)'!$A:$H,4,0)</f>
        <v/>
      </c>
      <c r="G233" s="253"/>
      <c r="H233" s="253">
        <f>'一覧表(男子)'!$C$6</f>
        <v>0</v>
      </c>
      <c r="I233" s="253"/>
      <c r="J233" s="253"/>
      <c r="K233" s="7"/>
      <c r="L233" s="8"/>
      <c r="M233" s="253" t="str">
        <f>VLOOKUP(AA231,'個票データ(男子)'!$A:$H,2,0)</f>
        <v/>
      </c>
      <c r="N233" s="253"/>
      <c r="O233" s="253" t="str">
        <f>VLOOKUP(AA231,'個票データ(男子)'!$A:$H,3,0)</f>
        <v/>
      </c>
      <c r="P233" s="253"/>
      <c r="Q233" s="253"/>
      <c r="R233" s="253" t="str">
        <f>VLOOKUP(AA231,'個票データ(男子)'!$A:$H,4,0)</f>
        <v/>
      </c>
      <c r="S233" s="253"/>
      <c r="T233" s="253">
        <f>'一覧表(男子)'!$C$6</f>
        <v>0</v>
      </c>
      <c r="U233" s="253"/>
      <c r="V233" s="253"/>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53" t="s">
        <v>13</v>
      </c>
      <c r="B236" s="253"/>
      <c r="C236" s="254">
        <f>VLOOKUP(Y236,'個票データ(男子)'!$A:$H,5,0)</f>
        <v>0</v>
      </c>
      <c r="D236" s="254"/>
      <c r="E236" s="254"/>
      <c r="F236" s="253" t="s">
        <v>19</v>
      </c>
      <c r="G236" s="253"/>
      <c r="H236" s="255">
        <f>VLOOKUP(Y236,'個票データ(男子)'!$A:$H,6,0)</f>
        <v>0</v>
      </c>
      <c r="I236" s="255"/>
      <c r="J236" s="255"/>
      <c r="K236" s="7"/>
      <c r="L236" s="8"/>
      <c r="M236" s="253" t="s">
        <v>13</v>
      </c>
      <c r="N236" s="253"/>
      <c r="O236" s="254">
        <f>VLOOKUP(AA236,'個票データ(男子)'!$A:$H,7,0)</f>
        <v>0</v>
      </c>
      <c r="P236" s="254"/>
      <c r="Q236" s="254"/>
      <c r="R236" s="253" t="s">
        <v>19</v>
      </c>
      <c r="S236" s="253"/>
      <c r="T236" s="255">
        <f>VLOOKUP(AA236,'個票データ(男子)'!$A:$H,8,0)</f>
        <v>0</v>
      </c>
      <c r="U236" s="255"/>
      <c r="V236" s="255"/>
      <c r="W236" s="7"/>
      <c r="Y236" s="9">
        <f t="shared" ref="Y236" si="88">Y231+1</f>
        <v>48</v>
      </c>
      <c r="AA236" s="9">
        <f t="shared" ref="AA236" si="89">AA231+1</f>
        <v>48</v>
      </c>
    </row>
    <row r="237" spans="1:27">
      <c r="A237" s="253" t="s">
        <v>20</v>
      </c>
      <c r="B237" s="253"/>
      <c r="C237" s="253" t="s">
        <v>1</v>
      </c>
      <c r="D237" s="253"/>
      <c r="E237" s="253"/>
      <c r="F237" s="253" t="s">
        <v>22</v>
      </c>
      <c r="G237" s="253"/>
      <c r="H237" s="253" t="s">
        <v>23</v>
      </c>
      <c r="I237" s="253"/>
      <c r="J237" s="253"/>
      <c r="K237" s="7"/>
      <c r="L237" s="8"/>
      <c r="M237" s="253" t="s">
        <v>20</v>
      </c>
      <c r="N237" s="253"/>
      <c r="O237" s="253" t="s">
        <v>1</v>
      </c>
      <c r="P237" s="253"/>
      <c r="Q237" s="253"/>
      <c r="R237" s="253" t="s">
        <v>22</v>
      </c>
      <c r="S237" s="253"/>
      <c r="T237" s="253" t="s">
        <v>23</v>
      </c>
      <c r="U237" s="253"/>
      <c r="V237" s="253"/>
      <c r="W237" s="7"/>
    </row>
    <row r="238" spans="1:27" ht="22" customHeight="1">
      <c r="A238" s="253" t="str">
        <f>VLOOKUP(Y236,'個票データ(男子)'!$A:$H,2,0)</f>
        <v/>
      </c>
      <c r="B238" s="253"/>
      <c r="C238" s="253" t="str">
        <f>VLOOKUP(Y236,'個票データ(男子)'!$A:$H,3,0)</f>
        <v/>
      </c>
      <c r="D238" s="253"/>
      <c r="E238" s="253"/>
      <c r="F238" s="253" t="str">
        <f>VLOOKUP(Y236,'個票データ(男子)'!$A:$H,4,0)</f>
        <v/>
      </c>
      <c r="G238" s="253"/>
      <c r="H238" s="253">
        <f>'一覧表(男子)'!$C$6</f>
        <v>0</v>
      </c>
      <c r="I238" s="253"/>
      <c r="J238" s="253"/>
      <c r="K238" s="7"/>
      <c r="L238" s="8"/>
      <c r="M238" s="253" t="str">
        <f>VLOOKUP(AA236,'個票データ(男子)'!$A:$H,2,0)</f>
        <v/>
      </c>
      <c r="N238" s="253"/>
      <c r="O238" s="253" t="str">
        <f>VLOOKUP(AA236,'個票データ(男子)'!$A:$H,3,0)</f>
        <v/>
      </c>
      <c r="P238" s="253"/>
      <c r="Q238" s="253"/>
      <c r="R238" s="253" t="str">
        <f>VLOOKUP(AA236,'個票データ(男子)'!$A:$H,4,0)</f>
        <v/>
      </c>
      <c r="S238" s="253"/>
      <c r="T238" s="253">
        <f>'一覧表(男子)'!$C$6</f>
        <v>0</v>
      </c>
      <c r="U238" s="253"/>
      <c r="V238" s="253"/>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53" t="s">
        <v>13</v>
      </c>
      <c r="B241" s="253"/>
      <c r="C241" s="254">
        <f>VLOOKUP(Y241,'個票データ(男子)'!$A:$H,5,0)</f>
        <v>0</v>
      </c>
      <c r="D241" s="254"/>
      <c r="E241" s="254"/>
      <c r="F241" s="253" t="s">
        <v>19</v>
      </c>
      <c r="G241" s="253"/>
      <c r="H241" s="255">
        <f>VLOOKUP(Y241,'個票データ(男子)'!$A:$H,6,0)</f>
        <v>0</v>
      </c>
      <c r="I241" s="255"/>
      <c r="J241" s="255"/>
      <c r="K241" s="7"/>
      <c r="L241" s="8"/>
      <c r="M241" s="253" t="s">
        <v>13</v>
      </c>
      <c r="N241" s="253"/>
      <c r="O241" s="254">
        <f>VLOOKUP(AA241,'個票データ(男子)'!$A:$H,7,0)</f>
        <v>0</v>
      </c>
      <c r="P241" s="254"/>
      <c r="Q241" s="254"/>
      <c r="R241" s="253" t="s">
        <v>19</v>
      </c>
      <c r="S241" s="253"/>
      <c r="T241" s="255">
        <f>VLOOKUP(AA241,'個票データ(男子)'!$A:$H,8,0)</f>
        <v>0</v>
      </c>
      <c r="U241" s="255"/>
      <c r="V241" s="255"/>
      <c r="W241" s="7"/>
      <c r="Y241" s="9">
        <f t="shared" ref="Y241" si="90">Y236+1</f>
        <v>49</v>
      </c>
      <c r="AA241" s="9">
        <f t="shared" ref="AA241" si="91">AA236+1</f>
        <v>49</v>
      </c>
    </row>
    <row r="242" spans="1:27">
      <c r="A242" s="253" t="s">
        <v>20</v>
      </c>
      <c r="B242" s="253"/>
      <c r="C242" s="253" t="s">
        <v>1</v>
      </c>
      <c r="D242" s="253"/>
      <c r="E242" s="253"/>
      <c r="F242" s="253" t="s">
        <v>22</v>
      </c>
      <c r="G242" s="253"/>
      <c r="H242" s="253" t="s">
        <v>23</v>
      </c>
      <c r="I242" s="253"/>
      <c r="J242" s="253"/>
      <c r="K242" s="7"/>
      <c r="L242" s="8"/>
      <c r="M242" s="253" t="s">
        <v>20</v>
      </c>
      <c r="N242" s="253"/>
      <c r="O242" s="253" t="s">
        <v>1</v>
      </c>
      <c r="P242" s="253"/>
      <c r="Q242" s="253"/>
      <c r="R242" s="253" t="s">
        <v>22</v>
      </c>
      <c r="S242" s="253"/>
      <c r="T242" s="253" t="s">
        <v>23</v>
      </c>
      <c r="U242" s="253"/>
      <c r="V242" s="253"/>
      <c r="W242" s="7"/>
    </row>
    <row r="243" spans="1:27" ht="22" customHeight="1">
      <c r="A243" s="253" t="str">
        <f>VLOOKUP(Y241,'個票データ(男子)'!$A:$H,2,0)</f>
        <v/>
      </c>
      <c r="B243" s="253"/>
      <c r="C243" s="253" t="str">
        <f>VLOOKUP(Y241,'個票データ(男子)'!$A:$H,3,0)</f>
        <v/>
      </c>
      <c r="D243" s="253"/>
      <c r="E243" s="253"/>
      <c r="F243" s="253" t="str">
        <f>VLOOKUP(Y241,'個票データ(男子)'!$A:$H,4,0)</f>
        <v/>
      </c>
      <c r="G243" s="253"/>
      <c r="H243" s="253">
        <f>'一覧表(男子)'!$C$6</f>
        <v>0</v>
      </c>
      <c r="I243" s="253"/>
      <c r="J243" s="253"/>
      <c r="K243" s="7"/>
      <c r="L243" s="8"/>
      <c r="M243" s="253" t="str">
        <f>VLOOKUP(AA241,'個票データ(男子)'!$A:$H,2,0)</f>
        <v/>
      </c>
      <c r="N243" s="253"/>
      <c r="O243" s="253" t="str">
        <f>VLOOKUP(AA241,'個票データ(男子)'!$A:$H,3,0)</f>
        <v/>
      </c>
      <c r="P243" s="253"/>
      <c r="Q243" s="253"/>
      <c r="R243" s="253" t="str">
        <f>VLOOKUP(AA241,'個票データ(男子)'!$A:$H,4,0)</f>
        <v/>
      </c>
      <c r="S243" s="253"/>
      <c r="T243" s="253">
        <f>'一覧表(男子)'!$C$6</f>
        <v>0</v>
      </c>
      <c r="U243" s="253"/>
      <c r="V243" s="253"/>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53" t="s">
        <v>13</v>
      </c>
      <c r="B246" s="253"/>
      <c r="C246" s="254">
        <f>VLOOKUP(Y246,'個票データ(男子)'!$A:$H,5,0)</f>
        <v>0</v>
      </c>
      <c r="D246" s="254"/>
      <c r="E246" s="254"/>
      <c r="F246" s="253" t="s">
        <v>19</v>
      </c>
      <c r="G246" s="253"/>
      <c r="H246" s="255">
        <f>VLOOKUP(Y246,'個票データ(男子)'!$A:$H,6,0)</f>
        <v>0</v>
      </c>
      <c r="I246" s="255"/>
      <c r="J246" s="255"/>
      <c r="K246" s="7"/>
      <c r="L246" s="8"/>
      <c r="M246" s="253" t="s">
        <v>13</v>
      </c>
      <c r="N246" s="253"/>
      <c r="O246" s="254">
        <f>VLOOKUP(AA246,'個票データ(男子)'!$A:$H,7,0)</f>
        <v>0</v>
      </c>
      <c r="P246" s="254"/>
      <c r="Q246" s="254"/>
      <c r="R246" s="253" t="s">
        <v>19</v>
      </c>
      <c r="S246" s="253"/>
      <c r="T246" s="255">
        <f>VLOOKUP(AA246,'個票データ(男子)'!$A:$H,8,0)</f>
        <v>0</v>
      </c>
      <c r="U246" s="255"/>
      <c r="V246" s="255"/>
      <c r="W246" s="7"/>
      <c r="Y246" s="9">
        <f t="shared" ref="Y246" si="92">Y241+1</f>
        <v>50</v>
      </c>
      <c r="AA246" s="9">
        <f t="shared" ref="AA246" si="93">AA241+1</f>
        <v>50</v>
      </c>
    </row>
    <row r="247" spans="1:27">
      <c r="A247" s="253" t="s">
        <v>20</v>
      </c>
      <c r="B247" s="253"/>
      <c r="C247" s="253" t="s">
        <v>1</v>
      </c>
      <c r="D247" s="253"/>
      <c r="E247" s="253"/>
      <c r="F247" s="253" t="s">
        <v>22</v>
      </c>
      <c r="G247" s="253"/>
      <c r="H247" s="253" t="s">
        <v>23</v>
      </c>
      <c r="I247" s="253"/>
      <c r="J247" s="253"/>
      <c r="K247" s="7"/>
      <c r="L247" s="8"/>
      <c r="M247" s="253" t="s">
        <v>20</v>
      </c>
      <c r="N247" s="253"/>
      <c r="O247" s="253" t="s">
        <v>1</v>
      </c>
      <c r="P247" s="253"/>
      <c r="Q247" s="253"/>
      <c r="R247" s="253" t="s">
        <v>22</v>
      </c>
      <c r="S247" s="253"/>
      <c r="T247" s="253" t="s">
        <v>23</v>
      </c>
      <c r="U247" s="253"/>
      <c r="V247" s="253"/>
      <c r="W247" s="7"/>
    </row>
    <row r="248" spans="1:27" ht="22" customHeight="1">
      <c r="A248" s="253" t="str">
        <f>VLOOKUP(Y246,'個票データ(男子)'!$A:$H,2,0)</f>
        <v/>
      </c>
      <c r="B248" s="253"/>
      <c r="C248" s="253" t="str">
        <f>VLOOKUP(Y246,'個票データ(男子)'!$A:$H,3,0)</f>
        <v/>
      </c>
      <c r="D248" s="253"/>
      <c r="E248" s="253"/>
      <c r="F248" s="253" t="str">
        <f>VLOOKUP(Y246,'個票データ(男子)'!$A:$H,4,0)</f>
        <v/>
      </c>
      <c r="G248" s="253"/>
      <c r="H248" s="253">
        <f>'一覧表(男子)'!$C$6</f>
        <v>0</v>
      </c>
      <c r="I248" s="253"/>
      <c r="J248" s="253"/>
      <c r="K248" s="7"/>
      <c r="L248" s="8"/>
      <c r="M248" s="253" t="str">
        <f>VLOOKUP(AA246,'個票データ(男子)'!$A:$H,2,0)</f>
        <v/>
      </c>
      <c r="N248" s="253"/>
      <c r="O248" s="253" t="str">
        <f>VLOOKUP(AA246,'個票データ(男子)'!$A:$H,3,0)</f>
        <v/>
      </c>
      <c r="P248" s="253"/>
      <c r="Q248" s="253"/>
      <c r="R248" s="253" t="str">
        <f>VLOOKUP(AA246,'個票データ(男子)'!$A:$H,4,0)</f>
        <v/>
      </c>
      <c r="S248" s="253"/>
      <c r="T248" s="253">
        <f>'一覧表(男子)'!$C$6</f>
        <v>0</v>
      </c>
      <c r="U248" s="253"/>
      <c r="V248" s="253"/>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53" t="s">
        <v>13</v>
      </c>
      <c r="B251" s="253"/>
      <c r="C251" s="254">
        <f>VLOOKUP(Y251,'個票データ(男子)'!$A:$H,5,0)</f>
        <v>0</v>
      </c>
      <c r="D251" s="254"/>
      <c r="E251" s="254"/>
      <c r="F251" s="253" t="s">
        <v>19</v>
      </c>
      <c r="G251" s="253"/>
      <c r="H251" s="255">
        <f>VLOOKUP(Y251,'個票データ(男子)'!$A:$H,6,0)</f>
        <v>0</v>
      </c>
      <c r="I251" s="255"/>
      <c r="J251" s="255"/>
      <c r="K251" s="7"/>
      <c r="L251" s="8"/>
      <c r="M251" s="253" t="s">
        <v>13</v>
      </c>
      <c r="N251" s="253"/>
      <c r="O251" s="254">
        <f>VLOOKUP(AA251,'個票データ(男子)'!$A:$H,7,0)</f>
        <v>0</v>
      </c>
      <c r="P251" s="254"/>
      <c r="Q251" s="254"/>
      <c r="R251" s="253" t="s">
        <v>19</v>
      </c>
      <c r="S251" s="253"/>
      <c r="T251" s="255">
        <f>VLOOKUP(AA251,'個票データ(男子)'!$A:$H,8,0)</f>
        <v>0</v>
      </c>
      <c r="U251" s="255"/>
      <c r="V251" s="255"/>
      <c r="W251" s="7"/>
      <c r="Y251" s="9">
        <f t="shared" ref="Y251" si="94">Y246+1</f>
        <v>51</v>
      </c>
      <c r="AA251" s="9">
        <f t="shared" ref="AA251" si="95">AA246+1</f>
        <v>51</v>
      </c>
    </row>
    <row r="252" spans="1:27">
      <c r="A252" s="253" t="s">
        <v>20</v>
      </c>
      <c r="B252" s="253"/>
      <c r="C252" s="253" t="s">
        <v>1</v>
      </c>
      <c r="D252" s="253"/>
      <c r="E252" s="253"/>
      <c r="F252" s="253" t="s">
        <v>22</v>
      </c>
      <c r="G252" s="253"/>
      <c r="H252" s="253" t="s">
        <v>23</v>
      </c>
      <c r="I252" s="253"/>
      <c r="J252" s="253"/>
      <c r="K252" s="7"/>
      <c r="L252" s="8"/>
      <c r="M252" s="253" t="s">
        <v>20</v>
      </c>
      <c r="N252" s="253"/>
      <c r="O252" s="253" t="s">
        <v>1</v>
      </c>
      <c r="P252" s="253"/>
      <c r="Q252" s="253"/>
      <c r="R252" s="253" t="s">
        <v>22</v>
      </c>
      <c r="S252" s="253"/>
      <c r="T252" s="253" t="s">
        <v>23</v>
      </c>
      <c r="U252" s="253"/>
      <c r="V252" s="253"/>
      <c r="W252" s="7"/>
    </row>
    <row r="253" spans="1:27" ht="22" customHeight="1">
      <c r="A253" s="253" t="str">
        <f>VLOOKUP(Y251,'個票データ(男子)'!$A:$H,2,0)</f>
        <v/>
      </c>
      <c r="B253" s="253"/>
      <c r="C253" s="253" t="str">
        <f>VLOOKUP(Y251,'個票データ(男子)'!$A:$H,3,0)</f>
        <v/>
      </c>
      <c r="D253" s="253"/>
      <c r="E253" s="253"/>
      <c r="F253" s="253" t="str">
        <f>VLOOKUP(Y251,'個票データ(男子)'!$A:$H,4,0)</f>
        <v/>
      </c>
      <c r="G253" s="253"/>
      <c r="H253" s="253">
        <f>'一覧表(男子)'!$C$6</f>
        <v>0</v>
      </c>
      <c r="I253" s="253"/>
      <c r="J253" s="253"/>
      <c r="K253" s="7"/>
      <c r="L253" s="8"/>
      <c r="M253" s="253" t="str">
        <f>VLOOKUP(AA251,'個票データ(男子)'!$A:$H,2,0)</f>
        <v/>
      </c>
      <c r="N253" s="253"/>
      <c r="O253" s="253" t="str">
        <f>VLOOKUP(AA251,'個票データ(男子)'!$A:$H,3,0)</f>
        <v/>
      </c>
      <c r="P253" s="253"/>
      <c r="Q253" s="253"/>
      <c r="R253" s="253" t="str">
        <f>VLOOKUP(AA251,'個票データ(男子)'!$A:$H,4,0)</f>
        <v/>
      </c>
      <c r="S253" s="253"/>
      <c r="T253" s="253">
        <f>'一覧表(男子)'!$C$6</f>
        <v>0</v>
      </c>
      <c r="U253" s="253"/>
      <c r="V253" s="253"/>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53" t="s">
        <v>13</v>
      </c>
      <c r="B256" s="253"/>
      <c r="C256" s="254">
        <f>VLOOKUP(Y256,'個票データ(男子)'!$A:$H,5,0)</f>
        <v>0</v>
      </c>
      <c r="D256" s="254"/>
      <c r="E256" s="254"/>
      <c r="F256" s="253" t="s">
        <v>19</v>
      </c>
      <c r="G256" s="253"/>
      <c r="H256" s="255">
        <f>VLOOKUP(Y256,'個票データ(男子)'!$A:$H,6,0)</f>
        <v>0</v>
      </c>
      <c r="I256" s="255"/>
      <c r="J256" s="255"/>
      <c r="K256" s="7"/>
      <c r="L256" s="8"/>
      <c r="M256" s="253" t="s">
        <v>13</v>
      </c>
      <c r="N256" s="253"/>
      <c r="O256" s="254">
        <f>VLOOKUP(AA256,'個票データ(男子)'!$A:$H,7,0)</f>
        <v>0</v>
      </c>
      <c r="P256" s="254"/>
      <c r="Q256" s="254"/>
      <c r="R256" s="253" t="s">
        <v>19</v>
      </c>
      <c r="S256" s="253"/>
      <c r="T256" s="255">
        <f>VLOOKUP(AA256,'個票データ(男子)'!$A:$H,8,0)</f>
        <v>0</v>
      </c>
      <c r="U256" s="255"/>
      <c r="V256" s="255"/>
      <c r="W256" s="7"/>
      <c r="Y256" s="9">
        <f t="shared" ref="Y256" si="96">Y251+1</f>
        <v>52</v>
      </c>
      <c r="AA256" s="9">
        <f t="shared" ref="AA256" si="97">AA251+1</f>
        <v>52</v>
      </c>
    </row>
    <row r="257" spans="1:27">
      <c r="A257" s="253" t="s">
        <v>20</v>
      </c>
      <c r="B257" s="253"/>
      <c r="C257" s="253" t="s">
        <v>1</v>
      </c>
      <c r="D257" s="253"/>
      <c r="E257" s="253"/>
      <c r="F257" s="253" t="s">
        <v>22</v>
      </c>
      <c r="G257" s="253"/>
      <c r="H257" s="253" t="s">
        <v>23</v>
      </c>
      <c r="I257" s="253"/>
      <c r="J257" s="253"/>
      <c r="K257" s="7"/>
      <c r="L257" s="8"/>
      <c r="M257" s="253" t="s">
        <v>20</v>
      </c>
      <c r="N257" s="253"/>
      <c r="O257" s="253" t="s">
        <v>1</v>
      </c>
      <c r="P257" s="253"/>
      <c r="Q257" s="253"/>
      <c r="R257" s="253" t="s">
        <v>22</v>
      </c>
      <c r="S257" s="253"/>
      <c r="T257" s="253" t="s">
        <v>23</v>
      </c>
      <c r="U257" s="253"/>
      <c r="V257" s="253"/>
      <c r="W257" s="7"/>
    </row>
    <row r="258" spans="1:27" ht="22" customHeight="1">
      <c r="A258" s="253" t="str">
        <f>VLOOKUP(Y256,'個票データ(男子)'!$A:$H,2,0)</f>
        <v/>
      </c>
      <c r="B258" s="253"/>
      <c r="C258" s="253" t="str">
        <f>VLOOKUP(Y256,'個票データ(男子)'!$A:$H,3,0)</f>
        <v/>
      </c>
      <c r="D258" s="253"/>
      <c r="E258" s="253"/>
      <c r="F258" s="253" t="str">
        <f>VLOOKUP(Y256,'個票データ(男子)'!$A:$H,4,0)</f>
        <v/>
      </c>
      <c r="G258" s="253"/>
      <c r="H258" s="253">
        <f>'一覧表(男子)'!$C$6</f>
        <v>0</v>
      </c>
      <c r="I258" s="253"/>
      <c r="J258" s="253"/>
      <c r="K258" s="7"/>
      <c r="L258" s="8"/>
      <c r="M258" s="253" t="str">
        <f>VLOOKUP(AA256,'個票データ(男子)'!$A:$H,2,0)</f>
        <v/>
      </c>
      <c r="N258" s="253"/>
      <c r="O258" s="253" t="str">
        <f>VLOOKUP(AA256,'個票データ(男子)'!$A:$H,3,0)</f>
        <v/>
      </c>
      <c r="P258" s="253"/>
      <c r="Q258" s="253"/>
      <c r="R258" s="253" t="str">
        <f>VLOOKUP(AA256,'個票データ(男子)'!$A:$H,4,0)</f>
        <v/>
      </c>
      <c r="S258" s="253"/>
      <c r="T258" s="253">
        <f>'一覧表(男子)'!$C$6</f>
        <v>0</v>
      </c>
      <c r="U258" s="253"/>
      <c r="V258" s="253"/>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53" t="s">
        <v>13</v>
      </c>
      <c r="B261" s="253"/>
      <c r="C261" s="254">
        <f>VLOOKUP(Y261,'個票データ(男子)'!$A:$H,5,0)</f>
        <v>0</v>
      </c>
      <c r="D261" s="254"/>
      <c r="E261" s="254"/>
      <c r="F261" s="253" t="s">
        <v>19</v>
      </c>
      <c r="G261" s="253"/>
      <c r="H261" s="255">
        <f>VLOOKUP(Y261,'個票データ(男子)'!$A:$H,6,0)</f>
        <v>0</v>
      </c>
      <c r="I261" s="255"/>
      <c r="J261" s="255"/>
      <c r="K261" s="7"/>
      <c r="L261" s="8"/>
      <c r="M261" s="253" t="s">
        <v>13</v>
      </c>
      <c r="N261" s="253"/>
      <c r="O261" s="254">
        <f>VLOOKUP(AA261,'個票データ(男子)'!$A:$H,7,0)</f>
        <v>0</v>
      </c>
      <c r="P261" s="254"/>
      <c r="Q261" s="254"/>
      <c r="R261" s="253" t="s">
        <v>19</v>
      </c>
      <c r="S261" s="253"/>
      <c r="T261" s="255">
        <f>VLOOKUP(AA261,'個票データ(男子)'!$A:$H,8,0)</f>
        <v>0</v>
      </c>
      <c r="U261" s="255"/>
      <c r="V261" s="255"/>
      <c r="W261" s="7"/>
      <c r="Y261" s="9">
        <f t="shared" ref="Y261" si="98">Y256+1</f>
        <v>53</v>
      </c>
      <c r="AA261" s="9">
        <f t="shared" ref="AA261" si="99">AA256+1</f>
        <v>53</v>
      </c>
    </row>
    <row r="262" spans="1:27">
      <c r="A262" s="253" t="s">
        <v>20</v>
      </c>
      <c r="B262" s="253"/>
      <c r="C262" s="253" t="s">
        <v>1</v>
      </c>
      <c r="D262" s="253"/>
      <c r="E262" s="253"/>
      <c r="F262" s="253" t="s">
        <v>22</v>
      </c>
      <c r="G262" s="253"/>
      <c r="H262" s="253" t="s">
        <v>23</v>
      </c>
      <c r="I262" s="253"/>
      <c r="J262" s="253"/>
      <c r="K262" s="7"/>
      <c r="L262" s="8"/>
      <c r="M262" s="253" t="s">
        <v>20</v>
      </c>
      <c r="N262" s="253"/>
      <c r="O262" s="253" t="s">
        <v>1</v>
      </c>
      <c r="P262" s="253"/>
      <c r="Q262" s="253"/>
      <c r="R262" s="253" t="s">
        <v>22</v>
      </c>
      <c r="S262" s="253"/>
      <c r="T262" s="253" t="s">
        <v>23</v>
      </c>
      <c r="U262" s="253"/>
      <c r="V262" s="253"/>
      <c r="W262" s="7"/>
    </row>
    <row r="263" spans="1:27" ht="22" customHeight="1">
      <c r="A263" s="253" t="str">
        <f>VLOOKUP(Y261,'個票データ(男子)'!$A:$H,2,0)</f>
        <v/>
      </c>
      <c r="B263" s="253"/>
      <c r="C263" s="253" t="str">
        <f>VLOOKUP(Y261,'個票データ(男子)'!$A:$H,3,0)</f>
        <v/>
      </c>
      <c r="D263" s="253"/>
      <c r="E263" s="253"/>
      <c r="F263" s="253" t="str">
        <f>VLOOKUP(Y261,'個票データ(男子)'!$A:$H,4,0)</f>
        <v/>
      </c>
      <c r="G263" s="253"/>
      <c r="H263" s="253">
        <f>'一覧表(男子)'!$C$6</f>
        <v>0</v>
      </c>
      <c r="I263" s="253"/>
      <c r="J263" s="253"/>
      <c r="K263" s="7"/>
      <c r="L263" s="8"/>
      <c r="M263" s="253" t="str">
        <f>VLOOKUP(AA261,'個票データ(男子)'!$A:$H,2,0)</f>
        <v/>
      </c>
      <c r="N263" s="253"/>
      <c r="O263" s="253" t="str">
        <f>VLOOKUP(AA261,'個票データ(男子)'!$A:$H,3,0)</f>
        <v/>
      </c>
      <c r="P263" s="253"/>
      <c r="Q263" s="253"/>
      <c r="R263" s="253" t="str">
        <f>VLOOKUP(AA261,'個票データ(男子)'!$A:$H,4,0)</f>
        <v/>
      </c>
      <c r="S263" s="253"/>
      <c r="T263" s="253">
        <f>'一覧表(男子)'!$C$6</f>
        <v>0</v>
      </c>
      <c r="U263" s="253"/>
      <c r="V263" s="253"/>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53" t="s">
        <v>13</v>
      </c>
      <c r="B266" s="253"/>
      <c r="C266" s="254">
        <f>VLOOKUP(Y266,'個票データ(男子)'!$A:$H,5,0)</f>
        <v>0</v>
      </c>
      <c r="D266" s="254"/>
      <c r="E266" s="254"/>
      <c r="F266" s="253" t="s">
        <v>19</v>
      </c>
      <c r="G266" s="253"/>
      <c r="H266" s="255">
        <f>VLOOKUP(Y266,'個票データ(男子)'!$A:$H,6,0)</f>
        <v>0</v>
      </c>
      <c r="I266" s="255"/>
      <c r="J266" s="255"/>
      <c r="K266" s="7"/>
      <c r="L266" s="8"/>
      <c r="M266" s="253" t="s">
        <v>13</v>
      </c>
      <c r="N266" s="253"/>
      <c r="O266" s="254">
        <f>VLOOKUP(AA266,'個票データ(男子)'!$A:$H,7,0)</f>
        <v>0</v>
      </c>
      <c r="P266" s="254"/>
      <c r="Q266" s="254"/>
      <c r="R266" s="253" t="s">
        <v>19</v>
      </c>
      <c r="S266" s="253"/>
      <c r="T266" s="255">
        <f>VLOOKUP(AA266,'個票データ(男子)'!$A:$H,8,0)</f>
        <v>0</v>
      </c>
      <c r="U266" s="255"/>
      <c r="V266" s="255"/>
      <c r="W266" s="7"/>
      <c r="Y266" s="9">
        <f t="shared" ref="Y266:Y326" si="100">Y261+1</f>
        <v>54</v>
      </c>
      <c r="AA266" s="9">
        <f t="shared" ref="AA266:AA326" si="101">AA261+1</f>
        <v>54</v>
      </c>
    </row>
    <row r="267" spans="1:27">
      <c r="A267" s="253" t="s">
        <v>20</v>
      </c>
      <c r="B267" s="253"/>
      <c r="C267" s="253" t="s">
        <v>1</v>
      </c>
      <c r="D267" s="253"/>
      <c r="E267" s="253"/>
      <c r="F267" s="253" t="s">
        <v>22</v>
      </c>
      <c r="G267" s="253"/>
      <c r="H267" s="253" t="s">
        <v>23</v>
      </c>
      <c r="I267" s="253"/>
      <c r="J267" s="253"/>
      <c r="K267" s="7"/>
      <c r="L267" s="8"/>
      <c r="M267" s="253" t="s">
        <v>20</v>
      </c>
      <c r="N267" s="253"/>
      <c r="O267" s="253" t="s">
        <v>1</v>
      </c>
      <c r="P267" s="253"/>
      <c r="Q267" s="253"/>
      <c r="R267" s="253" t="s">
        <v>22</v>
      </c>
      <c r="S267" s="253"/>
      <c r="T267" s="253" t="s">
        <v>23</v>
      </c>
      <c r="U267" s="253"/>
      <c r="V267" s="253"/>
      <c r="W267" s="7"/>
    </row>
    <row r="268" spans="1:27" ht="22" customHeight="1">
      <c r="A268" s="253" t="str">
        <f>VLOOKUP(Y266,'個票データ(男子)'!$A:$H,2,0)</f>
        <v/>
      </c>
      <c r="B268" s="253"/>
      <c r="C268" s="253" t="str">
        <f>VLOOKUP(Y266,'個票データ(男子)'!$A:$H,3,0)</f>
        <v/>
      </c>
      <c r="D268" s="253"/>
      <c r="E268" s="253"/>
      <c r="F268" s="253" t="str">
        <f>VLOOKUP(Y266,'個票データ(男子)'!$A:$H,4,0)</f>
        <v/>
      </c>
      <c r="G268" s="253"/>
      <c r="H268" s="253">
        <f>'一覧表(男子)'!$C$6</f>
        <v>0</v>
      </c>
      <c r="I268" s="253"/>
      <c r="J268" s="253"/>
      <c r="K268" s="7"/>
      <c r="L268" s="8"/>
      <c r="M268" s="253" t="str">
        <f>VLOOKUP(AA266,'個票データ(男子)'!$A:$H,2,0)</f>
        <v/>
      </c>
      <c r="N268" s="253"/>
      <c r="O268" s="253" t="str">
        <f>VLOOKUP(AA266,'個票データ(男子)'!$A:$H,3,0)</f>
        <v/>
      </c>
      <c r="P268" s="253"/>
      <c r="Q268" s="253"/>
      <c r="R268" s="253" t="str">
        <f>VLOOKUP(AA266,'個票データ(男子)'!$A:$H,4,0)</f>
        <v/>
      </c>
      <c r="S268" s="253"/>
      <c r="T268" s="253">
        <f>'一覧表(男子)'!$C$6</f>
        <v>0</v>
      </c>
      <c r="U268" s="253"/>
      <c r="V268" s="253"/>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53" t="s">
        <v>13</v>
      </c>
      <c r="B271" s="253"/>
      <c r="C271" s="254">
        <f>VLOOKUP(Y271,'個票データ(男子)'!$A:$H,5,0)</f>
        <v>0</v>
      </c>
      <c r="D271" s="254"/>
      <c r="E271" s="254"/>
      <c r="F271" s="253" t="s">
        <v>19</v>
      </c>
      <c r="G271" s="253"/>
      <c r="H271" s="255">
        <f>VLOOKUP(Y271,'個票データ(男子)'!$A:$H,6,0)</f>
        <v>0</v>
      </c>
      <c r="I271" s="255"/>
      <c r="J271" s="255"/>
      <c r="K271" s="7"/>
      <c r="L271" s="8"/>
      <c r="M271" s="253" t="s">
        <v>13</v>
      </c>
      <c r="N271" s="253"/>
      <c r="O271" s="254">
        <f>VLOOKUP(AA271,'個票データ(男子)'!$A:$H,7,0)</f>
        <v>0</v>
      </c>
      <c r="P271" s="254"/>
      <c r="Q271" s="254"/>
      <c r="R271" s="253" t="s">
        <v>19</v>
      </c>
      <c r="S271" s="253"/>
      <c r="T271" s="255">
        <f>VLOOKUP(AA271,'個票データ(男子)'!$A:$H,8,0)</f>
        <v>0</v>
      </c>
      <c r="U271" s="255"/>
      <c r="V271" s="255"/>
      <c r="W271" s="7"/>
      <c r="Y271" s="9">
        <f t="shared" si="100"/>
        <v>55</v>
      </c>
      <c r="AA271" s="9">
        <f t="shared" si="101"/>
        <v>55</v>
      </c>
    </row>
    <row r="272" spans="1:27">
      <c r="A272" s="253" t="s">
        <v>20</v>
      </c>
      <c r="B272" s="253"/>
      <c r="C272" s="253" t="s">
        <v>1</v>
      </c>
      <c r="D272" s="253"/>
      <c r="E272" s="253"/>
      <c r="F272" s="253" t="s">
        <v>22</v>
      </c>
      <c r="G272" s="253"/>
      <c r="H272" s="253" t="s">
        <v>23</v>
      </c>
      <c r="I272" s="253"/>
      <c r="J272" s="253"/>
      <c r="K272" s="7"/>
      <c r="L272" s="8"/>
      <c r="M272" s="253" t="s">
        <v>20</v>
      </c>
      <c r="N272" s="253"/>
      <c r="O272" s="253" t="s">
        <v>1</v>
      </c>
      <c r="P272" s="253"/>
      <c r="Q272" s="253"/>
      <c r="R272" s="253" t="s">
        <v>22</v>
      </c>
      <c r="S272" s="253"/>
      <c r="T272" s="253" t="s">
        <v>23</v>
      </c>
      <c r="U272" s="253"/>
      <c r="V272" s="253"/>
      <c r="W272" s="7"/>
    </row>
    <row r="273" spans="1:27" ht="22" customHeight="1">
      <c r="A273" s="253" t="str">
        <f>VLOOKUP(Y271,'個票データ(男子)'!$A:$H,2,0)</f>
        <v/>
      </c>
      <c r="B273" s="253"/>
      <c r="C273" s="253" t="str">
        <f>VLOOKUP(Y271,'個票データ(男子)'!$A:$H,3,0)</f>
        <v/>
      </c>
      <c r="D273" s="253"/>
      <c r="E273" s="253"/>
      <c r="F273" s="253" t="str">
        <f>VLOOKUP(Y271,'個票データ(男子)'!$A:$H,4,0)</f>
        <v/>
      </c>
      <c r="G273" s="253"/>
      <c r="H273" s="253">
        <f>'一覧表(男子)'!$C$6</f>
        <v>0</v>
      </c>
      <c r="I273" s="253"/>
      <c r="J273" s="253"/>
      <c r="K273" s="7"/>
      <c r="L273" s="8"/>
      <c r="M273" s="253" t="str">
        <f>VLOOKUP(AA271,'個票データ(男子)'!$A:$H,2,0)</f>
        <v/>
      </c>
      <c r="N273" s="253"/>
      <c r="O273" s="253" t="str">
        <f>VLOOKUP(AA271,'個票データ(男子)'!$A:$H,3,0)</f>
        <v/>
      </c>
      <c r="P273" s="253"/>
      <c r="Q273" s="253"/>
      <c r="R273" s="253" t="str">
        <f>VLOOKUP(AA271,'個票データ(男子)'!$A:$H,4,0)</f>
        <v/>
      </c>
      <c r="S273" s="253"/>
      <c r="T273" s="253">
        <f>'一覧表(男子)'!$C$6</f>
        <v>0</v>
      </c>
      <c r="U273" s="253"/>
      <c r="V273" s="253"/>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53" t="s">
        <v>13</v>
      </c>
      <c r="B276" s="253"/>
      <c r="C276" s="254">
        <f>VLOOKUP(Y276,'個票データ(男子)'!$A:$H,5,0)</f>
        <v>0</v>
      </c>
      <c r="D276" s="254"/>
      <c r="E276" s="254"/>
      <c r="F276" s="253" t="s">
        <v>19</v>
      </c>
      <c r="G276" s="253"/>
      <c r="H276" s="255">
        <f>VLOOKUP(Y276,'個票データ(男子)'!$A:$H,6,0)</f>
        <v>0</v>
      </c>
      <c r="I276" s="255"/>
      <c r="J276" s="255"/>
      <c r="K276" s="7"/>
      <c r="L276" s="8"/>
      <c r="M276" s="253" t="s">
        <v>13</v>
      </c>
      <c r="N276" s="253"/>
      <c r="O276" s="254">
        <f>VLOOKUP(AA276,'個票データ(男子)'!$A:$H,7,0)</f>
        <v>0</v>
      </c>
      <c r="P276" s="254"/>
      <c r="Q276" s="254"/>
      <c r="R276" s="253" t="s">
        <v>19</v>
      </c>
      <c r="S276" s="253"/>
      <c r="T276" s="255">
        <f>VLOOKUP(AA276,'個票データ(男子)'!$A:$H,8,0)</f>
        <v>0</v>
      </c>
      <c r="U276" s="255"/>
      <c r="V276" s="255"/>
      <c r="W276" s="7"/>
      <c r="Y276" s="9">
        <f t="shared" si="100"/>
        <v>56</v>
      </c>
      <c r="AA276" s="9">
        <f t="shared" si="101"/>
        <v>56</v>
      </c>
    </row>
    <row r="277" spans="1:27">
      <c r="A277" s="253" t="s">
        <v>20</v>
      </c>
      <c r="B277" s="253"/>
      <c r="C277" s="253" t="s">
        <v>1</v>
      </c>
      <c r="D277" s="253"/>
      <c r="E277" s="253"/>
      <c r="F277" s="253" t="s">
        <v>22</v>
      </c>
      <c r="G277" s="253"/>
      <c r="H277" s="253" t="s">
        <v>23</v>
      </c>
      <c r="I277" s="253"/>
      <c r="J277" s="253"/>
      <c r="K277" s="7"/>
      <c r="L277" s="8"/>
      <c r="M277" s="253" t="s">
        <v>20</v>
      </c>
      <c r="N277" s="253"/>
      <c r="O277" s="253" t="s">
        <v>1</v>
      </c>
      <c r="P277" s="253"/>
      <c r="Q277" s="253"/>
      <c r="R277" s="253" t="s">
        <v>22</v>
      </c>
      <c r="S277" s="253"/>
      <c r="T277" s="253" t="s">
        <v>23</v>
      </c>
      <c r="U277" s="253"/>
      <c r="V277" s="253"/>
      <c r="W277" s="7"/>
    </row>
    <row r="278" spans="1:27" ht="22" customHeight="1">
      <c r="A278" s="253" t="str">
        <f>VLOOKUP(Y276,'個票データ(男子)'!$A:$H,2,0)</f>
        <v/>
      </c>
      <c r="B278" s="253"/>
      <c r="C278" s="253" t="str">
        <f>VLOOKUP(Y276,'個票データ(男子)'!$A:$H,3,0)</f>
        <v/>
      </c>
      <c r="D278" s="253"/>
      <c r="E278" s="253"/>
      <c r="F278" s="253" t="str">
        <f>VLOOKUP(Y276,'個票データ(男子)'!$A:$H,4,0)</f>
        <v/>
      </c>
      <c r="G278" s="253"/>
      <c r="H278" s="253">
        <f>'一覧表(男子)'!$C$6</f>
        <v>0</v>
      </c>
      <c r="I278" s="253"/>
      <c r="J278" s="253"/>
      <c r="K278" s="7"/>
      <c r="L278" s="8"/>
      <c r="M278" s="253" t="str">
        <f>VLOOKUP(AA276,'個票データ(男子)'!$A:$H,2,0)</f>
        <v/>
      </c>
      <c r="N278" s="253"/>
      <c r="O278" s="253" t="str">
        <f>VLOOKUP(AA276,'個票データ(男子)'!$A:$H,3,0)</f>
        <v/>
      </c>
      <c r="P278" s="253"/>
      <c r="Q278" s="253"/>
      <c r="R278" s="253" t="str">
        <f>VLOOKUP(AA276,'個票データ(男子)'!$A:$H,4,0)</f>
        <v/>
      </c>
      <c r="S278" s="253"/>
      <c r="T278" s="253">
        <f>'一覧表(男子)'!$C$6</f>
        <v>0</v>
      </c>
      <c r="U278" s="253"/>
      <c r="V278" s="253"/>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53" t="s">
        <v>13</v>
      </c>
      <c r="B281" s="253"/>
      <c r="C281" s="254">
        <f>VLOOKUP(Y281,'個票データ(男子)'!$A:$H,5,0)</f>
        <v>0</v>
      </c>
      <c r="D281" s="254"/>
      <c r="E281" s="254"/>
      <c r="F281" s="253" t="s">
        <v>19</v>
      </c>
      <c r="G281" s="253"/>
      <c r="H281" s="255">
        <f>VLOOKUP(Y281,'個票データ(男子)'!$A:$H,6,0)</f>
        <v>0</v>
      </c>
      <c r="I281" s="255"/>
      <c r="J281" s="255"/>
      <c r="K281" s="7"/>
      <c r="L281" s="8"/>
      <c r="M281" s="253" t="s">
        <v>13</v>
      </c>
      <c r="N281" s="253"/>
      <c r="O281" s="254">
        <f>VLOOKUP(AA281,'個票データ(男子)'!$A:$H,7,0)</f>
        <v>0</v>
      </c>
      <c r="P281" s="254"/>
      <c r="Q281" s="254"/>
      <c r="R281" s="253" t="s">
        <v>19</v>
      </c>
      <c r="S281" s="253"/>
      <c r="T281" s="255">
        <f>VLOOKUP(AA281,'個票データ(男子)'!$A:$H,8,0)</f>
        <v>0</v>
      </c>
      <c r="U281" s="255"/>
      <c r="V281" s="255"/>
      <c r="W281" s="7"/>
      <c r="Y281" s="9">
        <f t="shared" si="100"/>
        <v>57</v>
      </c>
      <c r="AA281" s="9">
        <f t="shared" si="101"/>
        <v>57</v>
      </c>
    </row>
    <row r="282" spans="1:27">
      <c r="A282" s="253" t="s">
        <v>20</v>
      </c>
      <c r="B282" s="253"/>
      <c r="C282" s="253" t="s">
        <v>1</v>
      </c>
      <c r="D282" s="253"/>
      <c r="E282" s="253"/>
      <c r="F282" s="253" t="s">
        <v>22</v>
      </c>
      <c r="G282" s="253"/>
      <c r="H282" s="253" t="s">
        <v>23</v>
      </c>
      <c r="I282" s="253"/>
      <c r="J282" s="253"/>
      <c r="K282" s="7"/>
      <c r="L282" s="8"/>
      <c r="M282" s="253" t="s">
        <v>20</v>
      </c>
      <c r="N282" s="253"/>
      <c r="O282" s="253" t="s">
        <v>1</v>
      </c>
      <c r="P282" s="253"/>
      <c r="Q282" s="253"/>
      <c r="R282" s="253" t="s">
        <v>22</v>
      </c>
      <c r="S282" s="253"/>
      <c r="T282" s="253" t="s">
        <v>23</v>
      </c>
      <c r="U282" s="253"/>
      <c r="V282" s="253"/>
      <c r="W282" s="7"/>
    </row>
    <row r="283" spans="1:27" ht="22" customHeight="1">
      <c r="A283" s="253" t="str">
        <f>VLOOKUP(Y281,'個票データ(男子)'!$A:$H,2,0)</f>
        <v/>
      </c>
      <c r="B283" s="253"/>
      <c r="C283" s="253" t="str">
        <f>VLOOKUP(Y281,'個票データ(男子)'!$A:$H,3,0)</f>
        <v/>
      </c>
      <c r="D283" s="253"/>
      <c r="E283" s="253"/>
      <c r="F283" s="253" t="str">
        <f>VLOOKUP(Y281,'個票データ(男子)'!$A:$H,4,0)</f>
        <v/>
      </c>
      <c r="G283" s="253"/>
      <c r="H283" s="253">
        <f>'一覧表(男子)'!$C$6</f>
        <v>0</v>
      </c>
      <c r="I283" s="253"/>
      <c r="J283" s="253"/>
      <c r="K283" s="7"/>
      <c r="L283" s="8"/>
      <c r="M283" s="253" t="str">
        <f>VLOOKUP(AA281,'個票データ(男子)'!$A:$H,2,0)</f>
        <v/>
      </c>
      <c r="N283" s="253"/>
      <c r="O283" s="253" t="str">
        <f>VLOOKUP(AA281,'個票データ(男子)'!$A:$H,3,0)</f>
        <v/>
      </c>
      <c r="P283" s="253"/>
      <c r="Q283" s="253"/>
      <c r="R283" s="253" t="str">
        <f>VLOOKUP(AA281,'個票データ(男子)'!$A:$H,4,0)</f>
        <v/>
      </c>
      <c r="S283" s="253"/>
      <c r="T283" s="253">
        <f>'一覧表(男子)'!$C$6</f>
        <v>0</v>
      </c>
      <c r="U283" s="253"/>
      <c r="V283" s="253"/>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53" t="s">
        <v>13</v>
      </c>
      <c r="B286" s="253"/>
      <c r="C286" s="254">
        <f>VLOOKUP(Y286,'個票データ(男子)'!$A:$H,5,0)</f>
        <v>0</v>
      </c>
      <c r="D286" s="254"/>
      <c r="E286" s="254"/>
      <c r="F286" s="253" t="s">
        <v>19</v>
      </c>
      <c r="G286" s="253"/>
      <c r="H286" s="255">
        <f>VLOOKUP(Y286,'個票データ(男子)'!$A:$H,6,0)</f>
        <v>0</v>
      </c>
      <c r="I286" s="255"/>
      <c r="J286" s="255"/>
      <c r="K286" s="7"/>
      <c r="L286" s="8"/>
      <c r="M286" s="253" t="s">
        <v>13</v>
      </c>
      <c r="N286" s="253"/>
      <c r="O286" s="254">
        <f>VLOOKUP(AA286,'個票データ(男子)'!$A:$H,7,0)</f>
        <v>0</v>
      </c>
      <c r="P286" s="254"/>
      <c r="Q286" s="254"/>
      <c r="R286" s="253" t="s">
        <v>19</v>
      </c>
      <c r="S286" s="253"/>
      <c r="T286" s="255">
        <f>VLOOKUP(AA286,'個票データ(男子)'!$A:$H,8,0)</f>
        <v>0</v>
      </c>
      <c r="U286" s="255"/>
      <c r="V286" s="255"/>
      <c r="W286" s="7"/>
      <c r="Y286" s="9">
        <f t="shared" si="100"/>
        <v>58</v>
      </c>
      <c r="AA286" s="9">
        <f t="shared" si="101"/>
        <v>58</v>
      </c>
    </row>
    <row r="287" spans="1:27">
      <c r="A287" s="253" t="s">
        <v>20</v>
      </c>
      <c r="B287" s="253"/>
      <c r="C287" s="253" t="s">
        <v>1</v>
      </c>
      <c r="D287" s="253"/>
      <c r="E287" s="253"/>
      <c r="F287" s="253" t="s">
        <v>22</v>
      </c>
      <c r="G287" s="253"/>
      <c r="H287" s="253" t="s">
        <v>23</v>
      </c>
      <c r="I287" s="253"/>
      <c r="J287" s="253"/>
      <c r="K287" s="7"/>
      <c r="L287" s="8"/>
      <c r="M287" s="253" t="s">
        <v>20</v>
      </c>
      <c r="N287" s="253"/>
      <c r="O287" s="253" t="s">
        <v>1</v>
      </c>
      <c r="P287" s="253"/>
      <c r="Q287" s="253"/>
      <c r="R287" s="253" t="s">
        <v>22</v>
      </c>
      <c r="S287" s="253"/>
      <c r="T287" s="253" t="s">
        <v>23</v>
      </c>
      <c r="U287" s="253"/>
      <c r="V287" s="253"/>
      <c r="W287" s="7"/>
    </row>
    <row r="288" spans="1:27" ht="22" customHeight="1">
      <c r="A288" s="253" t="str">
        <f>VLOOKUP(Y286,'個票データ(男子)'!$A:$H,2,0)</f>
        <v/>
      </c>
      <c r="B288" s="253"/>
      <c r="C288" s="253" t="str">
        <f>VLOOKUP(Y286,'個票データ(男子)'!$A:$H,3,0)</f>
        <v/>
      </c>
      <c r="D288" s="253"/>
      <c r="E288" s="253"/>
      <c r="F288" s="253" t="str">
        <f>VLOOKUP(Y286,'個票データ(男子)'!$A:$H,4,0)</f>
        <v/>
      </c>
      <c r="G288" s="253"/>
      <c r="H288" s="253">
        <f>'一覧表(男子)'!$C$6</f>
        <v>0</v>
      </c>
      <c r="I288" s="253"/>
      <c r="J288" s="253"/>
      <c r="K288" s="7"/>
      <c r="L288" s="8"/>
      <c r="M288" s="253" t="str">
        <f>VLOOKUP(AA286,'個票データ(男子)'!$A:$H,2,0)</f>
        <v/>
      </c>
      <c r="N288" s="253"/>
      <c r="O288" s="253" t="str">
        <f>VLOOKUP(AA286,'個票データ(男子)'!$A:$H,3,0)</f>
        <v/>
      </c>
      <c r="P288" s="253"/>
      <c r="Q288" s="253"/>
      <c r="R288" s="253" t="str">
        <f>VLOOKUP(AA286,'個票データ(男子)'!$A:$H,4,0)</f>
        <v/>
      </c>
      <c r="S288" s="253"/>
      <c r="T288" s="253">
        <f>'一覧表(男子)'!$C$6</f>
        <v>0</v>
      </c>
      <c r="U288" s="253"/>
      <c r="V288" s="253"/>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53" t="s">
        <v>13</v>
      </c>
      <c r="B291" s="253"/>
      <c r="C291" s="254">
        <f>VLOOKUP(Y291,'個票データ(男子)'!$A:$H,5,0)</f>
        <v>0</v>
      </c>
      <c r="D291" s="254"/>
      <c r="E291" s="254"/>
      <c r="F291" s="253" t="s">
        <v>19</v>
      </c>
      <c r="G291" s="253"/>
      <c r="H291" s="255">
        <f>VLOOKUP(Y291,'個票データ(男子)'!$A:$H,6,0)</f>
        <v>0</v>
      </c>
      <c r="I291" s="255"/>
      <c r="J291" s="255"/>
      <c r="K291" s="7"/>
      <c r="L291" s="8"/>
      <c r="M291" s="253" t="s">
        <v>13</v>
      </c>
      <c r="N291" s="253"/>
      <c r="O291" s="254">
        <f>VLOOKUP(AA291,'個票データ(男子)'!$A:$H,7,0)</f>
        <v>0</v>
      </c>
      <c r="P291" s="254"/>
      <c r="Q291" s="254"/>
      <c r="R291" s="253" t="s">
        <v>19</v>
      </c>
      <c r="S291" s="253"/>
      <c r="T291" s="255">
        <f>VLOOKUP(AA291,'個票データ(男子)'!$A:$H,8,0)</f>
        <v>0</v>
      </c>
      <c r="U291" s="255"/>
      <c r="V291" s="255"/>
      <c r="W291" s="7"/>
      <c r="Y291" s="9">
        <f t="shared" si="100"/>
        <v>59</v>
      </c>
      <c r="AA291" s="9">
        <f t="shared" si="101"/>
        <v>59</v>
      </c>
    </row>
    <row r="292" spans="1:27">
      <c r="A292" s="253" t="s">
        <v>20</v>
      </c>
      <c r="B292" s="253"/>
      <c r="C292" s="253" t="s">
        <v>1</v>
      </c>
      <c r="D292" s="253"/>
      <c r="E292" s="253"/>
      <c r="F292" s="253" t="s">
        <v>22</v>
      </c>
      <c r="G292" s="253"/>
      <c r="H292" s="253" t="s">
        <v>23</v>
      </c>
      <c r="I292" s="253"/>
      <c r="J292" s="253"/>
      <c r="K292" s="7"/>
      <c r="L292" s="8"/>
      <c r="M292" s="253" t="s">
        <v>20</v>
      </c>
      <c r="N292" s="253"/>
      <c r="O292" s="253" t="s">
        <v>1</v>
      </c>
      <c r="P292" s="253"/>
      <c r="Q292" s="253"/>
      <c r="R292" s="253" t="s">
        <v>22</v>
      </c>
      <c r="S292" s="253"/>
      <c r="T292" s="253" t="s">
        <v>23</v>
      </c>
      <c r="U292" s="253"/>
      <c r="V292" s="253"/>
      <c r="W292" s="7"/>
    </row>
    <row r="293" spans="1:27" ht="22" customHeight="1">
      <c r="A293" s="253" t="str">
        <f>VLOOKUP(Y291,'個票データ(男子)'!$A:$H,2,0)</f>
        <v/>
      </c>
      <c r="B293" s="253"/>
      <c r="C293" s="253" t="str">
        <f>VLOOKUP(Y291,'個票データ(男子)'!$A:$H,3,0)</f>
        <v/>
      </c>
      <c r="D293" s="253"/>
      <c r="E293" s="253"/>
      <c r="F293" s="253" t="str">
        <f>VLOOKUP(Y291,'個票データ(男子)'!$A:$H,4,0)</f>
        <v/>
      </c>
      <c r="G293" s="253"/>
      <c r="H293" s="253">
        <f>'一覧表(男子)'!$C$6</f>
        <v>0</v>
      </c>
      <c r="I293" s="253"/>
      <c r="J293" s="253"/>
      <c r="K293" s="7"/>
      <c r="L293" s="8"/>
      <c r="M293" s="253" t="str">
        <f>VLOOKUP(AA291,'個票データ(男子)'!$A:$H,2,0)</f>
        <v/>
      </c>
      <c r="N293" s="253"/>
      <c r="O293" s="253" t="str">
        <f>VLOOKUP(AA291,'個票データ(男子)'!$A:$H,3,0)</f>
        <v/>
      </c>
      <c r="P293" s="253"/>
      <c r="Q293" s="253"/>
      <c r="R293" s="253" t="str">
        <f>VLOOKUP(AA291,'個票データ(男子)'!$A:$H,4,0)</f>
        <v/>
      </c>
      <c r="S293" s="253"/>
      <c r="T293" s="253">
        <f>'一覧表(男子)'!$C$6</f>
        <v>0</v>
      </c>
      <c r="U293" s="253"/>
      <c r="V293" s="253"/>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53" t="s">
        <v>13</v>
      </c>
      <c r="B296" s="253"/>
      <c r="C296" s="254">
        <f>VLOOKUP(Y296,'個票データ(男子)'!$A:$H,5,0)</f>
        <v>0</v>
      </c>
      <c r="D296" s="254"/>
      <c r="E296" s="254"/>
      <c r="F296" s="253" t="s">
        <v>19</v>
      </c>
      <c r="G296" s="253"/>
      <c r="H296" s="255">
        <f>VLOOKUP(Y296,'個票データ(男子)'!$A:$H,6,0)</f>
        <v>0</v>
      </c>
      <c r="I296" s="255"/>
      <c r="J296" s="255"/>
      <c r="K296" s="7"/>
      <c r="L296" s="8"/>
      <c r="M296" s="253" t="s">
        <v>13</v>
      </c>
      <c r="N296" s="253"/>
      <c r="O296" s="254">
        <f>VLOOKUP(AA296,'個票データ(男子)'!$A:$H,7,0)</f>
        <v>0</v>
      </c>
      <c r="P296" s="254"/>
      <c r="Q296" s="254"/>
      <c r="R296" s="253" t="s">
        <v>19</v>
      </c>
      <c r="S296" s="253"/>
      <c r="T296" s="255">
        <f>VLOOKUP(AA296,'個票データ(男子)'!$A:$H,8,0)</f>
        <v>0</v>
      </c>
      <c r="U296" s="255"/>
      <c r="V296" s="255"/>
      <c r="W296" s="7"/>
      <c r="Y296" s="9">
        <f t="shared" si="100"/>
        <v>60</v>
      </c>
      <c r="AA296" s="9">
        <f t="shared" si="101"/>
        <v>60</v>
      </c>
    </row>
    <row r="297" spans="1:27">
      <c r="A297" s="253" t="s">
        <v>20</v>
      </c>
      <c r="B297" s="253"/>
      <c r="C297" s="253" t="s">
        <v>1</v>
      </c>
      <c r="D297" s="253"/>
      <c r="E297" s="253"/>
      <c r="F297" s="253" t="s">
        <v>22</v>
      </c>
      <c r="G297" s="253"/>
      <c r="H297" s="253" t="s">
        <v>23</v>
      </c>
      <c r="I297" s="253"/>
      <c r="J297" s="253"/>
      <c r="K297" s="7"/>
      <c r="L297" s="8"/>
      <c r="M297" s="253" t="s">
        <v>20</v>
      </c>
      <c r="N297" s="253"/>
      <c r="O297" s="253" t="s">
        <v>1</v>
      </c>
      <c r="P297" s="253"/>
      <c r="Q297" s="253"/>
      <c r="R297" s="253" t="s">
        <v>22</v>
      </c>
      <c r="S297" s="253"/>
      <c r="T297" s="253" t="s">
        <v>23</v>
      </c>
      <c r="U297" s="253"/>
      <c r="V297" s="253"/>
      <c r="W297" s="7"/>
    </row>
    <row r="298" spans="1:27" ht="22" customHeight="1">
      <c r="A298" s="253" t="str">
        <f>VLOOKUP(Y296,'個票データ(男子)'!$A:$H,2,0)</f>
        <v/>
      </c>
      <c r="B298" s="253"/>
      <c r="C298" s="253" t="str">
        <f>VLOOKUP(Y296,'個票データ(男子)'!$A:$H,3,0)</f>
        <v/>
      </c>
      <c r="D298" s="253"/>
      <c r="E298" s="253"/>
      <c r="F298" s="253" t="str">
        <f>VLOOKUP(Y296,'個票データ(男子)'!$A:$H,4,0)</f>
        <v/>
      </c>
      <c r="G298" s="253"/>
      <c r="H298" s="253">
        <f>'一覧表(男子)'!$C$6</f>
        <v>0</v>
      </c>
      <c r="I298" s="253"/>
      <c r="J298" s="253"/>
      <c r="K298" s="7"/>
      <c r="L298" s="8"/>
      <c r="M298" s="253" t="str">
        <f>VLOOKUP(AA296,'個票データ(男子)'!$A:$H,2,0)</f>
        <v/>
      </c>
      <c r="N298" s="253"/>
      <c r="O298" s="253" t="str">
        <f>VLOOKUP(AA296,'個票データ(男子)'!$A:$H,3,0)</f>
        <v/>
      </c>
      <c r="P298" s="253"/>
      <c r="Q298" s="253"/>
      <c r="R298" s="253" t="str">
        <f>VLOOKUP(AA296,'個票データ(男子)'!$A:$H,4,0)</f>
        <v/>
      </c>
      <c r="S298" s="253"/>
      <c r="T298" s="253">
        <f>'一覧表(男子)'!$C$6</f>
        <v>0</v>
      </c>
      <c r="U298" s="253"/>
      <c r="V298" s="253"/>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53" t="s">
        <v>13</v>
      </c>
      <c r="B301" s="253"/>
      <c r="C301" s="254">
        <f>VLOOKUP(Y301,'個票データ(男子)'!$A:$H,5,0)</f>
        <v>0</v>
      </c>
      <c r="D301" s="254"/>
      <c r="E301" s="254"/>
      <c r="F301" s="253" t="s">
        <v>19</v>
      </c>
      <c r="G301" s="253"/>
      <c r="H301" s="255">
        <f>VLOOKUP(Y301,'個票データ(男子)'!$A:$H,6,0)</f>
        <v>0</v>
      </c>
      <c r="I301" s="255"/>
      <c r="J301" s="255"/>
      <c r="K301" s="7"/>
      <c r="L301" s="8"/>
      <c r="M301" s="253" t="s">
        <v>13</v>
      </c>
      <c r="N301" s="253"/>
      <c r="O301" s="254">
        <f>VLOOKUP(AA301,'個票データ(男子)'!$A:$H,7,0)</f>
        <v>0</v>
      </c>
      <c r="P301" s="254"/>
      <c r="Q301" s="254"/>
      <c r="R301" s="253" t="s">
        <v>19</v>
      </c>
      <c r="S301" s="253"/>
      <c r="T301" s="255">
        <f>VLOOKUP(AA301,'個票データ(男子)'!$A:$H,8,0)</f>
        <v>0</v>
      </c>
      <c r="U301" s="255"/>
      <c r="V301" s="255"/>
      <c r="W301" s="7"/>
      <c r="Y301" s="9">
        <f t="shared" si="100"/>
        <v>61</v>
      </c>
      <c r="AA301" s="9">
        <f t="shared" si="101"/>
        <v>61</v>
      </c>
    </row>
    <row r="302" spans="1:27">
      <c r="A302" s="253" t="s">
        <v>20</v>
      </c>
      <c r="B302" s="253"/>
      <c r="C302" s="253" t="s">
        <v>1</v>
      </c>
      <c r="D302" s="253"/>
      <c r="E302" s="253"/>
      <c r="F302" s="253" t="s">
        <v>22</v>
      </c>
      <c r="G302" s="253"/>
      <c r="H302" s="253" t="s">
        <v>23</v>
      </c>
      <c r="I302" s="253"/>
      <c r="J302" s="253"/>
      <c r="K302" s="7"/>
      <c r="L302" s="8"/>
      <c r="M302" s="253" t="s">
        <v>20</v>
      </c>
      <c r="N302" s="253"/>
      <c r="O302" s="253" t="s">
        <v>1</v>
      </c>
      <c r="P302" s="253"/>
      <c r="Q302" s="253"/>
      <c r="R302" s="253" t="s">
        <v>22</v>
      </c>
      <c r="S302" s="253"/>
      <c r="T302" s="253" t="s">
        <v>23</v>
      </c>
      <c r="U302" s="253"/>
      <c r="V302" s="253"/>
      <c r="W302" s="7"/>
    </row>
    <row r="303" spans="1:27" ht="22" customHeight="1">
      <c r="A303" s="253" t="str">
        <f>VLOOKUP(Y301,'個票データ(男子)'!$A:$H,2,0)</f>
        <v/>
      </c>
      <c r="B303" s="253"/>
      <c r="C303" s="253" t="str">
        <f>VLOOKUP(Y301,'個票データ(男子)'!$A:$H,3,0)</f>
        <v/>
      </c>
      <c r="D303" s="253"/>
      <c r="E303" s="253"/>
      <c r="F303" s="253" t="str">
        <f>VLOOKUP(Y301,'個票データ(男子)'!$A:$H,4,0)</f>
        <v/>
      </c>
      <c r="G303" s="253"/>
      <c r="H303" s="253">
        <f>'一覧表(男子)'!$C$6</f>
        <v>0</v>
      </c>
      <c r="I303" s="253"/>
      <c r="J303" s="253"/>
      <c r="K303" s="7"/>
      <c r="L303" s="8"/>
      <c r="M303" s="253" t="str">
        <f>VLOOKUP(AA301,'個票データ(男子)'!$A:$H,2,0)</f>
        <v/>
      </c>
      <c r="N303" s="253"/>
      <c r="O303" s="253" t="str">
        <f>VLOOKUP(AA301,'個票データ(男子)'!$A:$H,3,0)</f>
        <v/>
      </c>
      <c r="P303" s="253"/>
      <c r="Q303" s="253"/>
      <c r="R303" s="253" t="str">
        <f>VLOOKUP(AA301,'個票データ(男子)'!$A:$H,4,0)</f>
        <v/>
      </c>
      <c r="S303" s="253"/>
      <c r="T303" s="253">
        <f>'一覧表(男子)'!$C$6</f>
        <v>0</v>
      </c>
      <c r="U303" s="253"/>
      <c r="V303" s="253"/>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53" t="s">
        <v>13</v>
      </c>
      <c r="B306" s="253"/>
      <c r="C306" s="254">
        <f>VLOOKUP(Y306,'個票データ(男子)'!$A:$H,5,0)</f>
        <v>0</v>
      </c>
      <c r="D306" s="254"/>
      <c r="E306" s="254"/>
      <c r="F306" s="253" t="s">
        <v>19</v>
      </c>
      <c r="G306" s="253"/>
      <c r="H306" s="255">
        <f>VLOOKUP(Y306,'個票データ(男子)'!$A:$H,6,0)</f>
        <v>0</v>
      </c>
      <c r="I306" s="255"/>
      <c r="J306" s="255"/>
      <c r="K306" s="7"/>
      <c r="L306" s="8"/>
      <c r="M306" s="253" t="s">
        <v>13</v>
      </c>
      <c r="N306" s="253"/>
      <c r="O306" s="254">
        <f>VLOOKUP(AA306,'個票データ(男子)'!$A:$H,7,0)</f>
        <v>0</v>
      </c>
      <c r="P306" s="254"/>
      <c r="Q306" s="254"/>
      <c r="R306" s="253" t="s">
        <v>19</v>
      </c>
      <c r="S306" s="253"/>
      <c r="T306" s="255">
        <f>VLOOKUP(AA306,'個票データ(男子)'!$A:$H,8,0)</f>
        <v>0</v>
      </c>
      <c r="U306" s="255"/>
      <c r="V306" s="255"/>
      <c r="W306" s="7"/>
      <c r="Y306" s="9">
        <f t="shared" si="100"/>
        <v>62</v>
      </c>
      <c r="AA306" s="9">
        <f t="shared" si="101"/>
        <v>62</v>
      </c>
    </row>
    <row r="307" spans="1:27">
      <c r="A307" s="253" t="s">
        <v>20</v>
      </c>
      <c r="B307" s="253"/>
      <c r="C307" s="253" t="s">
        <v>1</v>
      </c>
      <c r="D307" s="253"/>
      <c r="E307" s="253"/>
      <c r="F307" s="253" t="s">
        <v>22</v>
      </c>
      <c r="G307" s="253"/>
      <c r="H307" s="253" t="s">
        <v>23</v>
      </c>
      <c r="I307" s="253"/>
      <c r="J307" s="253"/>
      <c r="K307" s="7"/>
      <c r="L307" s="8"/>
      <c r="M307" s="253" t="s">
        <v>20</v>
      </c>
      <c r="N307" s="253"/>
      <c r="O307" s="253" t="s">
        <v>1</v>
      </c>
      <c r="P307" s="253"/>
      <c r="Q307" s="253"/>
      <c r="R307" s="253" t="s">
        <v>22</v>
      </c>
      <c r="S307" s="253"/>
      <c r="T307" s="253" t="s">
        <v>23</v>
      </c>
      <c r="U307" s="253"/>
      <c r="V307" s="253"/>
      <c r="W307" s="7"/>
    </row>
    <row r="308" spans="1:27" ht="22" customHeight="1">
      <c r="A308" s="253" t="str">
        <f>VLOOKUP(Y306,'個票データ(男子)'!$A:$H,2,0)</f>
        <v/>
      </c>
      <c r="B308" s="253"/>
      <c r="C308" s="253" t="str">
        <f>VLOOKUP(Y306,'個票データ(男子)'!$A:$H,3,0)</f>
        <v/>
      </c>
      <c r="D308" s="253"/>
      <c r="E308" s="253"/>
      <c r="F308" s="253" t="str">
        <f>VLOOKUP(Y306,'個票データ(男子)'!$A:$H,4,0)</f>
        <v/>
      </c>
      <c r="G308" s="253"/>
      <c r="H308" s="253">
        <f>'一覧表(男子)'!$C$6</f>
        <v>0</v>
      </c>
      <c r="I308" s="253"/>
      <c r="J308" s="253"/>
      <c r="K308" s="7"/>
      <c r="L308" s="8"/>
      <c r="M308" s="253" t="str">
        <f>VLOOKUP(AA306,'個票データ(男子)'!$A:$H,2,0)</f>
        <v/>
      </c>
      <c r="N308" s="253"/>
      <c r="O308" s="253" t="str">
        <f>VLOOKUP(AA306,'個票データ(男子)'!$A:$H,3,0)</f>
        <v/>
      </c>
      <c r="P308" s="253"/>
      <c r="Q308" s="253"/>
      <c r="R308" s="253" t="str">
        <f>VLOOKUP(AA306,'個票データ(男子)'!$A:$H,4,0)</f>
        <v/>
      </c>
      <c r="S308" s="253"/>
      <c r="T308" s="253">
        <f>'一覧表(男子)'!$C$6</f>
        <v>0</v>
      </c>
      <c r="U308" s="253"/>
      <c r="V308" s="253"/>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53" t="s">
        <v>13</v>
      </c>
      <c r="B311" s="253"/>
      <c r="C311" s="254">
        <f>VLOOKUP(Y311,'個票データ(男子)'!$A:$H,5,0)</f>
        <v>0</v>
      </c>
      <c r="D311" s="254"/>
      <c r="E311" s="254"/>
      <c r="F311" s="253" t="s">
        <v>19</v>
      </c>
      <c r="G311" s="253"/>
      <c r="H311" s="255">
        <f>VLOOKUP(Y311,'個票データ(男子)'!$A:$H,6,0)</f>
        <v>0</v>
      </c>
      <c r="I311" s="255"/>
      <c r="J311" s="255"/>
      <c r="K311" s="7"/>
      <c r="L311" s="8"/>
      <c r="M311" s="253" t="s">
        <v>13</v>
      </c>
      <c r="N311" s="253"/>
      <c r="O311" s="254">
        <f>VLOOKUP(AA311,'個票データ(男子)'!$A:$H,7,0)</f>
        <v>0</v>
      </c>
      <c r="P311" s="254"/>
      <c r="Q311" s="254"/>
      <c r="R311" s="253" t="s">
        <v>19</v>
      </c>
      <c r="S311" s="253"/>
      <c r="T311" s="255">
        <f>VLOOKUP(AA311,'個票データ(男子)'!$A:$H,8,0)</f>
        <v>0</v>
      </c>
      <c r="U311" s="255"/>
      <c r="V311" s="255"/>
      <c r="W311" s="7"/>
      <c r="Y311" s="9">
        <f t="shared" si="100"/>
        <v>63</v>
      </c>
      <c r="AA311" s="9">
        <f t="shared" si="101"/>
        <v>63</v>
      </c>
    </row>
    <row r="312" spans="1:27">
      <c r="A312" s="253" t="s">
        <v>20</v>
      </c>
      <c r="B312" s="253"/>
      <c r="C312" s="253" t="s">
        <v>1</v>
      </c>
      <c r="D312" s="253"/>
      <c r="E312" s="253"/>
      <c r="F312" s="253" t="s">
        <v>22</v>
      </c>
      <c r="G312" s="253"/>
      <c r="H312" s="253" t="s">
        <v>23</v>
      </c>
      <c r="I312" s="253"/>
      <c r="J312" s="253"/>
      <c r="K312" s="7"/>
      <c r="L312" s="8"/>
      <c r="M312" s="253" t="s">
        <v>20</v>
      </c>
      <c r="N312" s="253"/>
      <c r="O312" s="253" t="s">
        <v>1</v>
      </c>
      <c r="P312" s="253"/>
      <c r="Q312" s="253"/>
      <c r="R312" s="253" t="s">
        <v>22</v>
      </c>
      <c r="S312" s="253"/>
      <c r="T312" s="253" t="s">
        <v>23</v>
      </c>
      <c r="U312" s="253"/>
      <c r="V312" s="253"/>
      <c r="W312" s="7"/>
    </row>
    <row r="313" spans="1:27" ht="22" customHeight="1">
      <c r="A313" s="253" t="str">
        <f>VLOOKUP(Y311,'個票データ(男子)'!$A:$H,2,0)</f>
        <v/>
      </c>
      <c r="B313" s="253"/>
      <c r="C313" s="253" t="str">
        <f>VLOOKUP(Y311,'個票データ(男子)'!$A:$H,3,0)</f>
        <v/>
      </c>
      <c r="D313" s="253"/>
      <c r="E313" s="253"/>
      <c r="F313" s="253" t="str">
        <f>VLOOKUP(Y311,'個票データ(男子)'!$A:$H,4,0)</f>
        <v/>
      </c>
      <c r="G313" s="253"/>
      <c r="H313" s="253">
        <f>'一覧表(男子)'!$C$6</f>
        <v>0</v>
      </c>
      <c r="I313" s="253"/>
      <c r="J313" s="253"/>
      <c r="K313" s="7"/>
      <c r="L313" s="8"/>
      <c r="M313" s="253" t="str">
        <f>VLOOKUP(AA311,'個票データ(男子)'!$A:$H,2,0)</f>
        <v/>
      </c>
      <c r="N313" s="253"/>
      <c r="O313" s="253" t="str">
        <f>VLOOKUP(AA311,'個票データ(男子)'!$A:$H,3,0)</f>
        <v/>
      </c>
      <c r="P313" s="253"/>
      <c r="Q313" s="253"/>
      <c r="R313" s="253" t="str">
        <f>VLOOKUP(AA311,'個票データ(男子)'!$A:$H,4,0)</f>
        <v/>
      </c>
      <c r="S313" s="253"/>
      <c r="T313" s="253">
        <f>'一覧表(男子)'!$C$6</f>
        <v>0</v>
      </c>
      <c r="U313" s="253"/>
      <c r="V313" s="253"/>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53" t="s">
        <v>13</v>
      </c>
      <c r="B316" s="253"/>
      <c r="C316" s="254">
        <f>VLOOKUP(Y316,'個票データ(男子)'!$A:$H,5,0)</f>
        <v>0</v>
      </c>
      <c r="D316" s="254"/>
      <c r="E316" s="254"/>
      <c r="F316" s="253" t="s">
        <v>19</v>
      </c>
      <c r="G316" s="253"/>
      <c r="H316" s="255">
        <f>VLOOKUP(Y316,'個票データ(男子)'!$A:$H,6,0)</f>
        <v>0</v>
      </c>
      <c r="I316" s="255"/>
      <c r="J316" s="255"/>
      <c r="K316" s="7"/>
      <c r="L316" s="8"/>
      <c r="M316" s="253" t="s">
        <v>13</v>
      </c>
      <c r="N316" s="253"/>
      <c r="O316" s="254">
        <f>VLOOKUP(AA316,'個票データ(男子)'!$A:$H,7,0)</f>
        <v>0</v>
      </c>
      <c r="P316" s="254"/>
      <c r="Q316" s="254"/>
      <c r="R316" s="253" t="s">
        <v>19</v>
      </c>
      <c r="S316" s="253"/>
      <c r="T316" s="255">
        <f>VLOOKUP(AA316,'個票データ(男子)'!$A:$H,8,0)</f>
        <v>0</v>
      </c>
      <c r="U316" s="255"/>
      <c r="V316" s="255"/>
      <c r="W316" s="7"/>
      <c r="Y316" s="9">
        <f t="shared" si="100"/>
        <v>64</v>
      </c>
      <c r="AA316" s="9">
        <f t="shared" si="101"/>
        <v>64</v>
      </c>
    </row>
    <row r="317" spans="1:27">
      <c r="A317" s="253" t="s">
        <v>20</v>
      </c>
      <c r="B317" s="253"/>
      <c r="C317" s="253" t="s">
        <v>1</v>
      </c>
      <c r="D317" s="253"/>
      <c r="E317" s="253"/>
      <c r="F317" s="253" t="s">
        <v>22</v>
      </c>
      <c r="G317" s="253"/>
      <c r="H317" s="253" t="s">
        <v>23</v>
      </c>
      <c r="I317" s="253"/>
      <c r="J317" s="253"/>
      <c r="K317" s="7"/>
      <c r="L317" s="8"/>
      <c r="M317" s="253" t="s">
        <v>20</v>
      </c>
      <c r="N317" s="253"/>
      <c r="O317" s="253" t="s">
        <v>1</v>
      </c>
      <c r="P317" s="253"/>
      <c r="Q317" s="253"/>
      <c r="R317" s="253" t="s">
        <v>22</v>
      </c>
      <c r="S317" s="253"/>
      <c r="T317" s="253" t="s">
        <v>23</v>
      </c>
      <c r="U317" s="253"/>
      <c r="V317" s="253"/>
      <c r="W317" s="7"/>
    </row>
    <row r="318" spans="1:27" ht="22" customHeight="1">
      <c r="A318" s="253" t="str">
        <f>VLOOKUP(Y316,'個票データ(男子)'!$A:$H,2,0)</f>
        <v/>
      </c>
      <c r="B318" s="253"/>
      <c r="C318" s="253" t="str">
        <f>VLOOKUP(Y316,'個票データ(男子)'!$A:$H,3,0)</f>
        <v/>
      </c>
      <c r="D318" s="253"/>
      <c r="E318" s="253"/>
      <c r="F318" s="253" t="str">
        <f>VLOOKUP(Y316,'個票データ(男子)'!$A:$H,4,0)</f>
        <v/>
      </c>
      <c r="G318" s="253"/>
      <c r="H318" s="253">
        <f>'一覧表(男子)'!$C$6</f>
        <v>0</v>
      </c>
      <c r="I318" s="253"/>
      <c r="J318" s="253"/>
      <c r="K318" s="7"/>
      <c r="L318" s="8"/>
      <c r="M318" s="253" t="str">
        <f>VLOOKUP(AA316,'個票データ(男子)'!$A:$H,2,0)</f>
        <v/>
      </c>
      <c r="N318" s="253"/>
      <c r="O318" s="253" t="str">
        <f>VLOOKUP(AA316,'個票データ(男子)'!$A:$H,3,0)</f>
        <v/>
      </c>
      <c r="P318" s="253"/>
      <c r="Q318" s="253"/>
      <c r="R318" s="253" t="str">
        <f>VLOOKUP(AA316,'個票データ(男子)'!$A:$H,4,0)</f>
        <v/>
      </c>
      <c r="S318" s="253"/>
      <c r="T318" s="253">
        <f>'一覧表(男子)'!$C$6</f>
        <v>0</v>
      </c>
      <c r="U318" s="253"/>
      <c r="V318" s="253"/>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53" t="s">
        <v>13</v>
      </c>
      <c r="B321" s="253"/>
      <c r="C321" s="254">
        <f>VLOOKUP(Y321,'個票データ(男子)'!$A:$H,5,0)</f>
        <v>0</v>
      </c>
      <c r="D321" s="254"/>
      <c r="E321" s="254"/>
      <c r="F321" s="253" t="s">
        <v>19</v>
      </c>
      <c r="G321" s="253"/>
      <c r="H321" s="255">
        <f>VLOOKUP(Y321,'個票データ(男子)'!$A:$H,6,0)</f>
        <v>0</v>
      </c>
      <c r="I321" s="255"/>
      <c r="J321" s="255"/>
      <c r="K321" s="7"/>
      <c r="L321" s="8"/>
      <c r="M321" s="253" t="s">
        <v>13</v>
      </c>
      <c r="N321" s="253"/>
      <c r="O321" s="254">
        <f>VLOOKUP(AA321,'個票データ(男子)'!$A:$H,7,0)</f>
        <v>0</v>
      </c>
      <c r="P321" s="254"/>
      <c r="Q321" s="254"/>
      <c r="R321" s="253" t="s">
        <v>19</v>
      </c>
      <c r="S321" s="253"/>
      <c r="T321" s="255">
        <f>VLOOKUP(AA321,'個票データ(男子)'!$A:$H,8,0)</f>
        <v>0</v>
      </c>
      <c r="U321" s="255"/>
      <c r="V321" s="255"/>
      <c r="W321" s="7"/>
      <c r="Y321" s="9">
        <f t="shared" si="100"/>
        <v>65</v>
      </c>
      <c r="AA321" s="9">
        <f t="shared" si="101"/>
        <v>65</v>
      </c>
    </row>
    <row r="322" spans="1:27">
      <c r="A322" s="253" t="s">
        <v>20</v>
      </c>
      <c r="B322" s="253"/>
      <c r="C322" s="253" t="s">
        <v>1</v>
      </c>
      <c r="D322" s="253"/>
      <c r="E322" s="253"/>
      <c r="F322" s="253" t="s">
        <v>22</v>
      </c>
      <c r="G322" s="253"/>
      <c r="H322" s="253" t="s">
        <v>23</v>
      </c>
      <c r="I322" s="253"/>
      <c r="J322" s="253"/>
      <c r="K322" s="7"/>
      <c r="L322" s="8"/>
      <c r="M322" s="253" t="s">
        <v>20</v>
      </c>
      <c r="N322" s="253"/>
      <c r="O322" s="253" t="s">
        <v>1</v>
      </c>
      <c r="P322" s="253"/>
      <c r="Q322" s="253"/>
      <c r="R322" s="253" t="s">
        <v>22</v>
      </c>
      <c r="S322" s="253"/>
      <c r="T322" s="253" t="s">
        <v>23</v>
      </c>
      <c r="U322" s="253"/>
      <c r="V322" s="253"/>
      <c r="W322" s="7"/>
    </row>
    <row r="323" spans="1:27" ht="22" customHeight="1">
      <c r="A323" s="253" t="str">
        <f>VLOOKUP(Y321,'個票データ(男子)'!$A:$H,2,0)</f>
        <v/>
      </c>
      <c r="B323" s="253"/>
      <c r="C323" s="253" t="str">
        <f>VLOOKUP(Y321,'個票データ(男子)'!$A:$H,3,0)</f>
        <v/>
      </c>
      <c r="D323" s="253"/>
      <c r="E323" s="253"/>
      <c r="F323" s="253" t="str">
        <f>VLOOKUP(Y321,'個票データ(男子)'!$A:$H,4,0)</f>
        <v/>
      </c>
      <c r="G323" s="253"/>
      <c r="H323" s="253">
        <f>'一覧表(男子)'!$C$6</f>
        <v>0</v>
      </c>
      <c r="I323" s="253"/>
      <c r="J323" s="253"/>
      <c r="K323" s="7"/>
      <c r="L323" s="8"/>
      <c r="M323" s="253" t="str">
        <f>VLOOKUP(AA321,'個票データ(男子)'!$A:$H,2,0)</f>
        <v/>
      </c>
      <c r="N323" s="253"/>
      <c r="O323" s="253" t="str">
        <f>VLOOKUP(AA321,'個票データ(男子)'!$A:$H,3,0)</f>
        <v/>
      </c>
      <c r="P323" s="253"/>
      <c r="Q323" s="253"/>
      <c r="R323" s="253" t="str">
        <f>VLOOKUP(AA321,'個票データ(男子)'!$A:$H,4,0)</f>
        <v/>
      </c>
      <c r="S323" s="253"/>
      <c r="T323" s="253">
        <f>'一覧表(男子)'!$C$6</f>
        <v>0</v>
      </c>
      <c r="U323" s="253"/>
      <c r="V323" s="253"/>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53" t="s">
        <v>13</v>
      </c>
      <c r="B326" s="253"/>
      <c r="C326" s="254">
        <f>VLOOKUP(Y326,'個票データ(男子)'!$A:$H,5,0)</f>
        <v>0</v>
      </c>
      <c r="D326" s="254"/>
      <c r="E326" s="254"/>
      <c r="F326" s="253" t="s">
        <v>19</v>
      </c>
      <c r="G326" s="253"/>
      <c r="H326" s="255">
        <f>VLOOKUP(Y326,'個票データ(男子)'!$A:$H,6,0)</f>
        <v>0</v>
      </c>
      <c r="I326" s="255"/>
      <c r="J326" s="255"/>
      <c r="K326" s="7"/>
      <c r="L326" s="8"/>
      <c r="M326" s="253" t="s">
        <v>13</v>
      </c>
      <c r="N326" s="253"/>
      <c r="O326" s="254">
        <f>VLOOKUP(AA326,'個票データ(男子)'!$A:$H,7,0)</f>
        <v>0</v>
      </c>
      <c r="P326" s="254"/>
      <c r="Q326" s="254"/>
      <c r="R326" s="253" t="s">
        <v>19</v>
      </c>
      <c r="S326" s="253"/>
      <c r="T326" s="255">
        <f>VLOOKUP(AA326,'個票データ(男子)'!$A:$H,8,0)</f>
        <v>0</v>
      </c>
      <c r="U326" s="255"/>
      <c r="V326" s="255"/>
      <c r="W326" s="7"/>
      <c r="Y326" s="9">
        <f t="shared" si="100"/>
        <v>66</v>
      </c>
      <c r="AA326" s="9">
        <f t="shared" si="101"/>
        <v>66</v>
      </c>
    </row>
    <row r="327" spans="1:27">
      <c r="A327" s="253" t="s">
        <v>20</v>
      </c>
      <c r="B327" s="253"/>
      <c r="C327" s="253" t="s">
        <v>1</v>
      </c>
      <c r="D327" s="253"/>
      <c r="E327" s="253"/>
      <c r="F327" s="253" t="s">
        <v>22</v>
      </c>
      <c r="G327" s="253"/>
      <c r="H327" s="253" t="s">
        <v>23</v>
      </c>
      <c r="I327" s="253"/>
      <c r="J327" s="253"/>
      <c r="K327" s="7"/>
      <c r="L327" s="8"/>
      <c r="M327" s="253" t="s">
        <v>20</v>
      </c>
      <c r="N327" s="253"/>
      <c r="O327" s="253" t="s">
        <v>1</v>
      </c>
      <c r="P327" s="253"/>
      <c r="Q327" s="253"/>
      <c r="R327" s="253" t="s">
        <v>22</v>
      </c>
      <c r="S327" s="253"/>
      <c r="T327" s="253" t="s">
        <v>23</v>
      </c>
      <c r="U327" s="253"/>
      <c r="V327" s="253"/>
      <c r="W327" s="7"/>
    </row>
    <row r="328" spans="1:27" ht="22" customHeight="1">
      <c r="A328" s="253" t="str">
        <f>VLOOKUP(Y326,'個票データ(男子)'!$A:$H,2,0)</f>
        <v/>
      </c>
      <c r="B328" s="253"/>
      <c r="C328" s="253" t="str">
        <f>VLOOKUP(Y326,'個票データ(男子)'!$A:$H,3,0)</f>
        <v/>
      </c>
      <c r="D328" s="253"/>
      <c r="E328" s="253"/>
      <c r="F328" s="253" t="str">
        <f>VLOOKUP(Y326,'個票データ(男子)'!$A:$H,4,0)</f>
        <v/>
      </c>
      <c r="G328" s="253"/>
      <c r="H328" s="253">
        <f>'一覧表(男子)'!$C$6</f>
        <v>0</v>
      </c>
      <c r="I328" s="253"/>
      <c r="J328" s="253"/>
      <c r="K328" s="7"/>
      <c r="L328" s="8"/>
      <c r="M328" s="253" t="str">
        <f>VLOOKUP(AA326,'個票データ(男子)'!$A:$H,2,0)</f>
        <v/>
      </c>
      <c r="N328" s="253"/>
      <c r="O328" s="253" t="str">
        <f>VLOOKUP(AA326,'個票データ(男子)'!$A:$H,3,0)</f>
        <v/>
      </c>
      <c r="P328" s="253"/>
      <c r="Q328" s="253"/>
      <c r="R328" s="253" t="str">
        <f>VLOOKUP(AA326,'個票データ(男子)'!$A:$H,4,0)</f>
        <v/>
      </c>
      <c r="S328" s="253"/>
      <c r="T328" s="253">
        <f>'一覧表(男子)'!$C$6</f>
        <v>0</v>
      </c>
      <c r="U328" s="253"/>
      <c r="V328" s="253"/>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53" t="s">
        <v>13</v>
      </c>
      <c r="B331" s="253"/>
      <c r="C331" s="254">
        <f>VLOOKUP(Y331,'個票データ(男子)'!$A:$H,5,0)</f>
        <v>0</v>
      </c>
      <c r="D331" s="254"/>
      <c r="E331" s="254"/>
      <c r="F331" s="253" t="s">
        <v>19</v>
      </c>
      <c r="G331" s="253"/>
      <c r="H331" s="255">
        <f>VLOOKUP(Y331,'個票データ(男子)'!$A:$H,6,0)</f>
        <v>0</v>
      </c>
      <c r="I331" s="255"/>
      <c r="J331" s="255"/>
      <c r="K331" s="7"/>
      <c r="L331" s="8"/>
      <c r="M331" s="253" t="s">
        <v>13</v>
      </c>
      <c r="N331" s="253"/>
      <c r="O331" s="254">
        <f>VLOOKUP(AA331,'個票データ(男子)'!$A:$H,7,0)</f>
        <v>0</v>
      </c>
      <c r="P331" s="254"/>
      <c r="Q331" s="254"/>
      <c r="R331" s="253" t="s">
        <v>19</v>
      </c>
      <c r="S331" s="253"/>
      <c r="T331" s="255">
        <f>VLOOKUP(AA331,'個票データ(男子)'!$A:$H,8,0)</f>
        <v>0</v>
      </c>
      <c r="U331" s="255"/>
      <c r="V331" s="255"/>
      <c r="W331" s="7"/>
      <c r="Y331" s="9">
        <f t="shared" ref="Y331:Y391" si="102">Y326+1</f>
        <v>67</v>
      </c>
      <c r="AA331" s="9">
        <f t="shared" ref="AA331:AA391" si="103">AA326+1</f>
        <v>67</v>
      </c>
    </row>
    <row r="332" spans="1:27">
      <c r="A332" s="253" t="s">
        <v>20</v>
      </c>
      <c r="B332" s="253"/>
      <c r="C332" s="253" t="s">
        <v>1</v>
      </c>
      <c r="D332" s="253"/>
      <c r="E332" s="253"/>
      <c r="F332" s="253" t="s">
        <v>22</v>
      </c>
      <c r="G332" s="253"/>
      <c r="H332" s="253" t="s">
        <v>23</v>
      </c>
      <c r="I332" s="253"/>
      <c r="J332" s="253"/>
      <c r="K332" s="7"/>
      <c r="L332" s="8"/>
      <c r="M332" s="253" t="s">
        <v>20</v>
      </c>
      <c r="N332" s="253"/>
      <c r="O332" s="253" t="s">
        <v>1</v>
      </c>
      <c r="P332" s="253"/>
      <c r="Q332" s="253"/>
      <c r="R332" s="253" t="s">
        <v>22</v>
      </c>
      <c r="S332" s="253"/>
      <c r="T332" s="253" t="s">
        <v>23</v>
      </c>
      <c r="U332" s="253"/>
      <c r="V332" s="253"/>
      <c r="W332" s="7"/>
    </row>
    <row r="333" spans="1:27" ht="22" customHeight="1">
      <c r="A333" s="253" t="str">
        <f>VLOOKUP(Y331,'個票データ(男子)'!$A:$H,2,0)</f>
        <v/>
      </c>
      <c r="B333" s="253"/>
      <c r="C333" s="253" t="str">
        <f>VLOOKUP(Y331,'個票データ(男子)'!$A:$H,3,0)</f>
        <v/>
      </c>
      <c r="D333" s="253"/>
      <c r="E333" s="253"/>
      <c r="F333" s="253" t="str">
        <f>VLOOKUP(Y331,'個票データ(男子)'!$A:$H,4,0)</f>
        <v/>
      </c>
      <c r="G333" s="253"/>
      <c r="H333" s="253">
        <f>'一覧表(男子)'!$C$6</f>
        <v>0</v>
      </c>
      <c r="I333" s="253"/>
      <c r="J333" s="253"/>
      <c r="K333" s="7"/>
      <c r="L333" s="8"/>
      <c r="M333" s="253" t="str">
        <f>VLOOKUP(AA331,'個票データ(男子)'!$A:$H,2,0)</f>
        <v/>
      </c>
      <c r="N333" s="253"/>
      <c r="O333" s="253" t="str">
        <f>VLOOKUP(AA331,'個票データ(男子)'!$A:$H,3,0)</f>
        <v/>
      </c>
      <c r="P333" s="253"/>
      <c r="Q333" s="253"/>
      <c r="R333" s="253" t="str">
        <f>VLOOKUP(AA331,'個票データ(男子)'!$A:$H,4,0)</f>
        <v/>
      </c>
      <c r="S333" s="253"/>
      <c r="T333" s="253">
        <f>'一覧表(男子)'!$C$6</f>
        <v>0</v>
      </c>
      <c r="U333" s="253"/>
      <c r="V333" s="253"/>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53" t="s">
        <v>13</v>
      </c>
      <c r="B336" s="253"/>
      <c r="C336" s="254">
        <f>VLOOKUP(Y336,'個票データ(男子)'!$A:$H,5,0)</f>
        <v>0</v>
      </c>
      <c r="D336" s="254"/>
      <c r="E336" s="254"/>
      <c r="F336" s="253" t="s">
        <v>19</v>
      </c>
      <c r="G336" s="253"/>
      <c r="H336" s="255">
        <f>VLOOKUP(Y336,'個票データ(男子)'!$A:$H,6,0)</f>
        <v>0</v>
      </c>
      <c r="I336" s="255"/>
      <c r="J336" s="255"/>
      <c r="K336" s="7"/>
      <c r="L336" s="8"/>
      <c r="M336" s="253" t="s">
        <v>13</v>
      </c>
      <c r="N336" s="253"/>
      <c r="O336" s="254">
        <f>VLOOKUP(AA336,'個票データ(男子)'!$A:$H,7,0)</f>
        <v>0</v>
      </c>
      <c r="P336" s="254"/>
      <c r="Q336" s="254"/>
      <c r="R336" s="253" t="s">
        <v>19</v>
      </c>
      <c r="S336" s="253"/>
      <c r="T336" s="255">
        <f>VLOOKUP(AA336,'個票データ(男子)'!$A:$H,8,0)</f>
        <v>0</v>
      </c>
      <c r="U336" s="255"/>
      <c r="V336" s="255"/>
      <c r="W336" s="7"/>
      <c r="Y336" s="9">
        <f t="shared" si="102"/>
        <v>68</v>
      </c>
      <c r="AA336" s="9">
        <f t="shared" si="103"/>
        <v>68</v>
      </c>
    </row>
    <row r="337" spans="1:27">
      <c r="A337" s="253" t="s">
        <v>20</v>
      </c>
      <c r="B337" s="253"/>
      <c r="C337" s="253" t="s">
        <v>1</v>
      </c>
      <c r="D337" s="253"/>
      <c r="E337" s="253"/>
      <c r="F337" s="253" t="s">
        <v>22</v>
      </c>
      <c r="G337" s="253"/>
      <c r="H337" s="253" t="s">
        <v>23</v>
      </c>
      <c r="I337" s="253"/>
      <c r="J337" s="253"/>
      <c r="K337" s="7"/>
      <c r="L337" s="8"/>
      <c r="M337" s="253" t="s">
        <v>20</v>
      </c>
      <c r="N337" s="253"/>
      <c r="O337" s="253" t="s">
        <v>1</v>
      </c>
      <c r="P337" s="253"/>
      <c r="Q337" s="253"/>
      <c r="R337" s="253" t="s">
        <v>22</v>
      </c>
      <c r="S337" s="253"/>
      <c r="T337" s="253" t="s">
        <v>23</v>
      </c>
      <c r="U337" s="253"/>
      <c r="V337" s="253"/>
      <c r="W337" s="7"/>
    </row>
    <row r="338" spans="1:27" ht="22" customHeight="1">
      <c r="A338" s="253" t="str">
        <f>VLOOKUP(Y336,'個票データ(男子)'!$A:$H,2,0)</f>
        <v/>
      </c>
      <c r="B338" s="253"/>
      <c r="C338" s="253" t="str">
        <f>VLOOKUP(Y336,'個票データ(男子)'!$A:$H,3,0)</f>
        <v/>
      </c>
      <c r="D338" s="253"/>
      <c r="E338" s="253"/>
      <c r="F338" s="253" t="str">
        <f>VLOOKUP(Y336,'個票データ(男子)'!$A:$H,4,0)</f>
        <v/>
      </c>
      <c r="G338" s="253"/>
      <c r="H338" s="253">
        <f>'一覧表(男子)'!$C$6</f>
        <v>0</v>
      </c>
      <c r="I338" s="253"/>
      <c r="J338" s="253"/>
      <c r="K338" s="7"/>
      <c r="L338" s="8"/>
      <c r="M338" s="253" t="str">
        <f>VLOOKUP(AA336,'個票データ(男子)'!$A:$H,2,0)</f>
        <v/>
      </c>
      <c r="N338" s="253"/>
      <c r="O338" s="253" t="str">
        <f>VLOOKUP(AA336,'個票データ(男子)'!$A:$H,3,0)</f>
        <v/>
      </c>
      <c r="P338" s="253"/>
      <c r="Q338" s="253"/>
      <c r="R338" s="253" t="str">
        <f>VLOOKUP(AA336,'個票データ(男子)'!$A:$H,4,0)</f>
        <v/>
      </c>
      <c r="S338" s="253"/>
      <c r="T338" s="253">
        <f>'一覧表(男子)'!$C$6</f>
        <v>0</v>
      </c>
      <c r="U338" s="253"/>
      <c r="V338" s="253"/>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53" t="s">
        <v>13</v>
      </c>
      <c r="B341" s="253"/>
      <c r="C341" s="254">
        <f>VLOOKUP(Y341,'個票データ(男子)'!$A:$H,5,0)</f>
        <v>0</v>
      </c>
      <c r="D341" s="254"/>
      <c r="E341" s="254"/>
      <c r="F341" s="253" t="s">
        <v>19</v>
      </c>
      <c r="G341" s="253"/>
      <c r="H341" s="255">
        <f>VLOOKUP(Y341,'個票データ(男子)'!$A:$H,6,0)</f>
        <v>0</v>
      </c>
      <c r="I341" s="255"/>
      <c r="J341" s="255"/>
      <c r="K341" s="7"/>
      <c r="L341" s="8"/>
      <c r="M341" s="253" t="s">
        <v>13</v>
      </c>
      <c r="N341" s="253"/>
      <c r="O341" s="254">
        <f>VLOOKUP(AA341,'個票データ(男子)'!$A:$H,7,0)</f>
        <v>0</v>
      </c>
      <c r="P341" s="254"/>
      <c r="Q341" s="254"/>
      <c r="R341" s="253" t="s">
        <v>19</v>
      </c>
      <c r="S341" s="253"/>
      <c r="T341" s="255">
        <f>VLOOKUP(AA341,'個票データ(男子)'!$A:$H,8,0)</f>
        <v>0</v>
      </c>
      <c r="U341" s="255"/>
      <c r="V341" s="255"/>
      <c r="W341" s="7"/>
      <c r="Y341" s="9">
        <f t="shared" si="102"/>
        <v>69</v>
      </c>
      <c r="AA341" s="9">
        <f t="shared" si="103"/>
        <v>69</v>
      </c>
    </row>
    <row r="342" spans="1:27">
      <c r="A342" s="253" t="s">
        <v>20</v>
      </c>
      <c r="B342" s="253"/>
      <c r="C342" s="253" t="s">
        <v>1</v>
      </c>
      <c r="D342" s="253"/>
      <c r="E342" s="253"/>
      <c r="F342" s="253" t="s">
        <v>22</v>
      </c>
      <c r="G342" s="253"/>
      <c r="H342" s="253" t="s">
        <v>23</v>
      </c>
      <c r="I342" s="253"/>
      <c r="J342" s="253"/>
      <c r="K342" s="7"/>
      <c r="L342" s="8"/>
      <c r="M342" s="253" t="s">
        <v>20</v>
      </c>
      <c r="N342" s="253"/>
      <c r="O342" s="253" t="s">
        <v>1</v>
      </c>
      <c r="P342" s="253"/>
      <c r="Q342" s="253"/>
      <c r="R342" s="253" t="s">
        <v>22</v>
      </c>
      <c r="S342" s="253"/>
      <c r="T342" s="253" t="s">
        <v>23</v>
      </c>
      <c r="U342" s="253"/>
      <c r="V342" s="253"/>
      <c r="W342" s="7"/>
    </row>
    <row r="343" spans="1:27" ht="22" customHeight="1">
      <c r="A343" s="253" t="str">
        <f>VLOOKUP(Y341,'個票データ(男子)'!$A:$H,2,0)</f>
        <v/>
      </c>
      <c r="B343" s="253"/>
      <c r="C343" s="253" t="str">
        <f>VLOOKUP(Y341,'個票データ(男子)'!$A:$H,3,0)</f>
        <v/>
      </c>
      <c r="D343" s="253"/>
      <c r="E343" s="253"/>
      <c r="F343" s="253" t="str">
        <f>VLOOKUP(Y341,'個票データ(男子)'!$A:$H,4,0)</f>
        <v/>
      </c>
      <c r="G343" s="253"/>
      <c r="H343" s="253">
        <f>'一覧表(男子)'!$C$6</f>
        <v>0</v>
      </c>
      <c r="I343" s="253"/>
      <c r="J343" s="253"/>
      <c r="K343" s="7"/>
      <c r="L343" s="8"/>
      <c r="M343" s="253" t="str">
        <f>VLOOKUP(AA341,'個票データ(男子)'!$A:$H,2,0)</f>
        <v/>
      </c>
      <c r="N343" s="253"/>
      <c r="O343" s="253" t="str">
        <f>VLOOKUP(AA341,'個票データ(男子)'!$A:$H,3,0)</f>
        <v/>
      </c>
      <c r="P343" s="253"/>
      <c r="Q343" s="253"/>
      <c r="R343" s="253" t="str">
        <f>VLOOKUP(AA341,'個票データ(男子)'!$A:$H,4,0)</f>
        <v/>
      </c>
      <c r="S343" s="253"/>
      <c r="T343" s="253">
        <f>'一覧表(男子)'!$C$6</f>
        <v>0</v>
      </c>
      <c r="U343" s="253"/>
      <c r="V343" s="253"/>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53" t="s">
        <v>13</v>
      </c>
      <c r="B346" s="253"/>
      <c r="C346" s="254">
        <f>VLOOKUP(Y346,'個票データ(男子)'!$A:$H,5,0)</f>
        <v>0</v>
      </c>
      <c r="D346" s="254"/>
      <c r="E346" s="254"/>
      <c r="F346" s="253" t="s">
        <v>19</v>
      </c>
      <c r="G346" s="253"/>
      <c r="H346" s="255">
        <f>VLOOKUP(Y346,'個票データ(男子)'!$A:$H,6,0)</f>
        <v>0</v>
      </c>
      <c r="I346" s="255"/>
      <c r="J346" s="255"/>
      <c r="K346" s="7"/>
      <c r="L346" s="8"/>
      <c r="M346" s="253" t="s">
        <v>13</v>
      </c>
      <c r="N346" s="253"/>
      <c r="O346" s="254">
        <f>VLOOKUP(AA346,'個票データ(男子)'!$A:$H,7,0)</f>
        <v>0</v>
      </c>
      <c r="P346" s="254"/>
      <c r="Q346" s="254"/>
      <c r="R346" s="253" t="s">
        <v>19</v>
      </c>
      <c r="S346" s="253"/>
      <c r="T346" s="255">
        <f>VLOOKUP(AA346,'個票データ(男子)'!$A:$H,8,0)</f>
        <v>0</v>
      </c>
      <c r="U346" s="255"/>
      <c r="V346" s="255"/>
      <c r="W346" s="7"/>
      <c r="Y346" s="9">
        <f t="shared" si="102"/>
        <v>70</v>
      </c>
      <c r="AA346" s="9">
        <f t="shared" si="103"/>
        <v>70</v>
      </c>
    </row>
    <row r="347" spans="1:27">
      <c r="A347" s="253" t="s">
        <v>20</v>
      </c>
      <c r="B347" s="253"/>
      <c r="C347" s="253" t="s">
        <v>1</v>
      </c>
      <c r="D347" s="253"/>
      <c r="E347" s="253"/>
      <c r="F347" s="253" t="s">
        <v>22</v>
      </c>
      <c r="G347" s="253"/>
      <c r="H347" s="253" t="s">
        <v>23</v>
      </c>
      <c r="I347" s="253"/>
      <c r="J347" s="253"/>
      <c r="K347" s="7"/>
      <c r="L347" s="8"/>
      <c r="M347" s="253" t="s">
        <v>20</v>
      </c>
      <c r="N347" s="253"/>
      <c r="O347" s="253" t="s">
        <v>1</v>
      </c>
      <c r="P347" s="253"/>
      <c r="Q347" s="253"/>
      <c r="R347" s="253" t="s">
        <v>22</v>
      </c>
      <c r="S347" s="253"/>
      <c r="T347" s="253" t="s">
        <v>23</v>
      </c>
      <c r="U347" s="253"/>
      <c r="V347" s="253"/>
      <c r="W347" s="7"/>
    </row>
    <row r="348" spans="1:27" ht="22" customHeight="1">
      <c r="A348" s="253" t="str">
        <f>VLOOKUP(Y346,'個票データ(男子)'!$A:$H,2,0)</f>
        <v/>
      </c>
      <c r="B348" s="253"/>
      <c r="C348" s="253" t="str">
        <f>VLOOKUP(Y346,'個票データ(男子)'!$A:$H,3,0)</f>
        <v/>
      </c>
      <c r="D348" s="253"/>
      <c r="E348" s="253"/>
      <c r="F348" s="253" t="str">
        <f>VLOOKUP(Y346,'個票データ(男子)'!$A:$H,4,0)</f>
        <v/>
      </c>
      <c r="G348" s="253"/>
      <c r="H348" s="253">
        <f>'一覧表(男子)'!$C$6</f>
        <v>0</v>
      </c>
      <c r="I348" s="253"/>
      <c r="J348" s="253"/>
      <c r="K348" s="7"/>
      <c r="L348" s="8"/>
      <c r="M348" s="253" t="str">
        <f>VLOOKUP(AA346,'個票データ(男子)'!$A:$H,2,0)</f>
        <v/>
      </c>
      <c r="N348" s="253"/>
      <c r="O348" s="253" t="str">
        <f>VLOOKUP(AA346,'個票データ(男子)'!$A:$H,3,0)</f>
        <v/>
      </c>
      <c r="P348" s="253"/>
      <c r="Q348" s="253"/>
      <c r="R348" s="253" t="str">
        <f>VLOOKUP(AA346,'個票データ(男子)'!$A:$H,4,0)</f>
        <v/>
      </c>
      <c r="S348" s="253"/>
      <c r="T348" s="253">
        <f>'一覧表(男子)'!$C$6</f>
        <v>0</v>
      </c>
      <c r="U348" s="253"/>
      <c r="V348" s="253"/>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53" t="s">
        <v>13</v>
      </c>
      <c r="B351" s="253"/>
      <c r="C351" s="254">
        <f>VLOOKUP(Y351,'個票データ(男子)'!$A:$H,5,0)</f>
        <v>0</v>
      </c>
      <c r="D351" s="254"/>
      <c r="E351" s="254"/>
      <c r="F351" s="253" t="s">
        <v>19</v>
      </c>
      <c r="G351" s="253"/>
      <c r="H351" s="255">
        <f>VLOOKUP(Y351,'個票データ(男子)'!$A:$H,6,0)</f>
        <v>0</v>
      </c>
      <c r="I351" s="255"/>
      <c r="J351" s="255"/>
      <c r="K351" s="7"/>
      <c r="L351" s="8"/>
      <c r="M351" s="253" t="s">
        <v>13</v>
      </c>
      <c r="N351" s="253"/>
      <c r="O351" s="254">
        <f>VLOOKUP(AA351,'個票データ(男子)'!$A:$H,7,0)</f>
        <v>0</v>
      </c>
      <c r="P351" s="254"/>
      <c r="Q351" s="254"/>
      <c r="R351" s="253" t="s">
        <v>19</v>
      </c>
      <c r="S351" s="253"/>
      <c r="T351" s="255">
        <f>VLOOKUP(AA351,'個票データ(男子)'!$A:$H,8,0)</f>
        <v>0</v>
      </c>
      <c r="U351" s="255"/>
      <c r="V351" s="255"/>
      <c r="W351" s="7"/>
      <c r="Y351" s="9">
        <f t="shared" si="102"/>
        <v>71</v>
      </c>
      <c r="AA351" s="9">
        <f t="shared" si="103"/>
        <v>71</v>
      </c>
    </row>
    <row r="352" spans="1:27">
      <c r="A352" s="253" t="s">
        <v>20</v>
      </c>
      <c r="B352" s="253"/>
      <c r="C352" s="253" t="s">
        <v>1</v>
      </c>
      <c r="D352" s="253"/>
      <c r="E352" s="253"/>
      <c r="F352" s="253" t="s">
        <v>22</v>
      </c>
      <c r="G352" s="253"/>
      <c r="H352" s="253" t="s">
        <v>23</v>
      </c>
      <c r="I352" s="253"/>
      <c r="J352" s="253"/>
      <c r="K352" s="7"/>
      <c r="L352" s="8"/>
      <c r="M352" s="253" t="s">
        <v>20</v>
      </c>
      <c r="N352" s="253"/>
      <c r="O352" s="253" t="s">
        <v>1</v>
      </c>
      <c r="P352" s="253"/>
      <c r="Q352" s="253"/>
      <c r="R352" s="253" t="s">
        <v>22</v>
      </c>
      <c r="S352" s="253"/>
      <c r="T352" s="253" t="s">
        <v>23</v>
      </c>
      <c r="U352" s="253"/>
      <c r="V352" s="253"/>
      <c r="W352" s="7"/>
    </row>
    <row r="353" spans="1:27" ht="22" customHeight="1">
      <c r="A353" s="253" t="str">
        <f>VLOOKUP(Y351,'個票データ(男子)'!$A:$H,2,0)</f>
        <v/>
      </c>
      <c r="B353" s="253"/>
      <c r="C353" s="253" t="str">
        <f>VLOOKUP(Y351,'個票データ(男子)'!$A:$H,3,0)</f>
        <v/>
      </c>
      <c r="D353" s="253"/>
      <c r="E353" s="253"/>
      <c r="F353" s="253" t="str">
        <f>VLOOKUP(Y351,'個票データ(男子)'!$A:$H,4,0)</f>
        <v/>
      </c>
      <c r="G353" s="253"/>
      <c r="H353" s="253">
        <f>'一覧表(男子)'!$C$6</f>
        <v>0</v>
      </c>
      <c r="I353" s="253"/>
      <c r="J353" s="253"/>
      <c r="K353" s="7"/>
      <c r="L353" s="8"/>
      <c r="M353" s="253" t="str">
        <f>VLOOKUP(AA351,'個票データ(男子)'!$A:$H,2,0)</f>
        <v/>
      </c>
      <c r="N353" s="253"/>
      <c r="O353" s="253" t="str">
        <f>VLOOKUP(AA351,'個票データ(男子)'!$A:$H,3,0)</f>
        <v/>
      </c>
      <c r="P353" s="253"/>
      <c r="Q353" s="253"/>
      <c r="R353" s="253" t="str">
        <f>VLOOKUP(AA351,'個票データ(男子)'!$A:$H,4,0)</f>
        <v/>
      </c>
      <c r="S353" s="253"/>
      <c r="T353" s="253">
        <f>'一覧表(男子)'!$C$6</f>
        <v>0</v>
      </c>
      <c r="U353" s="253"/>
      <c r="V353" s="253"/>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53" t="s">
        <v>13</v>
      </c>
      <c r="B356" s="253"/>
      <c r="C356" s="254">
        <f>VLOOKUP(Y356,'個票データ(男子)'!$A:$H,5,0)</f>
        <v>0</v>
      </c>
      <c r="D356" s="254"/>
      <c r="E356" s="254"/>
      <c r="F356" s="253" t="s">
        <v>19</v>
      </c>
      <c r="G356" s="253"/>
      <c r="H356" s="255">
        <f>VLOOKUP(Y356,'個票データ(男子)'!$A:$H,6,0)</f>
        <v>0</v>
      </c>
      <c r="I356" s="255"/>
      <c r="J356" s="255"/>
      <c r="K356" s="7"/>
      <c r="L356" s="8"/>
      <c r="M356" s="253" t="s">
        <v>13</v>
      </c>
      <c r="N356" s="253"/>
      <c r="O356" s="254">
        <f>VLOOKUP(AA356,'個票データ(男子)'!$A:$H,7,0)</f>
        <v>0</v>
      </c>
      <c r="P356" s="254"/>
      <c r="Q356" s="254"/>
      <c r="R356" s="253" t="s">
        <v>19</v>
      </c>
      <c r="S356" s="253"/>
      <c r="T356" s="255">
        <f>VLOOKUP(AA356,'個票データ(男子)'!$A:$H,8,0)</f>
        <v>0</v>
      </c>
      <c r="U356" s="255"/>
      <c r="V356" s="255"/>
      <c r="W356" s="7"/>
      <c r="Y356" s="9">
        <f t="shared" si="102"/>
        <v>72</v>
      </c>
      <c r="AA356" s="9">
        <f t="shared" si="103"/>
        <v>72</v>
      </c>
    </row>
    <row r="357" spans="1:27">
      <c r="A357" s="253" t="s">
        <v>20</v>
      </c>
      <c r="B357" s="253"/>
      <c r="C357" s="253" t="s">
        <v>1</v>
      </c>
      <c r="D357" s="253"/>
      <c r="E357" s="253"/>
      <c r="F357" s="253" t="s">
        <v>22</v>
      </c>
      <c r="G357" s="253"/>
      <c r="H357" s="253" t="s">
        <v>23</v>
      </c>
      <c r="I357" s="253"/>
      <c r="J357" s="253"/>
      <c r="K357" s="7"/>
      <c r="L357" s="8"/>
      <c r="M357" s="253" t="s">
        <v>20</v>
      </c>
      <c r="N357" s="253"/>
      <c r="O357" s="253" t="s">
        <v>1</v>
      </c>
      <c r="P357" s="253"/>
      <c r="Q357" s="253"/>
      <c r="R357" s="253" t="s">
        <v>22</v>
      </c>
      <c r="S357" s="253"/>
      <c r="T357" s="253" t="s">
        <v>23</v>
      </c>
      <c r="U357" s="253"/>
      <c r="V357" s="253"/>
      <c r="W357" s="7"/>
    </row>
    <row r="358" spans="1:27" ht="22" customHeight="1">
      <c r="A358" s="253" t="str">
        <f>VLOOKUP(Y356,'個票データ(男子)'!$A:$H,2,0)</f>
        <v/>
      </c>
      <c r="B358" s="253"/>
      <c r="C358" s="253" t="str">
        <f>VLOOKUP(Y356,'個票データ(男子)'!$A:$H,3,0)</f>
        <v/>
      </c>
      <c r="D358" s="253"/>
      <c r="E358" s="253"/>
      <c r="F358" s="253" t="str">
        <f>VLOOKUP(Y356,'個票データ(男子)'!$A:$H,4,0)</f>
        <v/>
      </c>
      <c r="G358" s="253"/>
      <c r="H358" s="253">
        <f>'一覧表(男子)'!$C$6</f>
        <v>0</v>
      </c>
      <c r="I358" s="253"/>
      <c r="J358" s="253"/>
      <c r="K358" s="7"/>
      <c r="L358" s="8"/>
      <c r="M358" s="253" t="str">
        <f>VLOOKUP(AA356,'個票データ(男子)'!$A:$H,2,0)</f>
        <v/>
      </c>
      <c r="N358" s="253"/>
      <c r="O358" s="253" t="str">
        <f>VLOOKUP(AA356,'個票データ(男子)'!$A:$H,3,0)</f>
        <v/>
      </c>
      <c r="P358" s="253"/>
      <c r="Q358" s="253"/>
      <c r="R358" s="253" t="str">
        <f>VLOOKUP(AA356,'個票データ(男子)'!$A:$H,4,0)</f>
        <v/>
      </c>
      <c r="S358" s="253"/>
      <c r="T358" s="253">
        <f>'一覧表(男子)'!$C$6</f>
        <v>0</v>
      </c>
      <c r="U358" s="253"/>
      <c r="V358" s="253"/>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53" t="s">
        <v>13</v>
      </c>
      <c r="B361" s="253"/>
      <c r="C361" s="254">
        <f>VLOOKUP(Y361,'個票データ(男子)'!$A:$H,5,0)</f>
        <v>0</v>
      </c>
      <c r="D361" s="254"/>
      <c r="E361" s="254"/>
      <c r="F361" s="253" t="s">
        <v>19</v>
      </c>
      <c r="G361" s="253"/>
      <c r="H361" s="255">
        <f>VLOOKUP(Y361,'個票データ(男子)'!$A:$H,6,0)</f>
        <v>0</v>
      </c>
      <c r="I361" s="255"/>
      <c r="J361" s="255"/>
      <c r="K361" s="7"/>
      <c r="L361" s="8"/>
      <c r="M361" s="253" t="s">
        <v>13</v>
      </c>
      <c r="N361" s="253"/>
      <c r="O361" s="254">
        <f>VLOOKUP(AA361,'個票データ(男子)'!$A:$H,7,0)</f>
        <v>0</v>
      </c>
      <c r="P361" s="254"/>
      <c r="Q361" s="254"/>
      <c r="R361" s="253" t="s">
        <v>19</v>
      </c>
      <c r="S361" s="253"/>
      <c r="T361" s="255">
        <f>VLOOKUP(AA361,'個票データ(男子)'!$A:$H,8,0)</f>
        <v>0</v>
      </c>
      <c r="U361" s="255"/>
      <c r="V361" s="255"/>
      <c r="W361" s="7"/>
      <c r="Y361" s="9">
        <f t="shared" si="102"/>
        <v>73</v>
      </c>
      <c r="AA361" s="9">
        <f t="shared" si="103"/>
        <v>73</v>
      </c>
    </row>
    <row r="362" spans="1:27">
      <c r="A362" s="253" t="s">
        <v>20</v>
      </c>
      <c r="B362" s="253"/>
      <c r="C362" s="253" t="s">
        <v>1</v>
      </c>
      <c r="D362" s="253"/>
      <c r="E362" s="253"/>
      <c r="F362" s="253" t="s">
        <v>22</v>
      </c>
      <c r="G362" s="253"/>
      <c r="H362" s="253" t="s">
        <v>23</v>
      </c>
      <c r="I362" s="253"/>
      <c r="J362" s="253"/>
      <c r="K362" s="7"/>
      <c r="L362" s="8"/>
      <c r="M362" s="253" t="s">
        <v>20</v>
      </c>
      <c r="N362" s="253"/>
      <c r="O362" s="253" t="s">
        <v>1</v>
      </c>
      <c r="P362" s="253"/>
      <c r="Q362" s="253"/>
      <c r="R362" s="253" t="s">
        <v>22</v>
      </c>
      <c r="S362" s="253"/>
      <c r="T362" s="253" t="s">
        <v>23</v>
      </c>
      <c r="U362" s="253"/>
      <c r="V362" s="253"/>
      <c r="W362" s="7"/>
    </row>
    <row r="363" spans="1:27" ht="22" customHeight="1">
      <c r="A363" s="253" t="str">
        <f>VLOOKUP(Y361,'個票データ(男子)'!$A:$H,2,0)</f>
        <v/>
      </c>
      <c r="B363" s="253"/>
      <c r="C363" s="253" t="str">
        <f>VLOOKUP(Y361,'個票データ(男子)'!$A:$H,3,0)</f>
        <v/>
      </c>
      <c r="D363" s="253"/>
      <c r="E363" s="253"/>
      <c r="F363" s="253" t="str">
        <f>VLOOKUP(Y361,'個票データ(男子)'!$A:$H,4,0)</f>
        <v/>
      </c>
      <c r="G363" s="253"/>
      <c r="H363" s="253">
        <f>'一覧表(男子)'!$C$6</f>
        <v>0</v>
      </c>
      <c r="I363" s="253"/>
      <c r="J363" s="253"/>
      <c r="K363" s="7"/>
      <c r="L363" s="8"/>
      <c r="M363" s="253" t="str">
        <f>VLOOKUP(AA361,'個票データ(男子)'!$A:$H,2,0)</f>
        <v/>
      </c>
      <c r="N363" s="253"/>
      <c r="O363" s="253" t="str">
        <f>VLOOKUP(AA361,'個票データ(男子)'!$A:$H,3,0)</f>
        <v/>
      </c>
      <c r="P363" s="253"/>
      <c r="Q363" s="253"/>
      <c r="R363" s="253" t="str">
        <f>VLOOKUP(AA361,'個票データ(男子)'!$A:$H,4,0)</f>
        <v/>
      </c>
      <c r="S363" s="253"/>
      <c r="T363" s="253">
        <f>'一覧表(男子)'!$C$6</f>
        <v>0</v>
      </c>
      <c r="U363" s="253"/>
      <c r="V363" s="253"/>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53" t="s">
        <v>13</v>
      </c>
      <c r="B366" s="253"/>
      <c r="C366" s="254">
        <f>VLOOKUP(Y366,'個票データ(男子)'!$A:$H,5,0)</f>
        <v>0</v>
      </c>
      <c r="D366" s="254"/>
      <c r="E366" s="254"/>
      <c r="F366" s="253" t="s">
        <v>19</v>
      </c>
      <c r="G366" s="253"/>
      <c r="H366" s="255">
        <f>VLOOKUP(Y366,'個票データ(男子)'!$A:$H,6,0)</f>
        <v>0</v>
      </c>
      <c r="I366" s="255"/>
      <c r="J366" s="255"/>
      <c r="K366" s="7"/>
      <c r="L366" s="8"/>
      <c r="M366" s="253" t="s">
        <v>13</v>
      </c>
      <c r="N366" s="253"/>
      <c r="O366" s="254">
        <f>VLOOKUP(AA366,'個票データ(男子)'!$A:$H,7,0)</f>
        <v>0</v>
      </c>
      <c r="P366" s="254"/>
      <c r="Q366" s="254"/>
      <c r="R366" s="253" t="s">
        <v>19</v>
      </c>
      <c r="S366" s="253"/>
      <c r="T366" s="255">
        <f>VLOOKUP(AA366,'個票データ(男子)'!$A:$H,8,0)</f>
        <v>0</v>
      </c>
      <c r="U366" s="255"/>
      <c r="V366" s="255"/>
      <c r="W366" s="7"/>
      <c r="Y366" s="9">
        <f t="shared" si="102"/>
        <v>74</v>
      </c>
      <c r="AA366" s="9">
        <f t="shared" si="103"/>
        <v>74</v>
      </c>
    </row>
    <row r="367" spans="1:27">
      <c r="A367" s="253" t="s">
        <v>20</v>
      </c>
      <c r="B367" s="253"/>
      <c r="C367" s="253" t="s">
        <v>1</v>
      </c>
      <c r="D367" s="253"/>
      <c r="E367" s="253"/>
      <c r="F367" s="253" t="s">
        <v>22</v>
      </c>
      <c r="G367" s="253"/>
      <c r="H367" s="253" t="s">
        <v>23</v>
      </c>
      <c r="I367" s="253"/>
      <c r="J367" s="253"/>
      <c r="K367" s="7"/>
      <c r="L367" s="8"/>
      <c r="M367" s="253" t="s">
        <v>20</v>
      </c>
      <c r="N367" s="253"/>
      <c r="O367" s="253" t="s">
        <v>1</v>
      </c>
      <c r="P367" s="253"/>
      <c r="Q367" s="253"/>
      <c r="R367" s="253" t="s">
        <v>22</v>
      </c>
      <c r="S367" s="253"/>
      <c r="T367" s="253" t="s">
        <v>23</v>
      </c>
      <c r="U367" s="253"/>
      <c r="V367" s="253"/>
      <c r="W367" s="7"/>
    </row>
    <row r="368" spans="1:27" ht="22" customHeight="1">
      <c r="A368" s="253" t="str">
        <f>VLOOKUP(Y366,'個票データ(男子)'!$A:$H,2,0)</f>
        <v/>
      </c>
      <c r="B368" s="253"/>
      <c r="C368" s="253" t="str">
        <f>VLOOKUP(Y366,'個票データ(男子)'!$A:$H,3,0)</f>
        <v/>
      </c>
      <c r="D368" s="253"/>
      <c r="E368" s="253"/>
      <c r="F368" s="253" t="str">
        <f>VLOOKUP(Y366,'個票データ(男子)'!$A:$H,4,0)</f>
        <v/>
      </c>
      <c r="G368" s="253"/>
      <c r="H368" s="253">
        <f>'一覧表(男子)'!$C$6</f>
        <v>0</v>
      </c>
      <c r="I368" s="253"/>
      <c r="J368" s="253"/>
      <c r="K368" s="7"/>
      <c r="L368" s="8"/>
      <c r="M368" s="253" t="str">
        <f>VLOOKUP(AA366,'個票データ(男子)'!$A:$H,2,0)</f>
        <v/>
      </c>
      <c r="N368" s="253"/>
      <c r="O368" s="253" t="str">
        <f>VLOOKUP(AA366,'個票データ(男子)'!$A:$H,3,0)</f>
        <v/>
      </c>
      <c r="P368" s="253"/>
      <c r="Q368" s="253"/>
      <c r="R368" s="253" t="str">
        <f>VLOOKUP(AA366,'個票データ(男子)'!$A:$H,4,0)</f>
        <v/>
      </c>
      <c r="S368" s="253"/>
      <c r="T368" s="253">
        <f>'一覧表(男子)'!$C$6</f>
        <v>0</v>
      </c>
      <c r="U368" s="253"/>
      <c r="V368" s="253"/>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53" t="s">
        <v>13</v>
      </c>
      <c r="B371" s="253"/>
      <c r="C371" s="254">
        <f>VLOOKUP(Y371,'個票データ(男子)'!$A:$H,5,0)</f>
        <v>0</v>
      </c>
      <c r="D371" s="254"/>
      <c r="E371" s="254"/>
      <c r="F371" s="253" t="s">
        <v>19</v>
      </c>
      <c r="G371" s="253"/>
      <c r="H371" s="255">
        <f>VLOOKUP(Y371,'個票データ(男子)'!$A:$H,6,0)</f>
        <v>0</v>
      </c>
      <c r="I371" s="255"/>
      <c r="J371" s="255"/>
      <c r="K371" s="7"/>
      <c r="L371" s="8"/>
      <c r="M371" s="253" t="s">
        <v>13</v>
      </c>
      <c r="N371" s="253"/>
      <c r="O371" s="254">
        <f>VLOOKUP(AA371,'個票データ(男子)'!$A:$H,7,0)</f>
        <v>0</v>
      </c>
      <c r="P371" s="254"/>
      <c r="Q371" s="254"/>
      <c r="R371" s="253" t="s">
        <v>19</v>
      </c>
      <c r="S371" s="253"/>
      <c r="T371" s="255">
        <f>VLOOKUP(AA371,'個票データ(男子)'!$A:$H,8,0)</f>
        <v>0</v>
      </c>
      <c r="U371" s="255"/>
      <c r="V371" s="255"/>
      <c r="W371" s="7"/>
      <c r="Y371" s="9">
        <f t="shared" si="102"/>
        <v>75</v>
      </c>
      <c r="AA371" s="9">
        <f t="shared" si="103"/>
        <v>75</v>
      </c>
    </row>
    <row r="372" spans="1:27">
      <c r="A372" s="253" t="s">
        <v>20</v>
      </c>
      <c r="B372" s="253"/>
      <c r="C372" s="253" t="s">
        <v>1</v>
      </c>
      <c r="D372" s="253"/>
      <c r="E372" s="253"/>
      <c r="F372" s="253" t="s">
        <v>22</v>
      </c>
      <c r="G372" s="253"/>
      <c r="H372" s="253" t="s">
        <v>23</v>
      </c>
      <c r="I372" s="253"/>
      <c r="J372" s="253"/>
      <c r="K372" s="7"/>
      <c r="L372" s="8"/>
      <c r="M372" s="253" t="s">
        <v>20</v>
      </c>
      <c r="N372" s="253"/>
      <c r="O372" s="253" t="s">
        <v>1</v>
      </c>
      <c r="P372" s="253"/>
      <c r="Q372" s="253"/>
      <c r="R372" s="253" t="s">
        <v>22</v>
      </c>
      <c r="S372" s="253"/>
      <c r="T372" s="253" t="s">
        <v>23</v>
      </c>
      <c r="U372" s="253"/>
      <c r="V372" s="253"/>
      <c r="W372" s="7"/>
    </row>
    <row r="373" spans="1:27" ht="22" customHeight="1">
      <c r="A373" s="253" t="str">
        <f>VLOOKUP(Y371,'個票データ(男子)'!$A:$H,2,0)</f>
        <v/>
      </c>
      <c r="B373" s="253"/>
      <c r="C373" s="253" t="str">
        <f>VLOOKUP(Y371,'個票データ(男子)'!$A:$H,3,0)</f>
        <v/>
      </c>
      <c r="D373" s="253"/>
      <c r="E373" s="253"/>
      <c r="F373" s="253" t="str">
        <f>VLOOKUP(Y371,'個票データ(男子)'!$A:$H,4,0)</f>
        <v/>
      </c>
      <c r="G373" s="253"/>
      <c r="H373" s="253">
        <f>'一覧表(男子)'!$C$6</f>
        <v>0</v>
      </c>
      <c r="I373" s="253"/>
      <c r="J373" s="253"/>
      <c r="K373" s="7"/>
      <c r="L373" s="8"/>
      <c r="M373" s="253" t="str">
        <f>VLOOKUP(AA371,'個票データ(男子)'!$A:$H,2,0)</f>
        <v/>
      </c>
      <c r="N373" s="253"/>
      <c r="O373" s="253" t="str">
        <f>VLOOKUP(AA371,'個票データ(男子)'!$A:$H,3,0)</f>
        <v/>
      </c>
      <c r="P373" s="253"/>
      <c r="Q373" s="253"/>
      <c r="R373" s="253" t="str">
        <f>VLOOKUP(AA371,'個票データ(男子)'!$A:$H,4,0)</f>
        <v/>
      </c>
      <c r="S373" s="253"/>
      <c r="T373" s="253">
        <f>'一覧表(男子)'!$C$6</f>
        <v>0</v>
      </c>
      <c r="U373" s="253"/>
      <c r="V373" s="253"/>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53" t="s">
        <v>13</v>
      </c>
      <c r="B376" s="253"/>
      <c r="C376" s="254">
        <f>VLOOKUP(Y376,'個票データ(男子)'!$A:$H,5,0)</f>
        <v>0</v>
      </c>
      <c r="D376" s="254"/>
      <c r="E376" s="254"/>
      <c r="F376" s="253" t="s">
        <v>19</v>
      </c>
      <c r="G376" s="253"/>
      <c r="H376" s="255">
        <f>VLOOKUP(Y376,'個票データ(男子)'!$A:$H,6,0)</f>
        <v>0</v>
      </c>
      <c r="I376" s="255"/>
      <c r="J376" s="255"/>
      <c r="K376" s="7"/>
      <c r="L376" s="8"/>
      <c r="M376" s="253" t="s">
        <v>13</v>
      </c>
      <c r="N376" s="253"/>
      <c r="O376" s="254">
        <f>VLOOKUP(AA376,'個票データ(男子)'!$A:$H,7,0)</f>
        <v>0</v>
      </c>
      <c r="P376" s="254"/>
      <c r="Q376" s="254"/>
      <c r="R376" s="253" t="s">
        <v>19</v>
      </c>
      <c r="S376" s="253"/>
      <c r="T376" s="255">
        <f>VLOOKUP(AA376,'個票データ(男子)'!$A:$H,8,0)</f>
        <v>0</v>
      </c>
      <c r="U376" s="255"/>
      <c r="V376" s="255"/>
      <c r="W376" s="7"/>
      <c r="Y376" s="9">
        <f t="shared" si="102"/>
        <v>76</v>
      </c>
      <c r="AA376" s="9">
        <f t="shared" si="103"/>
        <v>76</v>
      </c>
    </row>
    <row r="377" spans="1:27">
      <c r="A377" s="253" t="s">
        <v>20</v>
      </c>
      <c r="B377" s="253"/>
      <c r="C377" s="253" t="s">
        <v>1</v>
      </c>
      <c r="D377" s="253"/>
      <c r="E377" s="253"/>
      <c r="F377" s="253" t="s">
        <v>22</v>
      </c>
      <c r="G377" s="253"/>
      <c r="H377" s="253" t="s">
        <v>23</v>
      </c>
      <c r="I377" s="253"/>
      <c r="J377" s="253"/>
      <c r="K377" s="7"/>
      <c r="L377" s="8"/>
      <c r="M377" s="253" t="s">
        <v>20</v>
      </c>
      <c r="N377" s="253"/>
      <c r="O377" s="253" t="s">
        <v>1</v>
      </c>
      <c r="P377" s="253"/>
      <c r="Q377" s="253"/>
      <c r="R377" s="253" t="s">
        <v>22</v>
      </c>
      <c r="S377" s="253"/>
      <c r="T377" s="253" t="s">
        <v>23</v>
      </c>
      <c r="U377" s="253"/>
      <c r="V377" s="253"/>
      <c r="W377" s="7"/>
    </row>
    <row r="378" spans="1:27" ht="22" customHeight="1">
      <c r="A378" s="253" t="str">
        <f>VLOOKUP(Y376,'個票データ(男子)'!$A:$H,2,0)</f>
        <v/>
      </c>
      <c r="B378" s="253"/>
      <c r="C378" s="253" t="str">
        <f>VLOOKUP(Y376,'個票データ(男子)'!$A:$H,3,0)</f>
        <v/>
      </c>
      <c r="D378" s="253"/>
      <c r="E378" s="253"/>
      <c r="F378" s="253" t="str">
        <f>VLOOKUP(Y376,'個票データ(男子)'!$A:$H,4,0)</f>
        <v/>
      </c>
      <c r="G378" s="253"/>
      <c r="H378" s="253">
        <f>'一覧表(男子)'!$C$6</f>
        <v>0</v>
      </c>
      <c r="I378" s="253"/>
      <c r="J378" s="253"/>
      <c r="K378" s="7"/>
      <c r="L378" s="8"/>
      <c r="M378" s="253" t="str">
        <f>VLOOKUP(AA376,'個票データ(男子)'!$A:$H,2,0)</f>
        <v/>
      </c>
      <c r="N378" s="253"/>
      <c r="O378" s="253" t="str">
        <f>VLOOKUP(AA376,'個票データ(男子)'!$A:$H,3,0)</f>
        <v/>
      </c>
      <c r="P378" s="253"/>
      <c r="Q378" s="253"/>
      <c r="R378" s="253" t="str">
        <f>VLOOKUP(AA376,'個票データ(男子)'!$A:$H,4,0)</f>
        <v/>
      </c>
      <c r="S378" s="253"/>
      <c r="T378" s="253">
        <f>'一覧表(男子)'!$C$6</f>
        <v>0</v>
      </c>
      <c r="U378" s="253"/>
      <c r="V378" s="253"/>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53" t="s">
        <v>13</v>
      </c>
      <c r="B381" s="253"/>
      <c r="C381" s="254">
        <f>VLOOKUP(Y381,'個票データ(男子)'!$A:$H,5,0)</f>
        <v>0</v>
      </c>
      <c r="D381" s="254"/>
      <c r="E381" s="254"/>
      <c r="F381" s="253" t="s">
        <v>19</v>
      </c>
      <c r="G381" s="253"/>
      <c r="H381" s="255">
        <f>VLOOKUP(Y381,'個票データ(男子)'!$A:$H,6,0)</f>
        <v>0</v>
      </c>
      <c r="I381" s="255"/>
      <c r="J381" s="255"/>
      <c r="K381" s="7"/>
      <c r="L381" s="8"/>
      <c r="M381" s="253" t="s">
        <v>13</v>
      </c>
      <c r="N381" s="253"/>
      <c r="O381" s="254">
        <f>VLOOKUP(AA381,'個票データ(男子)'!$A:$H,7,0)</f>
        <v>0</v>
      </c>
      <c r="P381" s="254"/>
      <c r="Q381" s="254"/>
      <c r="R381" s="253" t="s">
        <v>19</v>
      </c>
      <c r="S381" s="253"/>
      <c r="T381" s="255">
        <f>VLOOKUP(AA381,'個票データ(男子)'!$A:$H,8,0)</f>
        <v>0</v>
      </c>
      <c r="U381" s="255"/>
      <c r="V381" s="255"/>
      <c r="W381" s="7"/>
      <c r="Y381" s="9">
        <f t="shared" si="102"/>
        <v>77</v>
      </c>
      <c r="AA381" s="9">
        <f t="shared" si="103"/>
        <v>77</v>
      </c>
    </row>
    <row r="382" spans="1:27">
      <c r="A382" s="253" t="s">
        <v>20</v>
      </c>
      <c r="B382" s="253"/>
      <c r="C382" s="253" t="s">
        <v>1</v>
      </c>
      <c r="D382" s="253"/>
      <c r="E382" s="253"/>
      <c r="F382" s="253" t="s">
        <v>22</v>
      </c>
      <c r="G382" s="253"/>
      <c r="H382" s="253" t="s">
        <v>23</v>
      </c>
      <c r="I382" s="253"/>
      <c r="J382" s="253"/>
      <c r="K382" s="7"/>
      <c r="L382" s="8"/>
      <c r="M382" s="253" t="s">
        <v>20</v>
      </c>
      <c r="N382" s="253"/>
      <c r="O382" s="253" t="s">
        <v>1</v>
      </c>
      <c r="P382" s="253"/>
      <c r="Q382" s="253"/>
      <c r="R382" s="253" t="s">
        <v>22</v>
      </c>
      <c r="S382" s="253"/>
      <c r="T382" s="253" t="s">
        <v>23</v>
      </c>
      <c r="U382" s="253"/>
      <c r="V382" s="253"/>
      <c r="W382" s="7"/>
    </row>
    <row r="383" spans="1:27" ht="22" customHeight="1">
      <c r="A383" s="253" t="str">
        <f>VLOOKUP(Y381,'個票データ(男子)'!$A:$H,2,0)</f>
        <v/>
      </c>
      <c r="B383" s="253"/>
      <c r="C383" s="253" t="str">
        <f>VLOOKUP(Y381,'個票データ(男子)'!$A:$H,3,0)</f>
        <v/>
      </c>
      <c r="D383" s="253"/>
      <c r="E383" s="253"/>
      <c r="F383" s="253" t="str">
        <f>VLOOKUP(Y381,'個票データ(男子)'!$A:$H,4,0)</f>
        <v/>
      </c>
      <c r="G383" s="253"/>
      <c r="H383" s="253">
        <f>'一覧表(男子)'!$C$6</f>
        <v>0</v>
      </c>
      <c r="I383" s="253"/>
      <c r="J383" s="253"/>
      <c r="K383" s="7"/>
      <c r="L383" s="8"/>
      <c r="M383" s="253" t="str">
        <f>VLOOKUP(AA381,'個票データ(男子)'!$A:$H,2,0)</f>
        <v/>
      </c>
      <c r="N383" s="253"/>
      <c r="O383" s="253" t="str">
        <f>VLOOKUP(AA381,'個票データ(男子)'!$A:$H,3,0)</f>
        <v/>
      </c>
      <c r="P383" s="253"/>
      <c r="Q383" s="253"/>
      <c r="R383" s="253" t="str">
        <f>VLOOKUP(AA381,'個票データ(男子)'!$A:$H,4,0)</f>
        <v/>
      </c>
      <c r="S383" s="253"/>
      <c r="T383" s="253">
        <f>'一覧表(男子)'!$C$6</f>
        <v>0</v>
      </c>
      <c r="U383" s="253"/>
      <c r="V383" s="253"/>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53" t="s">
        <v>13</v>
      </c>
      <c r="B386" s="253"/>
      <c r="C386" s="254">
        <f>VLOOKUP(Y386,'個票データ(男子)'!$A:$H,5,0)</f>
        <v>0</v>
      </c>
      <c r="D386" s="254"/>
      <c r="E386" s="254"/>
      <c r="F386" s="253" t="s">
        <v>19</v>
      </c>
      <c r="G386" s="253"/>
      <c r="H386" s="255">
        <f>VLOOKUP(Y386,'個票データ(男子)'!$A:$H,6,0)</f>
        <v>0</v>
      </c>
      <c r="I386" s="255"/>
      <c r="J386" s="255"/>
      <c r="K386" s="7"/>
      <c r="L386" s="8"/>
      <c r="M386" s="253" t="s">
        <v>13</v>
      </c>
      <c r="N386" s="253"/>
      <c r="O386" s="254">
        <f>VLOOKUP(AA386,'個票データ(男子)'!$A:$H,7,0)</f>
        <v>0</v>
      </c>
      <c r="P386" s="254"/>
      <c r="Q386" s="254"/>
      <c r="R386" s="253" t="s">
        <v>19</v>
      </c>
      <c r="S386" s="253"/>
      <c r="T386" s="255">
        <f>VLOOKUP(AA386,'個票データ(男子)'!$A:$H,8,0)</f>
        <v>0</v>
      </c>
      <c r="U386" s="255"/>
      <c r="V386" s="255"/>
      <c r="W386" s="7"/>
      <c r="Y386" s="9">
        <f t="shared" si="102"/>
        <v>78</v>
      </c>
      <c r="AA386" s="9">
        <f t="shared" si="103"/>
        <v>78</v>
      </c>
    </row>
    <row r="387" spans="1:27">
      <c r="A387" s="253" t="s">
        <v>20</v>
      </c>
      <c r="B387" s="253"/>
      <c r="C387" s="253" t="s">
        <v>1</v>
      </c>
      <c r="D387" s="253"/>
      <c r="E387" s="253"/>
      <c r="F387" s="253" t="s">
        <v>22</v>
      </c>
      <c r="G387" s="253"/>
      <c r="H387" s="253" t="s">
        <v>23</v>
      </c>
      <c r="I387" s="253"/>
      <c r="J387" s="253"/>
      <c r="K387" s="7"/>
      <c r="L387" s="8"/>
      <c r="M387" s="253" t="s">
        <v>20</v>
      </c>
      <c r="N387" s="253"/>
      <c r="O387" s="253" t="s">
        <v>1</v>
      </c>
      <c r="P387" s="253"/>
      <c r="Q387" s="253"/>
      <c r="R387" s="253" t="s">
        <v>22</v>
      </c>
      <c r="S387" s="253"/>
      <c r="T387" s="253" t="s">
        <v>23</v>
      </c>
      <c r="U387" s="253"/>
      <c r="V387" s="253"/>
      <c r="W387" s="7"/>
    </row>
    <row r="388" spans="1:27" ht="22" customHeight="1">
      <c r="A388" s="253" t="str">
        <f>VLOOKUP(Y386,'個票データ(男子)'!$A:$H,2,0)</f>
        <v/>
      </c>
      <c r="B388" s="253"/>
      <c r="C388" s="253" t="str">
        <f>VLOOKUP(Y386,'個票データ(男子)'!$A:$H,3,0)</f>
        <v/>
      </c>
      <c r="D388" s="253"/>
      <c r="E388" s="253"/>
      <c r="F388" s="253" t="str">
        <f>VLOOKUP(Y386,'個票データ(男子)'!$A:$H,4,0)</f>
        <v/>
      </c>
      <c r="G388" s="253"/>
      <c r="H388" s="253">
        <f>'一覧表(男子)'!$C$6</f>
        <v>0</v>
      </c>
      <c r="I388" s="253"/>
      <c r="J388" s="253"/>
      <c r="K388" s="7"/>
      <c r="L388" s="8"/>
      <c r="M388" s="253" t="str">
        <f>VLOOKUP(AA386,'個票データ(男子)'!$A:$H,2,0)</f>
        <v/>
      </c>
      <c r="N388" s="253"/>
      <c r="O388" s="253" t="str">
        <f>VLOOKUP(AA386,'個票データ(男子)'!$A:$H,3,0)</f>
        <v/>
      </c>
      <c r="P388" s="253"/>
      <c r="Q388" s="253"/>
      <c r="R388" s="253" t="str">
        <f>VLOOKUP(AA386,'個票データ(男子)'!$A:$H,4,0)</f>
        <v/>
      </c>
      <c r="S388" s="253"/>
      <c r="T388" s="253">
        <f>'一覧表(男子)'!$C$6</f>
        <v>0</v>
      </c>
      <c r="U388" s="253"/>
      <c r="V388" s="253"/>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53" t="s">
        <v>13</v>
      </c>
      <c r="B391" s="253"/>
      <c r="C391" s="254">
        <f>VLOOKUP(Y391,'個票データ(男子)'!$A:$H,5,0)</f>
        <v>0</v>
      </c>
      <c r="D391" s="254"/>
      <c r="E391" s="254"/>
      <c r="F391" s="253" t="s">
        <v>19</v>
      </c>
      <c r="G391" s="253"/>
      <c r="H391" s="255">
        <f>VLOOKUP(Y391,'個票データ(男子)'!$A:$H,6,0)</f>
        <v>0</v>
      </c>
      <c r="I391" s="255"/>
      <c r="J391" s="255"/>
      <c r="K391" s="7"/>
      <c r="L391" s="8"/>
      <c r="M391" s="253" t="s">
        <v>13</v>
      </c>
      <c r="N391" s="253"/>
      <c r="O391" s="254">
        <f>VLOOKUP(AA391,'個票データ(男子)'!$A:$H,7,0)</f>
        <v>0</v>
      </c>
      <c r="P391" s="254"/>
      <c r="Q391" s="254"/>
      <c r="R391" s="253" t="s">
        <v>19</v>
      </c>
      <c r="S391" s="253"/>
      <c r="T391" s="255">
        <f>VLOOKUP(AA391,'個票データ(男子)'!$A:$H,8,0)</f>
        <v>0</v>
      </c>
      <c r="U391" s="255"/>
      <c r="V391" s="255"/>
      <c r="W391" s="7"/>
      <c r="Y391" s="9">
        <f t="shared" si="102"/>
        <v>79</v>
      </c>
      <c r="AA391" s="9">
        <f t="shared" si="103"/>
        <v>79</v>
      </c>
    </row>
    <row r="392" spans="1:27">
      <c r="A392" s="253" t="s">
        <v>20</v>
      </c>
      <c r="B392" s="253"/>
      <c r="C392" s="253" t="s">
        <v>1</v>
      </c>
      <c r="D392" s="253"/>
      <c r="E392" s="253"/>
      <c r="F392" s="253" t="s">
        <v>22</v>
      </c>
      <c r="G392" s="253"/>
      <c r="H392" s="253" t="s">
        <v>23</v>
      </c>
      <c r="I392" s="253"/>
      <c r="J392" s="253"/>
      <c r="K392" s="7"/>
      <c r="L392" s="8"/>
      <c r="M392" s="253" t="s">
        <v>20</v>
      </c>
      <c r="N392" s="253"/>
      <c r="O392" s="253" t="s">
        <v>1</v>
      </c>
      <c r="P392" s="253"/>
      <c r="Q392" s="253"/>
      <c r="R392" s="253" t="s">
        <v>22</v>
      </c>
      <c r="S392" s="253"/>
      <c r="T392" s="253" t="s">
        <v>23</v>
      </c>
      <c r="U392" s="253"/>
      <c r="V392" s="253"/>
      <c r="W392" s="7"/>
    </row>
    <row r="393" spans="1:27" ht="22" customHeight="1">
      <c r="A393" s="253" t="str">
        <f>VLOOKUP(Y391,'個票データ(男子)'!$A:$H,2,0)</f>
        <v/>
      </c>
      <c r="B393" s="253"/>
      <c r="C393" s="253" t="str">
        <f>VLOOKUP(Y391,'個票データ(男子)'!$A:$H,3,0)</f>
        <v/>
      </c>
      <c r="D393" s="253"/>
      <c r="E393" s="253"/>
      <c r="F393" s="253" t="str">
        <f>VLOOKUP(Y391,'個票データ(男子)'!$A:$H,4,0)</f>
        <v/>
      </c>
      <c r="G393" s="253"/>
      <c r="H393" s="253">
        <f>'一覧表(男子)'!$C$6</f>
        <v>0</v>
      </c>
      <c r="I393" s="253"/>
      <c r="J393" s="253"/>
      <c r="K393" s="7"/>
      <c r="L393" s="8"/>
      <c r="M393" s="253" t="str">
        <f>VLOOKUP(AA391,'個票データ(男子)'!$A:$H,2,0)</f>
        <v/>
      </c>
      <c r="N393" s="253"/>
      <c r="O393" s="253" t="str">
        <f>VLOOKUP(AA391,'個票データ(男子)'!$A:$H,3,0)</f>
        <v/>
      </c>
      <c r="P393" s="253"/>
      <c r="Q393" s="253"/>
      <c r="R393" s="253" t="str">
        <f>VLOOKUP(AA391,'個票データ(男子)'!$A:$H,4,0)</f>
        <v/>
      </c>
      <c r="S393" s="253"/>
      <c r="T393" s="253">
        <f>'一覧表(男子)'!$C$6</f>
        <v>0</v>
      </c>
      <c r="U393" s="253"/>
      <c r="V393" s="253"/>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53" t="s">
        <v>13</v>
      </c>
      <c r="B396" s="253"/>
      <c r="C396" s="254">
        <f>VLOOKUP(Y396,'個票データ(男子)'!$A:$H,5,0)</f>
        <v>0</v>
      </c>
      <c r="D396" s="254"/>
      <c r="E396" s="254"/>
      <c r="F396" s="253" t="s">
        <v>19</v>
      </c>
      <c r="G396" s="253"/>
      <c r="H396" s="255">
        <f>VLOOKUP(Y396,'個票データ(男子)'!$A:$H,6,0)</f>
        <v>0</v>
      </c>
      <c r="I396" s="255"/>
      <c r="J396" s="255"/>
      <c r="K396" s="7"/>
      <c r="L396" s="8"/>
      <c r="M396" s="253" t="s">
        <v>13</v>
      </c>
      <c r="N396" s="253"/>
      <c r="O396" s="254">
        <f>VLOOKUP(AA396,'個票データ(男子)'!$A:$H,7,0)</f>
        <v>0</v>
      </c>
      <c r="P396" s="254"/>
      <c r="Q396" s="254"/>
      <c r="R396" s="253" t="s">
        <v>19</v>
      </c>
      <c r="S396" s="253"/>
      <c r="T396" s="255">
        <f>VLOOKUP(AA396,'個票データ(男子)'!$A:$H,8,0)</f>
        <v>0</v>
      </c>
      <c r="U396" s="255"/>
      <c r="V396" s="255"/>
      <c r="W396" s="7"/>
      <c r="Y396" s="9">
        <f t="shared" ref="Y396:Y456" si="104">Y391+1</f>
        <v>80</v>
      </c>
      <c r="AA396" s="9">
        <f t="shared" ref="AA396:AA456" si="105">AA391+1</f>
        <v>80</v>
      </c>
    </row>
    <row r="397" spans="1:27">
      <c r="A397" s="253" t="s">
        <v>20</v>
      </c>
      <c r="B397" s="253"/>
      <c r="C397" s="253" t="s">
        <v>1</v>
      </c>
      <c r="D397" s="253"/>
      <c r="E397" s="253"/>
      <c r="F397" s="253" t="s">
        <v>22</v>
      </c>
      <c r="G397" s="253"/>
      <c r="H397" s="253" t="s">
        <v>23</v>
      </c>
      <c r="I397" s="253"/>
      <c r="J397" s="253"/>
      <c r="K397" s="7"/>
      <c r="L397" s="8"/>
      <c r="M397" s="253" t="s">
        <v>20</v>
      </c>
      <c r="N397" s="253"/>
      <c r="O397" s="253" t="s">
        <v>1</v>
      </c>
      <c r="P397" s="253"/>
      <c r="Q397" s="253"/>
      <c r="R397" s="253" t="s">
        <v>22</v>
      </c>
      <c r="S397" s="253"/>
      <c r="T397" s="253" t="s">
        <v>23</v>
      </c>
      <c r="U397" s="253"/>
      <c r="V397" s="253"/>
      <c r="W397" s="7"/>
    </row>
    <row r="398" spans="1:27" ht="22" customHeight="1">
      <c r="A398" s="253" t="str">
        <f>VLOOKUP(Y396,'個票データ(男子)'!$A:$H,2,0)</f>
        <v/>
      </c>
      <c r="B398" s="253"/>
      <c r="C398" s="253" t="str">
        <f>VLOOKUP(Y396,'個票データ(男子)'!$A:$H,3,0)</f>
        <v/>
      </c>
      <c r="D398" s="253"/>
      <c r="E398" s="253"/>
      <c r="F398" s="253" t="str">
        <f>VLOOKUP(Y396,'個票データ(男子)'!$A:$H,4,0)</f>
        <v/>
      </c>
      <c r="G398" s="253"/>
      <c r="H398" s="253">
        <f>'一覧表(男子)'!$C$6</f>
        <v>0</v>
      </c>
      <c r="I398" s="253"/>
      <c r="J398" s="253"/>
      <c r="K398" s="7"/>
      <c r="L398" s="8"/>
      <c r="M398" s="253" t="str">
        <f>VLOOKUP(AA396,'個票データ(男子)'!$A:$H,2,0)</f>
        <v/>
      </c>
      <c r="N398" s="253"/>
      <c r="O398" s="253" t="str">
        <f>VLOOKUP(AA396,'個票データ(男子)'!$A:$H,3,0)</f>
        <v/>
      </c>
      <c r="P398" s="253"/>
      <c r="Q398" s="253"/>
      <c r="R398" s="253" t="str">
        <f>VLOOKUP(AA396,'個票データ(男子)'!$A:$H,4,0)</f>
        <v/>
      </c>
      <c r="S398" s="253"/>
      <c r="T398" s="253">
        <f>'一覧表(男子)'!$C$6</f>
        <v>0</v>
      </c>
      <c r="U398" s="253"/>
      <c r="V398" s="253"/>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53" t="s">
        <v>13</v>
      </c>
      <c r="B401" s="253"/>
      <c r="C401" s="254">
        <f>VLOOKUP(Y401,'個票データ(男子)'!$A:$H,5,0)</f>
        <v>0</v>
      </c>
      <c r="D401" s="254"/>
      <c r="E401" s="254"/>
      <c r="F401" s="253" t="s">
        <v>19</v>
      </c>
      <c r="G401" s="253"/>
      <c r="H401" s="255">
        <f>VLOOKUP(Y401,'個票データ(男子)'!$A:$H,6,0)</f>
        <v>0</v>
      </c>
      <c r="I401" s="255"/>
      <c r="J401" s="255"/>
      <c r="K401" s="7"/>
      <c r="L401" s="8"/>
      <c r="M401" s="253" t="s">
        <v>13</v>
      </c>
      <c r="N401" s="253"/>
      <c r="O401" s="254">
        <f>VLOOKUP(AA401,'個票データ(男子)'!$A:$H,7,0)</f>
        <v>0</v>
      </c>
      <c r="P401" s="254"/>
      <c r="Q401" s="254"/>
      <c r="R401" s="253" t="s">
        <v>19</v>
      </c>
      <c r="S401" s="253"/>
      <c r="T401" s="255">
        <f>VLOOKUP(AA401,'個票データ(男子)'!$A:$H,8,0)</f>
        <v>0</v>
      </c>
      <c r="U401" s="255"/>
      <c r="V401" s="255"/>
      <c r="W401" s="7"/>
      <c r="Y401" s="9">
        <f t="shared" si="104"/>
        <v>81</v>
      </c>
      <c r="AA401" s="9">
        <f t="shared" si="105"/>
        <v>81</v>
      </c>
    </row>
    <row r="402" spans="1:27">
      <c r="A402" s="253" t="s">
        <v>20</v>
      </c>
      <c r="B402" s="253"/>
      <c r="C402" s="253" t="s">
        <v>1</v>
      </c>
      <c r="D402" s="253"/>
      <c r="E402" s="253"/>
      <c r="F402" s="253" t="s">
        <v>22</v>
      </c>
      <c r="G402" s="253"/>
      <c r="H402" s="253" t="s">
        <v>23</v>
      </c>
      <c r="I402" s="253"/>
      <c r="J402" s="253"/>
      <c r="K402" s="7"/>
      <c r="L402" s="8"/>
      <c r="M402" s="253" t="s">
        <v>20</v>
      </c>
      <c r="N402" s="253"/>
      <c r="O402" s="253" t="s">
        <v>1</v>
      </c>
      <c r="P402" s="253"/>
      <c r="Q402" s="253"/>
      <c r="R402" s="253" t="s">
        <v>22</v>
      </c>
      <c r="S402" s="253"/>
      <c r="T402" s="253" t="s">
        <v>23</v>
      </c>
      <c r="U402" s="253"/>
      <c r="V402" s="253"/>
      <c r="W402" s="7"/>
    </row>
    <row r="403" spans="1:27" ht="22" customHeight="1">
      <c r="A403" s="253" t="str">
        <f>VLOOKUP(Y401,'個票データ(男子)'!$A:$H,2,0)</f>
        <v/>
      </c>
      <c r="B403" s="253"/>
      <c r="C403" s="253" t="str">
        <f>VLOOKUP(Y401,'個票データ(男子)'!$A:$H,3,0)</f>
        <v/>
      </c>
      <c r="D403" s="253"/>
      <c r="E403" s="253"/>
      <c r="F403" s="253" t="str">
        <f>VLOOKUP(Y401,'個票データ(男子)'!$A:$H,4,0)</f>
        <v/>
      </c>
      <c r="G403" s="253"/>
      <c r="H403" s="253">
        <f>'一覧表(男子)'!$C$6</f>
        <v>0</v>
      </c>
      <c r="I403" s="253"/>
      <c r="J403" s="253"/>
      <c r="K403" s="7"/>
      <c r="L403" s="8"/>
      <c r="M403" s="253" t="str">
        <f>VLOOKUP(AA401,'個票データ(男子)'!$A:$H,2,0)</f>
        <v/>
      </c>
      <c r="N403" s="253"/>
      <c r="O403" s="253" t="str">
        <f>VLOOKUP(AA401,'個票データ(男子)'!$A:$H,3,0)</f>
        <v/>
      </c>
      <c r="P403" s="253"/>
      <c r="Q403" s="253"/>
      <c r="R403" s="253" t="str">
        <f>VLOOKUP(AA401,'個票データ(男子)'!$A:$H,4,0)</f>
        <v/>
      </c>
      <c r="S403" s="253"/>
      <c r="T403" s="253">
        <f>'一覧表(男子)'!$C$6</f>
        <v>0</v>
      </c>
      <c r="U403" s="253"/>
      <c r="V403" s="253"/>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53" t="s">
        <v>13</v>
      </c>
      <c r="B406" s="253"/>
      <c r="C406" s="254">
        <f>VLOOKUP(Y406,'個票データ(男子)'!$A:$H,5,0)</f>
        <v>0</v>
      </c>
      <c r="D406" s="254"/>
      <c r="E406" s="254"/>
      <c r="F406" s="253" t="s">
        <v>19</v>
      </c>
      <c r="G406" s="253"/>
      <c r="H406" s="255">
        <f>VLOOKUP(Y406,'個票データ(男子)'!$A:$H,6,0)</f>
        <v>0</v>
      </c>
      <c r="I406" s="255"/>
      <c r="J406" s="255"/>
      <c r="K406" s="7"/>
      <c r="L406" s="8"/>
      <c r="M406" s="253" t="s">
        <v>13</v>
      </c>
      <c r="N406" s="253"/>
      <c r="O406" s="254">
        <f>VLOOKUP(AA406,'個票データ(男子)'!$A:$H,7,0)</f>
        <v>0</v>
      </c>
      <c r="P406" s="254"/>
      <c r="Q406" s="254"/>
      <c r="R406" s="253" t="s">
        <v>19</v>
      </c>
      <c r="S406" s="253"/>
      <c r="T406" s="255">
        <f>VLOOKUP(AA406,'個票データ(男子)'!$A:$H,8,0)</f>
        <v>0</v>
      </c>
      <c r="U406" s="255"/>
      <c r="V406" s="255"/>
      <c r="W406" s="7"/>
      <c r="Y406" s="9">
        <f t="shared" si="104"/>
        <v>82</v>
      </c>
      <c r="AA406" s="9">
        <f t="shared" si="105"/>
        <v>82</v>
      </c>
    </row>
    <row r="407" spans="1:27">
      <c r="A407" s="253" t="s">
        <v>20</v>
      </c>
      <c r="B407" s="253"/>
      <c r="C407" s="253" t="s">
        <v>1</v>
      </c>
      <c r="D407" s="253"/>
      <c r="E407" s="253"/>
      <c r="F407" s="253" t="s">
        <v>22</v>
      </c>
      <c r="G407" s="253"/>
      <c r="H407" s="253" t="s">
        <v>23</v>
      </c>
      <c r="I407" s="253"/>
      <c r="J407" s="253"/>
      <c r="K407" s="7"/>
      <c r="L407" s="8"/>
      <c r="M407" s="253" t="s">
        <v>20</v>
      </c>
      <c r="N407" s="253"/>
      <c r="O407" s="253" t="s">
        <v>1</v>
      </c>
      <c r="P407" s="253"/>
      <c r="Q407" s="253"/>
      <c r="R407" s="253" t="s">
        <v>22</v>
      </c>
      <c r="S407" s="253"/>
      <c r="T407" s="253" t="s">
        <v>23</v>
      </c>
      <c r="U407" s="253"/>
      <c r="V407" s="253"/>
      <c r="W407" s="7"/>
    </row>
    <row r="408" spans="1:27" ht="22" customHeight="1">
      <c r="A408" s="253" t="str">
        <f>VLOOKUP(Y406,'個票データ(男子)'!$A:$H,2,0)</f>
        <v/>
      </c>
      <c r="B408" s="253"/>
      <c r="C408" s="253" t="str">
        <f>VLOOKUP(Y406,'個票データ(男子)'!$A:$H,3,0)</f>
        <v/>
      </c>
      <c r="D408" s="253"/>
      <c r="E408" s="253"/>
      <c r="F408" s="253" t="str">
        <f>VLOOKUP(Y406,'個票データ(男子)'!$A:$H,4,0)</f>
        <v/>
      </c>
      <c r="G408" s="253"/>
      <c r="H408" s="253">
        <f>'一覧表(男子)'!$C$6</f>
        <v>0</v>
      </c>
      <c r="I408" s="253"/>
      <c r="J408" s="253"/>
      <c r="K408" s="7"/>
      <c r="L408" s="8"/>
      <c r="M408" s="253" t="str">
        <f>VLOOKUP(AA406,'個票データ(男子)'!$A:$H,2,0)</f>
        <v/>
      </c>
      <c r="N408" s="253"/>
      <c r="O408" s="253" t="str">
        <f>VLOOKUP(AA406,'個票データ(男子)'!$A:$H,3,0)</f>
        <v/>
      </c>
      <c r="P408" s="253"/>
      <c r="Q408" s="253"/>
      <c r="R408" s="253" t="str">
        <f>VLOOKUP(AA406,'個票データ(男子)'!$A:$H,4,0)</f>
        <v/>
      </c>
      <c r="S408" s="253"/>
      <c r="T408" s="253">
        <f>'一覧表(男子)'!$C$6</f>
        <v>0</v>
      </c>
      <c r="U408" s="253"/>
      <c r="V408" s="253"/>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53" t="s">
        <v>13</v>
      </c>
      <c r="B411" s="253"/>
      <c r="C411" s="254">
        <f>VLOOKUP(Y411,'個票データ(男子)'!$A:$H,5,0)</f>
        <v>0</v>
      </c>
      <c r="D411" s="254"/>
      <c r="E411" s="254"/>
      <c r="F411" s="253" t="s">
        <v>19</v>
      </c>
      <c r="G411" s="253"/>
      <c r="H411" s="255">
        <f>VLOOKUP(Y411,'個票データ(男子)'!$A:$H,6,0)</f>
        <v>0</v>
      </c>
      <c r="I411" s="255"/>
      <c r="J411" s="255"/>
      <c r="K411" s="7"/>
      <c r="L411" s="8"/>
      <c r="M411" s="253" t="s">
        <v>13</v>
      </c>
      <c r="N411" s="253"/>
      <c r="O411" s="254">
        <f>VLOOKUP(AA411,'個票データ(男子)'!$A:$H,7,0)</f>
        <v>0</v>
      </c>
      <c r="P411" s="254"/>
      <c r="Q411" s="254"/>
      <c r="R411" s="253" t="s">
        <v>19</v>
      </c>
      <c r="S411" s="253"/>
      <c r="T411" s="255">
        <f>VLOOKUP(AA411,'個票データ(男子)'!$A:$H,8,0)</f>
        <v>0</v>
      </c>
      <c r="U411" s="255"/>
      <c r="V411" s="255"/>
      <c r="W411" s="7"/>
      <c r="Y411" s="9">
        <f t="shared" si="104"/>
        <v>83</v>
      </c>
      <c r="AA411" s="9">
        <f t="shared" si="105"/>
        <v>83</v>
      </c>
    </row>
    <row r="412" spans="1:27">
      <c r="A412" s="253" t="s">
        <v>20</v>
      </c>
      <c r="B412" s="253"/>
      <c r="C412" s="253" t="s">
        <v>1</v>
      </c>
      <c r="D412" s="253"/>
      <c r="E412" s="253"/>
      <c r="F412" s="253" t="s">
        <v>22</v>
      </c>
      <c r="G412" s="253"/>
      <c r="H412" s="253" t="s">
        <v>23</v>
      </c>
      <c r="I412" s="253"/>
      <c r="J412" s="253"/>
      <c r="K412" s="7"/>
      <c r="L412" s="8"/>
      <c r="M412" s="253" t="s">
        <v>20</v>
      </c>
      <c r="N412" s="253"/>
      <c r="O412" s="253" t="s">
        <v>1</v>
      </c>
      <c r="P412" s="253"/>
      <c r="Q412" s="253"/>
      <c r="R412" s="253" t="s">
        <v>22</v>
      </c>
      <c r="S412" s="253"/>
      <c r="T412" s="253" t="s">
        <v>23</v>
      </c>
      <c r="U412" s="253"/>
      <c r="V412" s="253"/>
      <c r="W412" s="7"/>
    </row>
    <row r="413" spans="1:27" ht="22" customHeight="1">
      <c r="A413" s="253" t="str">
        <f>VLOOKUP(Y411,'個票データ(男子)'!$A:$H,2,0)</f>
        <v/>
      </c>
      <c r="B413" s="253"/>
      <c r="C413" s="253" t="str">
        <f>VLOOKUP(Y411,'個票データ(男子)'!$A:$H,3,0)</f>
        <v/>
      </c>
      <c r="D413" s="253"/>
      <c r="E413" s="253"/>
      <c r="F413" s="253" t="str">
        <f>VLOOKUP(Y411,'個票データ(男子)'!$A:$H,4,0)</f>
        <v/>
      </c>
      <c r="G413" s="253"/>
      <c r="H413" s="253">
        <f>'一覧表(男子)'!$C$6</f>
        <v>0</v>
      </c>
      <c r="I413" s="253"/>
      <c r="J413" s="253"/>
      <c r="K413" s="7"/>
      <c r="L413" s="8"/>
      <c r="M413" s="253" t="str">
        <f>VLOOKUP(AA411,'個票データ(男子)'!$A:$H,2,0)</f>
        <v/>
      </c>
      <c r="N413" s="253"/>
      <c r="O413" s="253" t="str">
        <f>VLOOKUP(AA411,'個票データ(男子)'!$A:$H,3,0)</f>
        <v/>
      </c>
      <c r="P413" s="253"/>
      <c r="Q413" s="253"/>
      <c r="R413" s="253" t="str">
        <f>VLOOKUP(AA411,'個票データ(男子)'!$A:$H,4,0)</f>
        <v/>
      </c>
      <c r="S413" s="253"/>
      <c r="T413" s="253">
        <f>'一覧表(男子)'!$C$6</f>
        <v>0</v>
      </c>
      <c r="U413" s="253"/>
      <c r="V413" s="253"/>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53" t="s">
        <v>13</v>
      </c>
      <c r="B416" s="253"/>
      <c r="C416" s="254">
        <f>VLOOKUP(Y416,'個票データ(男子)'!$A:$H,5,0)</f>
        <v>0</v>
      </c>
      <c r="D416" s="254"/>
      <c r="E416" s="254"/>
      <c r="F416" s="253" t="s">
        <v>19</v>
      </c>
      <c r="G416" s="253"/>
      <c r="H416" s="255">
        <f>VLOOKUP(Y416,'個票データ(男子)'!$A:$H,6,0)</f>
        <v>0</v>
      </c>
      <c r="I416" s="255"/>
      <c r="J416" s="255"/>
      <c r="K416" s="7"/>
      <c r="L416" s="8"/>
      <c r="M416" s="253" t="s">
        <v>13</v>
      </c>
      <c r="N416" s="253"/>
      <c r="O416" s="254">
        <f>VLOOKUP(AA416,'個票データ(男子)'!$A:$H,7,0)</f>
        <v>0</v>
      </c>
      <c r="P416" s="254"/>
      <c r="Q416" s="254"/>
      <c r="R416" s="253" t="s">
        <v>19</v>
      </c>
      <c r="S416" s="253"/>
      <c r="T416" s="255">
        <f>VLOOKUP(AA416,'個票データ(男子)'!$A:$H,8,0)</f>
        <v>0</v>
      </c>
      <c r="U416" s="255"/>
      <c r="V416" s="255"/>
      <c r="W416" s="7"/>
      <c r="Y416" s="9">
        <f t="shared" si="104"/>
        <v>84</v>
      </c>
      <c r="AA416" s="9">
        <f t="shared" si="105"/>
        <v>84</v>
      </c>
    </row>
    <row r="417" spans="1:27">
      <c r="A417" s="253" t="s">
        <v>20</v>
      </c>
      <c r="B417" s="253"/>
      <c r="C417" s="253" t="s">
        <v>1</v>
      </c>
      <c r="D417" s="253"/>
      <c r="E417" s="253"/>
      <c r="F417" s="253" t="s">
        <v>22</v>
      </c>
      <c r="G417" s="253"/>
      <c r="H417" s="253" t="s">
        <v>23</v>
      </c>
      <c r="I417" s="253"/>
      <c r="J417" s="253"/>
      <c r="K417" s="7"/>
      <c r="L417" s="8"/>
      <c r="M417" s="253" t="s">
        <v>20</v>
      </c>
      <c r="N417" s="253"/>
      <c r="O417" s="253" t="s">
        <v>1</v>
      </c>
      <c r="P417" s="253"/>
      <c r="Q417" s="253"/>
      <c r="R417" s="253" t="s">
        <v>22</v>
      </c>
      <c r="S417" s="253"/>
      <c r="T417" s="253" t="s">
        <v>23</v>
      </c>
      <c r="U417" s="253"/>
      <c r="V417" s="253"/>
      <c r="W417" s="7"/>
    </row>
    <row r="418" spans="1:27" ht="22" customHeight="1">
      <c r="A418" s="253" t="str">
        <f>VLOOKUP(Y416,'個票データ(男子)'!$A:$H,2,0)</f>
        <v/>
      </c>
      <c r="B418" s="253"/>
      <c r="C418" s="253" t="str">
        <f>VLOOKUP(Y416,'個票データ(男子)'!$A:$H,3,0)</f>
        <v/>
      </c>
      <c r="D418" s="253"/>
      <c r="E418" s="253"/>
      <c r="F418" s="253" t="str">
        <f>VLOOKUP(Y416,'個票データ(男子)'!$A:$H,4,0)</f>
        <v/>
      </c>
      <c r="G418" s="253"/>
      <c r="H418" s="253">
        <f>'一覧表(男子)'!$C$6</f>
        <v>0</v>
      </c>
      <c r="I418" s="253"/>
      <c r="J418" s="253"/>
      <c r="K418" s="7"/>
      <c r="L418" s="8"/>
      <c r="M418" s="253" t="str">
        <f>VLOOKUP(AA416,'個票データ(男子)'!$A:$H,2,0)</f>
        <v/>
      </c>
      <c r="N418" s="253"/>
      <c r="O418" s="253" t="str">
        <f>VLOOKUP(AA416,'個票データ(男子)'!$A:$H,3,0)</f>
        <v/>
      </c>
      <c r="P418" s="253"/>
      <c r="Q418" s="253"/>
      <c r="R418" s="253" t="str">
        <f>VLOOKUP(AA416,'個票データ(男子)'!$A:$H,4,0)</f>
        <v/>
      </c>
      <c r="S418" s="253"/>
      <c r="T418" s="253">
        <f>'一覧表(男子)'!$C$6</f>
        <v>0</v>
      </c>
      <c r="U418" s="253"/>
      <c r="V418" s="253"/>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53" t="s">
        <v>13</v>
      </c>
      <c r="B421" s="253"/>
      <c r="C421" s="254">
        <f>VLOOKUP(Y421,'個票データ(男子)'!$A:$H,5,0)</f>
        <v>0</v>
      </c>
      <c r="D421" s="254"/>
      <c r="E421" s="254"/>
      <c r="F421" s="253" t="s">
        <v>19</v>
      </c>
      <c r="G421" s="253"/>
      <c r="H421" s="255">
        <f>VLOOKUP(Y421,'個票データ(男子)'!$A:$H,6,0)</f>
        <v>0</v>
      </c>
      <c r="I421" s="255"/>
      <c r="J421" s="255"/>
      <c r="K421" s="7"/>
      <c r="L421" s="8"/>
      <c r="M421" s="253" t="s">
        <v>13</v>
      </c>
      <c r="N421" s="253"/>
      <c r="O421" s="254">
        <f>VLOOKUP(AA421,'個票データ(男子)'!$A:$H,7,0)</f>
        <v>0</v>
      </c>
      <c r="P421" s="254"/>
      <c r="Q421" s="254"/>
      <c r="R421" s="253" t="s">
        <v>19</v>
      </c>
      <c r="S421" s="253"/>
      <c r="T421" s="255">
        <f>VLOOKUP(AA421,'個票データ(男子)'!$A:$H,8,0)</f>
        <v>0</v>
      </c>
      <c r="U421" s="255"/>
      <c r="V421" s="255"/>
      <c r="W421" s="7"/>
      <c r="Y421" s="9">
        <f t="shared" si="104"/>
        <v>85</v>
      </c>
      <c r="AA421" s="9">
        <f t="shared" si="105"/>
        <v>85</v>
      </c>
    </row>
    <row r="422" spans="1:27">
      <c r="A422" s="253" t="s">
        <v>20</v>
      </c>
      <c r="B422" s="253"/>
      <c r="C422" s="253" t="s">
        <v>1</v>
      </c>
      <c r="D422" s="253"/>
      <c r="E422" s="253"/>
      <c r="F422" s="253" t="s">
        <v>22</v>
      </c>
      <c r="G422" s="253"/>
      <c r="H422" s="253" t="s">
        <v>23</v>
      </c>
      <c r="I422" s="253"/>
      <c r="J422" s="253"/>
      <c r="K422" s="7"/>
      <c r="L422" s="8"/>
      <c r="M422" s="253" t="s">
        <v>20</v>
      </c>
      <c r="N422" s="253"/>
      <c r="O422" s="253" t="s">
        <v>1</v>
      </c>
      <c r="P422" s="253"/>
      <c r="Q422" s="253"/>
      <c r="R422" s="253" t="s">
        <v>22</v>
      </c>
      <c r="S422" s="253"/>
      <c r="T422" s="253" t="s">
        <v>23</v>
      </c>
      <c r="U422" s="253"/>
      <c r="V422" s="253"/>
      <c r="W422" s="7"/>
    </row>
    <row r="423" spans="1:27" ht="22" customHeight="1">
      <c r="A423" s="253" t="str">
        <f>VLOOKUP(Y421,'個票データ(男子)'!$A:$H,2,0)</f>
        <v/>
      </c>
      <c r="B423" s="253"/>
      <c r="C423" s="253" t="str">
        <f>VLOOKUP(Y421,'個票データ(男子)'!$A:$H,3,0)</f>
        <v/>
      </c>
      <c r="D423" s="253"/>
      <c r="E423" s="253"/>
      <c r="F423" s="253" t="str">
        <f>VLOOKUP(Y421,'個票データ(男子)'!$A:$H,4,0)</f>
        <v/>
      </c>
      <c r="G423" s="253"/>
      <c r="H423" s="253">
        <f>'一覧表(男子)'!$C$6</f>
        <v>0</v>
      </c>
      <c r="I423" s="253"/>
      <c r="J423" s="253"/>
      <c r="K423" s="7"/>
      <c r="L423" s="8"/>
      <c r="M423" s="253" t="str">
        <f>VLOOKUP(AA421,'個票データ(男子)'!$A:$H,2,0)</f>
        <v/>
      </c>
      <c r="N423" s="253"/>
      <c r="O423" s="253" t="str">
        <f>VLOOKUP(AA421,'個票データ(男子)'!$A:$H,3,0)</f>
        <v/>
      </c>
      <c r="P423" s="253"/>
      <c r="Q423" s="253"/>
      <c r="R423" s="253" t="str">
        <f>VLOOKUP(AA421,'個票データ(男子)'!$A:$H,4,0)</f>
        <v/>
      </c>
      <c r="S423" s="253"/>
      <c r="T423" s="253">
        <f>'一覧表(男子)'!$C$6</f>
        <v>0</v>
      </c>
      <c r="U423" s="253"/>
      <c r="V423" s="253"/>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53" t="s">
        <v>13</v>
      </c>
      <c r="B426" s="253"/>
      <c r="C426" s="254">
        <f>VLOOKUP(Y426,'個票データ(男子)'!$A:$H,5,0)</f>
        <v>0</v>
      </c>
      <c r="D426" s="254"/>
      <c r="E426" s="254"/>
      <c r="F426" s="253" t="s">
        <v>19</v>
      </c>
      <c r="G426" s="253"/>
      <c r="H426" s="255">
        <f>VLOOKUP(Y426,'個票データ(男子)'!$A:$H,6,0)</f>
        <v>0</v>
      </c>
      <c r="I426" s="255"/>
      <c r="J426" s="255"/>
      <c r="K426" s="7"/>
      <c r="L426" s="8"/>
      <c r="M426" s="253" t="s">
        <v>13</v>
      </c>
      <c r="N426" s="253"/>
      <c r="O426" s="254">
        <f>VLOOKUP(AA426,'個票データ(男子)'!$A:$H,7,0)</f>
        <v>0</v>
      </c>
      <c r="P426" s="254"/>
      <c r="Q426" s="254"/>
      <c r="R426" s="253" t="s">
        <v>19</v>
      </c>
      <c r="S426" s="253"/>
      <c r="T426" s="255">
        <f>VLOOKUP(AA426,'個票データ(男子)'!$A:$H,8,0)</f>
        <v>0</v>
      </c>
      <c r="U426" s="255"/>
      <c r="V426" s="255"/>
      <c r="W426" s="7"/>
      <c r="Y426" s="9">
        <f t="shared" si="104"/>
        <v>86</v>
      </c>
      <c r="AA426" s="9">
        <f t="shared" si="105"/>
        <v>86</v>
      </c>
    </row>
    <row r="427" spans="1:27">
      <c r="A427" s="253" t="s">
        <v>20</v>
      </c>
      <c r="B427" s="253"/>
      <c r="C427" s="253" t="s">
        <v>1</v>
      </c>
      <c r="D427" s="253"/>
      <c r="E427" s="253"/>
      <c r="F427" s="253" t="s">
        <v>22</v>
      </c>
      <c r="G427" s="253"/>
      <c r="H427" s="253" t="s">
        <v>23</v>
      </c>
      <c r="I427" s="253"/>
      <c r="J427" s="253"/>
      <c r="K427" s="7"/>
      <c r="L427" s="8"/>
      <c r="M427" s="253" t="s">
        <v>20</v>
      </c>
      <c r="N427" s="253"/>
      <c r="O427" s="253" t="s">
        <v>1</v>
      </c>
      <c r="P427" s="253"/>
      <c r="Q427" s="253"/>
      <c r="R427" s="253" t="s">
        <v>22</v>
      </c>
      <c r="S427" s="253"/>
      <c r="T427" s="253" t="s">
        <v>23</v>
      </c>
      <c r="U427" s="253"/>
      <c r="V427" s="253"/>
      <c r="W427" s="7"/>
    </row>
    <row r="428" spans="1:27" ht="22" customHeight="1">
      <c r="A428" s="253" t="str">
        <f>VLOOKUP(Y426,'個票データ(男子)'!$A:$H,2,0)</f>
        <v/>
      </c>
      <c r="B428" s="253"/>
      <c r="C428" s="253" t="str">
        <f>VLOOKUP(Y426,'個票データ(男子)'!$A:$H,3,0)</f>
        <v/>
      </c>
      <c r="D428" s="253"/>
      <c r="E428" s="253"/>
      <c r="F428" s="253" t="str">
        <f>VLOOKUP(Y426,'個票データ(男子)'!$A:$H,4,0)</f>
        <v/>
      </c>
      <c r="G428" s="253"/>
      <c r="H428" s="253">
        <f>'一覧表(男子)'!$C$6</f>
        <v>0</v>
      </c>
      <c r="I428" s="253"/>
      <c r="J428" s="253"/>
      <c r="K428" s="7"/>
      <c r="L428" s="8"/>
      <c r="M428" s="253" t="str">
        <f>VLOOKUP(AA426,'個票データ(男子)'!$A:$H,2,0)</f>
        <v/>
      </c>
      <c r="N428" s="253"/>
      <c r="O428" s="253" t="str">
        <f>VLOOKUP(AA426,'個票データ(男子)'!$A:$H,3,0)</f>
        <v/>
      </c>
      <c r="P428" s="253"/>
      <c r="Q428" s="253"/>
      <c r="R428" s="253" t="str">
        <f>VLOOKUP(AA426,'個票データ(男子)'!$A:$H,4,0)</f>
        <v/>
      </c>
      <c r="S428" s="253"/>
      <c r="T428" s="253">
        <f>'一覧表(男子)'!$C$6</f>
        <v>0</v>
      </c>
      <c r="U428" s="253"/>
      <c r="V428" s="253"/>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53" t="s">
        <v>13</v>
      </c>
      <c r="B431" s="253"/>
      <c r="C431" s="254">
        <f>VLOOKUP(Y431,'個票データ(男子)'!$A:$H,5,0)</f>
        <v>0</v>
      </c>
      <c r="D431" s="254"/>
      <c r="E431" s="254"/>
      <c r="F431" s="253" t="s">
        <v>19</v>
      </c>
      <c r="G431" s="253"/>
      <c r="H431" s="255">
        <f>VLOOKUP(Y431,'個票データ(男子)'!$A:$H,6,0)</f>
        <v>0</v>
      </c>
      <c r="I431" s="255"/>
      <c r="J431" s="255"/>
      <c r="K431" s="7"/>
      <c r="L431" s="8"/>
      <c r="M431" s="253" t="s">
        <v>13</v>
      </c>
      <c r="N431" s="253"/>
      <c r="O431" s="254">
        <f>VLOOKUP(AA431,'個票データ(男子)'!$A:$H,7,0)</f>
        <v>0</v>
      </c>
      <c r="P431" s="254"/>
      <c r="Q431" s="254"/>
      <c r="R431" s="253" t="s">
        <v>19</v>
      </c>
      <c r="S431" s="253"/>
      <c r="T431" s="255">
        <f>VLOOKUP(AA431,'個票データ(男子)'!$A:$H,8,0)</f>
        <v>0</v>
      </c>
      <c r="U431" s="255"/>
      <c r="V431" s="255"/>
      <c r="W431" s="7"/>
      <c r="Y431" s="9">
        <f t="shared" si="104"/>
        <v>87</v>
      </c>
      <c r="AA431" s="9">
        <f t="shared" si="105"/>
        <v>87</v>
      </c>
    </row>
    <row r="432" spans="1:27">
      <c r="A432" s="253" t="s">
        <v>20</v>
      </c>
      <c r="B432" s="253"/>
      <c r="C432" s="253" t="s">
        <v>1</v>
      </c>
      <c r="D432" s="253"/>
      <c r="E432" s="253"/>
      <c r="F432" s="253" t="s">
        <v>22</v>
      </c>
      <c r="G432" s="253"/>
      <c r="H432" s="253" t="s">
        <v>23</v>
      </c>
      <c r="I432" s="253"/>
      <c r="J432" s="253"/>
      <c r="K432" s="7"/>
      <c r="L432" s="8"/>
      <c r="M432" s="253" t="s">
        <v>20</v>
      </c>
      <c r="N432" s="253"/>
      <c r="O432" s="253" t="s">
        <v>1</v>
      </c>
      <c r="P432" s="253"/>
      <c r="Q432" s="253"/>
      <c r="R432" s="253" t="s">
        <v>22</v>
      </c>
      <c r="S432" s="253"/>
      <c r="T432" s="253" t="s">
        <v>23</v>
      </c>
      <c r="U432" s="253"/>
      <c r="V432" s="253"/>
      <c r="W432" s="7"/>
    </row>
    <row r="433" spans="1:27" ht="22" customHeight="1">
      <c r="A433" s="253" t="str">
        <f>VLOOKUP(Y431,'個票データ(男子)'!$A:$H,2,0)</f>
        <v/>
      </c>
      <c r="B433" s="253"/>
      <c r="C433" s="253" t="str">
        <f>VLOOKUP(Y431,'個票データ(男子)'!$A:$H,3,0)</f>
        <v/>
      </c>
      <c r="D433" s="253"/>
      <c r="E433" s="253"/>
      <c r="F433" s="253" t="str">
        <f>VLOOKUP(Y431,'個票データ(男子)'!$A:$H,4,0)</f>
        <v/>
      </c>
      <c r="G433" s="253"/>
      <c r="H433" s="253">
        <f>'一覧表(男子)'!$C$6</f>
        <v>0</v>
      </c>
      <c r="I433" s="253"/>
      <c r="J433" s="253"/>
      <c r="K433" s="7"/>
      <c r="L433" s="8"/>
      <c r="M433" s="253" t="str">
        <f>VLOOKUP(AA431,'個票データ(男子)'!$A:$H,2,0)</f>
        <v/>
      </c>
      <c r="N433" s="253"/>
      <c r="O433" s="253" t="str">
        <f>VLOOKUP(AA431,'個票データ(男子)'!$A:$H,3,0)</f>
        <v/>
      </c>
      <c r="P433" s="253"/>
      <c r="Q433" s="253"/>
      <c r="R433" s="253" t="str">
        <f>VLOOKUP(AA431,'個票データ(男子)'!$A:$H,4,0)</f>
        <v/>
      </c>
      <c r="S433" s="253"/>
      <c r="T433" s="253">
        <f>'一覧表(男子)'!$C$6</f>
        <v>0</v>
      </c>
      <c r="U433" s="253"/>
      <c r="V433" s="253"/>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53" t="s">
        <v>13</v>
      </c>
      <c r="B436" s="253"/>
      <c r="C436" s="254">
        <f>VLOOKUP(Y436,'個票データ(男子)'!$A:$H,5,0)</f>
        <v>0</v>
      </c>
      <c r="D436" s="254"/>
      <c r="E436" s="254"/>
      <c r="F436" s="253" t="s">
        <v>19</v>
      </c>
      <c r="G436" s="253"/>
      <c r="H436" s="255">
        <f>VLOOKUP(Y436,'個票データ(男子)'!$A:$H,6,0)</f>
        <v>0</v>
      </c>
      <c r="I436" s="255"/>
      <c r="J436" s="255"/>
      <c r="K436" s="7"/>
      <c r="L436" s="8"/>
      <c r="M436" s="253" t="s">
        <v>13</v>
      </c>
      <c r="N436" s="253"/>
      <c r="O436" s="254">
        <f>VLOOKUP(AA436,'個票データ(男子)'!$A:$H,7,0)</f>
        <v>0</v>
      </c>
      <c r="P436" s="254"/>
      <c r="Q436" s="254"/>
      <c r="R436" s="253" t="s">
        <v>19</v>
      </c>
      <c r="S436" s="253"/>
      <c r="T436" s="255">
        <f>VLOOKUP(AA436,'個票データ(男子)'!$A:$H,8,0)</f>
        <v>0</v>
      </c>
      <c r="U436" s="255"/>
      <c r="V436" s="255"/>
      <c r="W436" s="7"/>
      <c r="Y436" s="9">
        <f t="shared" si="104"/>
        <v>88</v>
      </c>
      <c r="AA436" s="9">
        <f t="shared" si="105"/>
        <v>88</v>
      </c>
    </row>
    <row r="437" spans="1:27">
      <c r="A437" s="253" t="s">
        <v>20</v>
      </c>
      <c r="B437" s="253"/>
      <c r="C437" s="253" t="s">
        <v>1</v>
      </c>
      <c r="D437" s="253"/>
      <c r="E437" s="253"/>
      <c r="F437" s="253" t="s">
        <v>22</v>
      </c>
      <c r="G437" s="253"/>
      <c r="H437" s="253" t="s">
        <v>23</v>
      </c>
      <c r="I437" s="253"/>
      <c r="J437" s="253"/>
      <c r="K437" s="7"/>
      <c r="L437" s="8"/>
      <c r="M437" s="253" t="s">
        <v>20</v>
      </c>
      <c r="N437" s="253"/>
      <c r="O437" s="253" t="s">
        <v>1</v>
      </c>
      <c r="P437" s="253"/>
      <c r="Q437" s="253"/>
      <c r="R437" s="253" t="s">
        <v>22</v>
      </c>
      <c r="S437" s="253"/>
      <c r="T437" s="253" t="s">
        <v>23</v>
      </c>
      <c r="U437" s="253"/>
      <c r="V437" s="253"/>
      <c r="W437" s="7"/>
    </row>
    <row r="438" spans="1:27" ht="22" customHeight="1">
      <c r="A438" s="253" t="str">
        <f>VLOOKUP(Y436,'個票データ(男子)'!$A:$H,2,0)</f>
        <v/>
      </c>
      <c r="B438" s="253"/>
      <c r="C438" s="253" t="str">
        <f>VLOOKUP(Y436,'個票データ(男子)'!$A:$H,3,0)</f>
        <v/>
      </c>
      <c r="D438" s="253"/>
      <c r="E438" s="253"/>
      <c r="F438" s="253" t="str">
        <f>VLOOKUP(Y436,'個票データ(男子)'!$A:$H,4,0)</f>
        <v/>
      </c>
      <c r="G438" s="253"/>
      <c r="H438" s="253">
        <f>'一覧表(男子)'!$C$6</f>
        <v>0</v>
      </c>
      <c r="I438" s="253"/>
      <c r="J438" s="253"/>
      <c r="K438" s="7"/>
      <c r="L438" s="8"/>
      <c r="M438" s="253" t="str">
        <f>VLOOKUP(AA436,'個票データ(男子)'!$A:$H,2,0)</f>
        <v/>
      </c>
      <c r="N438" s="253"/>
      <c r="O438" s="253" t="str">
        <f>VLOOKUP(AA436,'個票データ(男子)'!$A:$H,3,0)</f>
        <v/>
      </c>
      <c r="P438" s="253"/>
      <c r="Q438" s="253"/>
      <c r="R438" s="253" t="str">
        <f>VLOOKUP(AA436,'個票データ(男子)'!$A:$H,4,0)</f>
        <v/>
      </c>
      <c r="S438" s="253"/>
      <c r="T438" s="253">
        <f>'一覧表(男子)'!$C$6</f>
        <v>0</v>
      </c>
      <c r="U438" s="253"/>
      <c r="V438" s="253"/>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53" t="s">
        <v>13</v>
      </c>
      <c r="B441" s="253"/>
      <c r="C441" s="254">
        <f>VLOOKUP(Y441,'個票データ(男子)'!$A:$H,5,0)</f>
        <v>0</v>
      </c>
      <c r="D441" s="254"/>
      <c r="E441" s="254"/>
      <c r="F441" s="253" t="s">
        <v>19</v>
      </c>
      <c r="G441" s="253"/>
      <c r="H441" s="255">
        <f>VLOOKUP(Y441,'個票データ(男子)'!$A:$H,6,0)</f>
        <v>0</v>
      </c>
      <c r="I441" s="255"/>
      <c r="J441" s="255"/>
      <c r="K441" s="7"/>
      <c r="L441" s="8"/>
      <c r="M441" s="253" t="s">
        <v>13</v>
      </c>
      <c r="N441" s="253"/>
      <c r="O441" s="254">
        <f>VLOOKUP(AA441,'個票データ(男子)'!$A:$H,7,0)</f>
        <v>0</v>
      </c>
      <c r="P441" s="254"/>
      <c r="Q441" s="254"/>
      <c r="R441" s="253" t="s">
        <v>19</v>
      </c>
      <c r="S441" s="253"/>
      <c r="T441" s="255">
        <f>VLOOKUP(AA441,'個票データ(男子)'!$A:$H,8,0)</f>
        <v>0</v>
      </c>
      <c r="U441" s="255"/>
      <c r="V441" s="255"/>
      <c r="W441" s="7"/>
      <c r="Y441" s="9">
        <f t="shared" si="104"/>
        <v>89</v>
      </c>
      <c r="AA441" s="9">
        <f t="shared" si="105"/>
        <v>89</v>
      </c>
    </row>
    <row r="442" spans="1:27">
      <c r="A442" s="253" t="s">
        <v>20</v>
      </c>
      <c r="B442" s="253"/>
      <c r="C442" s="253" t="s">
        <v>1</v>
      </c>
      <c r="D442" s="253"/>
      <c r="E442" s="253"/>
      <c r="F442" s="253" t="s">
        <v>22</v>
      </c>
      <c r="G442" s="253"/>
      <c r="H442" s="253" t="s">
        <v>23</v>
      </c>
      <c r="I442" s="253"/>
      <c r="J442" s="253"/>
      <c r="K442" s="7"/>
      <c r="L442" s="8"/>
      <c r="M442" s="253" t="s">
        <v>20</v>
      </c>
      <c r="N442" s="253"/>
      <c r="O442" s="253" t="s">
        <v>1</v>
      </c>
      <c r="P442" s="253"/>
      <c r="Q442" s="253"/>
      <c r="R442" s="253" t="s">
        <v>22</v>
      </c>
      <c r="S442" s="253"/>
      <c r="T442" s="253" t="s">
        <v>23</v>
      </c>
      <c r="U442" s="253"/>
      <c r="V442" s="253"/>
      <c r="W442" s="7"/>
    </row>
    <row r="443" spans="1:27" ht="22" customHeight="1">
      <c r="A443" s="253" t="str">
        <f>VLOOKUP(Y441,'個票データ(男子)'!$A:$H,2,0)</f>
        <v/>
      </c>
      <c r="B443" s="253"/>
      <c r="C443" s="253" t="str">
        <f>VLOOKUP(Y441,'個票データ(男子)'!$A:$H,3,0)</f>
        <v/>
      </c>
      <c r="D443" s="253"/>
      <c r="E443" s="253"/>
      <c r="F443" s="253" t="str">
        <f>VLOOKUP(Y441,'個票データ(男子)'!$A:$H,4,0)</f>
        <v/>
      </c>
      <c r="G443" s="253"/>
      <c r="H443" s="253">
        <f>'一覧表(男子)'!$C$6</f>
        <v>0</v>
      </c>
      <c r="I443" s="253"/>
      <c r="J443" s="253"/>
      <c r="K443" s="7"/>
      <c r="L443" s="8"/>
      <c r="M443" s="253" t="str">
        <f>VLOOKUP(AA441,'個票データ(男子)'!$A:$H,2,0)</f>
        <v/>
      </c>
      <c r="N443" s="253"/>
      <c r="O443" s="253" t="str">
        <f>VLOOKUP(AA441,'個票データ(男子)'!$A:$H,3,0)</f>
        <v/>
      </c>
      <c r="P443" s="253"/>
      <c r="Q443" s="253"/>
      <c r="R443" s="253" t="str">
        <f>VLOOKUP(AA441,'個票データ(男子)'!$A:$H,4,0)</f>
        <v/>
      </c>
      <c r="S443" s="253"/>
      <c r="T443" s="253">
        <f>'一覧表(男子)'!$C$6</f>
        <v>0</v>
      </c>
      <c r="U443" s="253"/>
      <c r="V443" s="253"/>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53" t="s">
        <v>13</v>
      </c>
      <c r="B446" s="253"/>
      <c r="C446" s="254">
        <f>VLOOKUP(Y446,'個票データ(男子)'!$A:$H,5,0)</f>
        <v>0</v>
      </c>
      <c r="D446" s="254"/>
      <c r="E446" s="254"/>
      <c r="F446" s="253" t="s">
        <v>19</v>
      </c>
      <c r="G446" s="253"/>
      <c r="H446" s="255">
        <f>VLOOKUP(Y446,'個票データ(男子)'!$A:$H,6,0)</f>
        <v>0</v>
      </c>
      <c r="I446" s="255"/>
      <c r="J446" s="255"/>
      <c r="K446" s="7"/>
      <c r="L446" s="8"/>
      <c r="M446" s="253" t="s">
        <v>13</v>
      </c>
      <c r="N446" s="253"/>
      <c r="O446" s="254">
        <f>VLOOKUP(AA446,'個票データ(男子)'!$A:$H,7,0)</f>
        <v>0</v>
      </c>
      <c r="P446" s="254"/>
      <c r="Q446" s="254"/>
      <c r="R446" s="253" t="s">
        <v>19</v>
      </c>
      <c r="S446" s="253"/>
      <c r="T446" s="255">
        <f>VLOOKUP(AA446,'個票データ(男子)'!$A:$H,8,0)</f>
        <v>0</v>
      </c>
      <c r="U446" s="255"/>
      <c r="V446" s="255"/>
      <c r="W446" s="7"/>
      <c r="Y446" s="9">
        <f t="shared" si="104"/>
        <v>90</v>
      </c>
      <c r="AA446" s="9">
        <f t="shared" si="105"/>
        <v>90</v>
      </c>
    </row>
    <row r="447" spans="1:27">
      <c r="A447" s="253" t="s">
        <v>20</v>
      </c>
      <c r="B447" s="253"/>
      <c r="C447" s="253" t="s">
        <v>1</v>
      </c>
      <c r="D447" s="253"/>
      <c r="E447" s="253"/>
      <c r="F447" s="253" t="s">
        <v>22</v>
      </c>
      <c r="G447" s="253"/>
      <c r="H447" s="253" t="s">
        <v>23</v>
      </c>
      <c r="I447" s="253"/>
      <c r="J447" s="253"/>
      <c r="K447" s="7"/>
      <c r="L447" s="8"/>
      <c r="M447" s="253" t="s">
        <v>20</v>
      </c>
      <c r="N447" s="253"/>
      <c r="O447" s="253" t="s">
        <v>1</v>
      </c>
      <c r="P447" s="253"/>
      <c r="Q447" s="253"/>
      <c r="R447" s="253" t="s">
        <v>22</v>
      </c>
      <c r="S447" s="253"/>
      <c r="T447" s="253" t="s">
        <v>23</v>
      </c>
      <c r="U447" s="253"/>
      <c r="V447" s="253"/>
      <c r="W447" s="7"/>
    </row>
    <row r="448" spans="1:27" ht="22" customHeight="1">
      <c r="A448" s="253" t="str">
        <f>VLOOKUP(Y446,'個票データ(男子)'!$A:$H,2,0)</f>
        <v/>
      </c>
      <c r="B448" s="253"/>
      <c r="C448" s="253" t="str">
        <f>VLOOKUP(Y446,'個票データ(男子)'!$A:$H,3,0)</f>
        <v/>
      </c>
      <c r="D448" s="253"/>
      <c r="E448" s="253"/>
      <c r="F448" s="253" t="str">
        <f>VLOOKUP(Y446,'個票データ(男子)'!$A:$H,4,0)</f>
        <v/>
      </c>
      <c r="G448" s="253"/>
      <c r="H448" s="253">
        <f>'一覧表(男子)'!$C$6</f>
        <v>0</v>
      </c>
      <c r="I448" s="253"/>
      <c r="J448" s="253"/>
      <c r="K448" s="7"/>
      <c r="L448" s="8"/>
      <c r="M448" s="253" t="str">
        <f>VLOOKUP(AA446,'個票データ(男子)'!$A:$H,2,0)</f>
        <v/>
      </c>
      <c r="N448" s="253"/>
      <c r="O448" s="253" t="str">
        <f>VLOOKUP(AA446,'個票データ(男子)'!$A:$H,3,0)</f>
        <v/>
      </c>
      <c r="P448" s="253"/>
      <c r="Q448" s="253"/>
      <c r="R448" s="253" t="str">
        <f>VLOOKUP(AA446,'個票データ(男子)'!$A:$H,4,0)</f>
        <v/>
      </c>
      <c r="S448" s="253"/>
      <c r="T448" s="253">
        <f>'一覧表(男子)'!$C$6</f>
        <v>0</v>
      </c>
      <c r="U448" s="253"/>
      <c r="V448" s="253"/>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53" t="s">
        <v>13</v>
      </c>
      <c r="B451" s="253"/>
      <c r="C451" s="254">
        <f>VLOOKUP(Y451,'個票データ(男子)'!$A:$H,5,0)</f>
        <v>0</v>
      </c>
      <c r="D451" s="254"/>
      <c r="E451" s="254"/>
      <c r="F451" s="253" t="s">
        <v>19</v>
      </c>
      <c r="G451" s="253"/>
      <c r="H451" s="255">
        <f>VLOOKUP(Y451,'個票データ(男子)'!$A:$H,6,0)</f>
        <v>0</v>
      </c>
      <c r="I451" s="255"/>
      <c r="J451" s="255"/>
      <c r="K451" s="7"/>
      <c r="L451" s="8"/>
      <c r="M451" s="253" t="s">
        <v>13</v>
      </c>
      <c r="N451" s="253"/>
      <c r="O451" s="254">
        <f>VLOOKUP(AA451,'個票データ(男子)'!$A:$H,7,0)</f>
        <v>0</v>
      </c>
      <c r="P451" s="254"/>
      <c r="Q451" s="254"/>
      <c r="R451" s="253" t="s">
        <v>19</v>
      </c>
      <c r="S451" s="253"/>
      <c r="T451" s="255">
        <f>VLOOKUP(AA451,'個票データ(男子)'!$A:$H,8,0)</f>
        <v>0</v>
      </c>
      <c r="U451" s="255"/>
      <c r="V451" s="255"/>
      <c r="W451" s="7"/>
      <c r="Y451" s="9">
        <f t="shared" si="104"/>
        <v>91</v>
      </c>
      <c r="AA451" s="9">
        <f t="shared" si="105"/>
        <v>91</v>
      </c>
    </row>
    <row r="452" spans="1:27">
      <c r="A452" s="253" t="s">
        <v>20</v>
      </c>
      <c r="B452" s="253"/>
      <c r="C452" s="253" t="s">
        <v>1</v>
      </c>
      <c r="D452" s="253"/>
      <c r="E452" s="253"/>
      <c r="F452" s="253" t="s">
        <v>22</v>
      </c>
      <c r="G452" s="253"/>
      <c r="H452" s="253" t="s">
        <v>23</v>
      </c>
      <c r="I452" s="253"/>
      <c r="J452" s="253"/>
      <c r="K452" s="7"/>
      <c r="L452" s="8"/>
      <c r="M452" s="253" t="s">
        <v>20</v>
      </c>
      <c r="N452" s="253"/>
      <c r="O452" s="253" t="s">
        <v>1</v>
      </c>
      <c r="P452" s="253"/>
      <c r="Q452" s="253"/>
      <c r="R452" s="253" t="s">
        <v>22</v>
      </c>
      <c r="S452" s="253"/>
      <c r="T452" s="253" t="s">
        <v>23</v>
      </c>
      <c r="U452" s="253"/>
      <c r="V452" s="253"/>
      <c r="W452" s="7"/>
    </row>
    <row r="453" spans="1:27" ht="22" customHeight="1">
      <c r="A453" s="253" t="str">
        <f>VLOOKUP(Y451,'個票データ(男子)'!$A:$H,2,0)</f>
        <v/>
      </c>
      <c r="B453" s="253"/>
      <c r="C453" s="253" t="str">
        <f>VLOOKUP(Y451,'個票データ(男子)'!$A:$H,3,0)</f>
        <v/>
      </c>
      <c r="D453" s="253"/>
      <c r="E453" s="253"/>
      <c r="F453" s="253" t="str">
        <f>VLOOKUP(Y451,'個票データ(男子)'!$A:$H,4,0)</f>
        <v/>
      </c>
      <c r="G453" s="253"/>
      <c r="H453" s="253">
        <f>'一覧表(男子)'!$C$6</f>
        <v>0</v>
      </c>
      <c r="I453" s="253"/>
      <c r="J453" s="253"/>
      <c r="K453" s="7"/>
      <c r="L453" s="8"/>
      <c r="M453" s="253" t="str">
        <f>VLOOKUP(AA451,'個票データ(男子)'!$A:$H,2,0)</f>
        <v/>
      </c>
      <c r="N453" s="253"/>
      <c r="O453" s="253" t="str">
        <f>VLOOKUP(AA451,'個票データ(男子)'!$A:$H,3,0)</f>
        <v/>
      </c>
      <c r="P453" s="253"/>
      <c r="Q453" s="253"/>
      <c r="R453" s="253" t="str">
        <f>VLOOKUP(AA451,'個票データ(男子)'!$A:$H,4,0)</f>
        <v/>
      </c>
      <c r="S453" s="253"/>
      <c r="T453" s="253">
        <f>'一覧表(男子)'!$C$6</f>
        <v>0</v>
      </c>
      <c r="U453" s="253"/>
      <c r="V453" s="253"/>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53" t="s">
        <v>13</v>
      </c>
      <c r="B456" s="253"/>
      <c r="C456" s="254">
        <f>VLOOKUP(Y456,'個票データ(男子)'!$A:$H,5,0)</f>
        <v>0</v>
      </c>
      <c r="D456" s="254"/>
      <c r="E456" s="254"/>
      <c r="F456" s="253" t="s">
        <v>19</v>
      </c>
      <c r="G456" s="253"/>
      <c r="H456" s="255">
        <f>VLOOKUP(Y456,'個票データ(男子)'!$A:$H,6,0)</f>
        <v>0</v>
      </c>
      <c r="I456" s="255"/>
      <c r="J456" s="255"/>
      <c r="K456" s="7"/>
      <c r="L456" s="8"/>
      <c r="M456" s="253" t="s">
        <v>13</v>
      </c>
      <c r="N456" s="253"/>
      <c r="O456" s="254">
        <f>VLOOKUP(AA456,'個票データ(男子)'!$A:$H,7,0)</f>
        <v>0</v>
      </c>
      <c r="P456" s="254"/>
      <c r="Q456" s="254"/>
      <c r="R456" s="253" t="s">
        <v>19</v>
      </c>
      <c r="S456" s="253"/>
      <c r="T456" s="255">
        <f>VLOOKUP(AA456,'個票データ(男子)'!$A:$H,8,0)</f>
        <v>0</v>
      </c>
      <c r="U456" s="255"/>
      <c r="V456" s="255"/>
      <c r="W456" s="7"/>
      <c r="Y456" s="9">
        <f t="shared" si="104"/>
        <v>92</v>
      </c>
      <c r="AA456" s="9">
        <f t="shared" si="105"/>
        <v>92</v>
      </c>
    </row>
    <row r="457" spans="1:27">
      <c r="A457" s="253" t="s">
        <v>20</v>
      </c>
      <c r="B457" s="253"/>
      <c r="C457" s="253" t="s">
        <v>1</v>
      </c>
      <c r="D457" s="253"/>
      <c r="E457" s="253"/>
      <c r="F457" s="253" t="s">
        <v>22</v>
      </c>
      <c r="G457" s="253"/>
      <c r="H457" s="253" t="s">
        <v>23</v>
      </c>
      <c r="I457" s="253"/>
      <c r="J457" s="253"/>
      <c r="K457" s="7"/>
      <c r="L457" s="8"/>
      <c r="M457" s="253" t="s">
        <v>20</v>
      </c>
      <c r="N457" s="253"/>
      <c r="O457" s="253" t="s">
        <v>1</v>
      </c>
      <c r="P457" s="253"/>
      <c r="Q457" s="253"/>
      <c r="R457" s="253" t="s">
        <v>22</v>
      </c>
      <c r="S457" s="253"/>
      <c r="T457" s="253" t="s">
        <v>23</v>
      </c>
      <c r="U457" s="253"/>
      <c r="V457" s="253"/>
      <c r="W457" s="7"/>
    </row>
    <row r="458" spans="1:27" ht="22" customHeight="1">
      <c r="A458" s="253" t="str">
        <f>VLOOKUP(Y456,'個票データ(男子)'!$A:$H,2,0)</f>
        <v/>
      </c>
      <c r="B458" s="253"/>
      <c r="C458" s="253" t="str">
        <f>VLOOKUP(Y456,'個票データ(男子)'!$A:$H,3,0)</f>
        <v/>
      </c>
      <c r="D458" s="253"/>
      <c r="E458" s="253"/>
      <c r="F458" s="253" t="str">
        <f>VLOOKUP(Y456,'個票データ(男子)'!$A:$H,4,0)</f>
        <v/>
      </c>
      <c r="G458" s="253"/>
      <c r="H458" s="253">
        <f>'一覧表(男子)'!$C$6</f>
        <v>0</v>
      </c>
      <c r="I458" s="253"/>
      <c r="J458" s="253"/>
      <c r="K458" s="7"/>
      <c r="L458" s="8"/>
      <c r="M458" s="253" t="str">
        <f>VLOOKUP(AA456,'個票データ(男子)'!$A:$H,2,0)</f>
        <v/>
      </c>
      <c r="N458" s="253"/>
      <c r="O458" s="253" t="str">
        <f>VLOOKUP(AA456,'個票データ(男子)'!$A:$H,3,0)</f>
        <v/>
      </c>
      <c r="P458" s="253"/>
      <c r="Q458" s="253"/>
      <c r="R458" s="253" t="str">
        <f>VLOOKUP(AA456,'個票データ(男子)'!$A:$H,4,0)</f>
        <v/>
      </c>
      <c r="S458" s="253"/>
      <c r="T458" s="253">
        <f>'一覧表(男子)'!$C$6</f>
        <v>0</v>
      </c>
      <c r="U458" s="253"/>
      <c r="V458" s="253"/>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53" t="s">
        <v>13</v>
      </c>
      <c r="B461" s="253"/>
      <c r="C461" s="254">
        <f>VLOOKUP(Y461,'個票データ(男子)'!$A:$H,5,0)</f>
        <v>0</v>
      </c>
      <c r="D461" s="254"/>
      <c r="E461" s="254"/>
      <c r="F461" s="253" t="s">
        <v>19</v>
      </c>
      <c r="G461" s="253"/>
      <c r="H461" s="255">
        <f>VLOOKUP(Y461,'個票データ(男子)'!$A:$H,6,0)</f>
        <v>0</v>
      </c>
      <c r="I461" s="255"/>
      <c r="J461" s="255"/>
      <c r="K461" s="7"/>
      <c r="L461" s="8"/>
      <c r="M461" s="253" t="s">
        <v>13</v>
      </c>
      <c r="N461" s="253"/>
      <c r="O461" s="254">
        <f>VLOOKUP(AA461,'個票データ(男子)'!$A:$H,7,0)</f>
        <v>0</v>
      </c>
      <c r="P461" s="254"/>
      <c r="Q461" s="254"/>
      <c r="R461" s="253" t="s">
        <v>19</v>
      </c>
      <c r="S461" s="253"/>
      <c r="T461" s="255">
        <f>VLOOKUP(AA461,'個票データ(男子)'!$A:$H,8,0)</f>
        <v>0</v>
      </c>
      <c r="U461" s="255"/>
      <c r="V461" s="255"/>
      <c r="W461" s="7"/>
      <c r="Y461" s="9">
        <f t="shared" ref="Y461:Y496" si="106">Y456+1</f>
        <v>93</v>
      </c>
      <c r="AA461" s="9">
        <f t="shared" ref="AA461:AA496" si="107">AA456+1</f>
        <v>93</v>
      </c>
    </row>
    <row r="462" spans="1:27">
      <c r="A462" s="253" t="s">
        <v>20</v>
      </c>
      <c r="B462" s="253"/>
      <c r="C462" s="253" t="s">
        <v>1</v>
      </c>
      <c r="D462" s="253"/>
      <c r="E462" s="253"/>
      <c r="F462" s="253" t="s">
        <v>22</v>
      </c>
      <c r="G462" s="253"/>
      <c r="H462" s="253" t="s">
        <v>23</v>
      </c>
      <c r="I462" s="253"/>
      <c r="J462" s="253"/>
      <c r="K462" s="7"/>
      <c r="L462" s="8"/>
      <c r="M462" s="253" t="s">
        <v>20</v>
      </c>
      <c r="N462" s="253"/>
      <c r="O462" s="253" t="s">
        <v>1</v>
      </c>
      <c r="P462" s="253"/>
      <c r="Q462" s="253"/>
      <c r="R462" s="253" t="s">
        <v>22</v>
      </c>
      <c r="S462" s="253"/>
      <c r="T462" s="253" t="s">
        <v>23</v>
      </c>
      <c r="U462" s="253"/>
      <c r="V462" s="253"/>
      <c r="W462" s="7"/>
    </row>
    <row r="463" spans="1:27" ht="22" customHeight="1">
      <c r="A463" s="253" t="str">
        <f>VLOOKUP(Y461,'個票データ(男子)'!$A:$H,2,0)</f>
        <v/>
      </c>
      <c r="B463" s="253"/>
      <c r="C463" s="253" t="str">
        <f>VLOOKUP(Y461,'個票データ(男子)'!$A:$H,3,0)</f>
        <v/>
      </c>
      <c r="D463" s="253"/>
      <c r="E463" s="253"/>
      <c r="F463" s="253" t="str">
        <f>VLOOKUP(Y461,'個票データ(男子)'!$A:$H,4,0)</f>
        <v/>
      </c>
      <c r="G463" s="253"/>
      <c r="H463" s="253">
        <f>'一覧表(男子)'!$C$6</f>
        <v>0</v>
      </c>
      <c r="I463" s="253"/>
      <c r="J463" s="253"/>
      <c r="K463" s="7"/>
      <c r="L463" s="8"/>
      <c r="M463" s="253" t="str">
        <f>VLOOKUP(AA461,'個票データ(男子)'!$A:$H,2,0)</f>
        <v/>
      </c>
      <c r="N463" s="253"/>
      <c r="O463" s="253" t="str">
        <f>VLOOKUP(AA461,'個票データ(男子)'!$A:$H,3,0)</f>
        <v/>
      </c>
      <c r="P463" s="253"/>
      <c r="Q463" s="253"/>
      <c r="R463" s="253" t="str">
        <f>VLOOKUP(AA461,'個票データ(男子)'!$A:$H,4,0)</f>
        <v/>
      </c>
      <c r="S463" s="253"/>
      <c r="T463" s="253">
        <f>'一覧表(男子)'!$C$6</f>
        <v>0</v>
      </c>
      <c r="U463" s="253"/>
      <c r="V463" s="253"/>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53" t="s">
        <v>13</v>
      </c>
      <c r="B466" s="253"/>
      <c r="C466" s="254">
        <f>VLOOKUP(Y466,'個票データ(男子)'!$A:$H,5,0)</f>
        <v>0</v>
      </c>
      <c r="D466" s="254"/>
      <c r="E466" s="254"/>
      <c r="F466" s="253" t="s">
        <v>19</v>
      </c>
      <c r="G466" s="253"/>
      <c r="H466" s="255">
        <f>VLOOKUP(Y466,'個票データ(男子)'!$A:$H,6,0)</f>
        <v>0</v>
      </c>
      <c r="I466" s="255"/>
      <c r="J466" s="255"/>
      <c r="K466" s="7"/>
      <c r="L466" s="8"/>
      <c r="M466" s="253" t="s">
        <v>13</v>
      </c>
      <c r="N466" s="253"/>
      <c r="O466" s="254">
        <f>VLOOKUP(AA466,'個票データ(男子)'!$A:$H,7,0)</f>
        <v>0</v>
      </c>
      <c r="P466" s="254"/>
      <c r="Q466" s="254"/>
      <c r="R466" s="253" t="s">
        <v>19</v>
      </c>
      <c r="S466" s="253"/>
      <c r="T466" s="255">
        <f>VLOOKUP(AA466,'個票データ(男子)'!$A:$H,8,0)</f>
        <v>0</v>
      </c>
      <c r="U466" s="255"/>
      <c r="V466" s="255"/>
      <c r="W466" s="7"/>
      <c r="Y466" s="9">
        <f t="shared" si="106"/>
        <v>94</v>
      </c>
      <c r="AA466" s="9">
        <f t="shared" si="107"/>
        <v>94</v>
      </c>
    </row>
    <row r="467" spans="1:27">
      <c r="A467" s="253" t="s">
        <v>20</v>
      </c>
      <c r="B467" s="253"/>
      <c r="C467" s="253" t="s">
        <v>1</v>
      </c>
      <c r="D467" s="253"/>
      <c r="E467" s="253"/>
      <c r="F467" s="253" t="s">
        <v>22</v>
      </c>
      <c r="G467" s="253"/>
      <c r="H467" s="253" t="s">
        <v>23</v>
      </c>
      <c r="I467" s="253"/>
      <c r="J467" s="253"/>
      <c r="K467" s="7"/>
      <c r="L467" s="8"/>
      <c r="M467" s="253" t="s">
        <v>20</v>
      </c>
      <c r="N467" s="253"/>
      <c r="O467" s="253" t="s">
        <v>1</v>
      </c>
      <c r="P467" s="253"/>
      <c r="Q467" s="253"/>
      <c r="R467" s="253" t="s">
        <v>22</v>
      </c>
      <c r="S467" s="253"/>
      <c r="T467" s="253" t="s">
        <v>23</v>
      </c>
      <c r="U467" s="253"/>
      <c r="V467" s="253"/>
      <c r="W467" s="7"/>
    </row>
    <row r="468" spans="1:27" ht="22" customHeight="1">
      <c r="A468" s="253" t="str">
        <f>VLOOKUP(Y466,'個票データ(男子)'!$A:$H,2,0)</f>
        <v/>
      </c>
      <c r="B468" s="253"/>
      <c r="C468" s="253" t="str">
        <f>VLOOKUP(Y466,'個票データ(男子)'!$A:$H,3,0)</f>
        <v/>
      </c>
      <c r="D468" s="253"/>
      <c r="E468" s="253"/>
      <c r="F468" s="253" t="str">
        <f>VLOOKUP(Y466,'個票データ(男子)'!$A:$H,4,0)</f>
        <v/>
      </c>
      <c r="G468" s="253"/>
      <c r="H468" s="253">
        <f>'一覧表(男子)'!$C$6</f>
        <v>0</v>
      </c>
      <c r="I468" s="253"/>
      <c r="J468" s="253"/>
      <c r="K468" s="7"/>
      <c r="L468" s="8"/>
      <c r="M468" s="253" t="str">
        <f>VLOOKUP(AA466,'個票データ(男子)'!$A:$H,2,0)</f>
        <v/>
      </c>
      <c r="N468" s="253"/>
      <c r="O468" s="253" t="str">
        <f>VLOOKUP(AA466,'個票データ(男子)'!$A:$H,3,0)</f>
        <v/>
      </c>
      <c r="P468" s="253"/>
      <c r="Q468" s="253"/>
      <c r="R468" s="253" t="str">
        <f>VLOOKUP(AA466,'個票データ(男子)'!$A:$H,4,0)</f>
        <v/>
      </c>
      <c r="S468" s="253"/>
      <c r="T468" s="253">
        <f>'一覧表(男子)'!$C$6</f>
        <v>0</v>
      </c>
      <c r="U468" s="253"/>
      <c r="V468" s="253"/>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53" t="s">
        <v>13</v>
      </c>
      <c r="B471" s="253"/>
      <c r="C471" s="254">
        <f>VLOOKUP(Y471,'個票データ(男子)'!$A:$H,5,0)</f>
        <v>0</v>
      </c>
      <c r="D471" s="254"/>
      <c r="E471" s="254"/>
      <c r="F471" s="253" t="s">
        <v>19</v>
      </c>
      <c r="G471" s="253"/>
      <c r="H471" s="255">
        <f>VLOOKUP(Y471,'個票データ(男子)'!$A:$H,6,0)</f>
        <v>0</v>
      </c>
      <c r="I471" s="255"/>
      <c r="J471" s="255"/>
      <c r="K471" s="7"/>
      <c r="L471" s="8"/>
      <c r="M471" s="253" t="s">
        <v>13</v>
      </c>
      <c r="N471" s="253"/>
      <c r="O471" s="254">
        <f>VLOOKUP(AA471,'個票データ(男子)'!$A:$H,7,0)</f>
        <v>0</v>
      </c>
      <c r="P471" s="254"/>
      <c r="Q471" s="254"/>
      <c r="R471" s="253" t="s">
        <v>19</v>
      </c>
      <c r="S471" s="253"/>
      <c r="T471" s="255">
        <f>VLOOKUP(AA471,'個票データ(男子)'!$A:$H,8,0)</f>
        <v>0</v>
      </c>
      <c r="U471" s="255"/>
      <c r="V471" s="255"/>
      <c r="W471" s="7"/>
      <c r="Y471" s="9">
        <f t="shared" si="106"/>
        <v>95</v>
      </c>
      <c r="AA471" s="9">
        <f t="shared" si="107"/>
        <v>95</v>
      </c>
    </row>
    <row r="472" spans="1:27">
      <c r="A472" s="253" t="s">
        <v>20</v>
      </c>
      <c r="B472" s="253"/>
      <c r="C472" s="253" t="s">
        <v>1</v>
      </c>
      <c r="D472" s="253"/>
      <c r="E472" s="253"/>
      <c r="F472" s="253" t="s">
        <v>22</v>
      </c>
      <c r="G472" s="253"/>
      <c r="H472" s="253" t="s">
        <v>23</v>
      </c>
      <c r="I472" s="253"/>
      <c r="J472" s="253"/>
      <c r="K472" s="7"/>
      <c r="L472" s="8"/>
      <c r="M472" s="253" t="s">
        <v>20</v>
      </c>
      <c r="N472" s="253"/>
      <c r="O472" s="253" t="s">
        <v>1</v>
      </c>
      <c r="P472" s="253"/>
      <c r="Q472" s="253"/>
      <c r="R472" s="253" t="s">
        <v>22</v>
      </c>
      <c r="S472" s="253"/>
      <c r="T472" s="253" t="s">
        <v>23</v>
      </c>
      <c r="U472" s="253"/>
      <c r="V472" s="253"/>
      <c r="W472" s="7"/>
    </row>
    <row r="473" spans="1:27" ht="22" customHeight="1">
      <c r="A473" s="253" t="str">
        <f>VLOOKUP(Y471,'個票データ(男子)'!$A:$H,2,0)</f>
        <v/>
      </c>
      <c r="B473" s="253"/>
      <c r="C473" s="253" t="str">
        <f>VLOOKUP(Y471,'個票データ(男子)'!$A:$H,3,0)</f>
        <v/>
      </c>
      <c r="D473" s="253"/>
      <c r="E473" s="253"/>
      <c r="F473" s="253" t="str">
        <f>VLOOKUP(Y471,'個票データ(男子)'!$A:$H,4,0)</f>
        <v/>
      </c>
      <c r="G473" s="253"/>
      <c r="H473" s="253">
        <f>'一覧表(男子)'!$C$6</f>
        <v>0</v>
      </c>
      <c r="I473" s="253"/>
      <c r="J473" s="253"/>
      <c r="K473" s="7"/>
      <c r="L473" s="8"/>
      <c r="M473" s="253" t="str">
        <f>VLOOKUP(AA471,'個票データ(男子)'!$A:$H,2,0)</f>
        <v/>
      </c>
      <c r="N473" s="253"/>
      <c r="O473" s="253" t="str">
        <f>VLOOKUP(AA471,'個票データ(男子)'!$A:$H,3,0)</f>
        <v/>
      </c>
      <c r="P473" s="253"/>
      <c r="Q473" s="253"/>
      <c r="R473" s="253" t="str">
        <f>VLOOKUP(AA471,'個票データ(男子)'!$A:$H,4,0)</f>
        <v/>
      </c>
      <c r="S473" s="253"/>
      <c r="T473" s="253">
        <f>'一覧表(男子)'!$C$6</f>
        <v>0</v>
      </c>
      <c r="U473" s="253"/>
      <c r="V473" s="253"/>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53" t="s">
        <v>13</v>
      </c>
      <c r="B476" s="253"/>
      <c r="C476" s="254">
        <f>VLOOKUP(Y476,'個票データ(男子)'!$A:$H,5,0)</f>
        <v>0</v>
      </c>
      <c r="D476" s="254"/>
      <c r="E476" s="254"/>
      <c r="F476" s="253" t="s">
        <v>19</v>
      </c>
      <c r="G476" s="253"/>
      <c r="H476" s="255">
        <f>VLOOKUP(Y476,'個票データ(男子)'!$A:$H,6,0)</f>
        <v>0</v>
      </c>
      <c r="I476" s="255"/>
      <c r="J476" s="255"/>
      <c r="K476" s="7"/>
      <c r="L476" s="8"/>
      <c r="M476" s="253" t="s">
        <v>13</v>
      </c>
      <c r="N476" s="253"/>
      <c r="O476" s="254">
        <f>VLOOKUP(AA476,'個票データ(男子)'!$A:$H,7,0)</f>
        <v>0</v>
      </c>
      <c r="P476" s="254"/>
      <c r="Q476" s="254"/>
      <c r="R476" s="253" t="s">
        <v>19</v>
      </c>
      <c r="S476" s="253"/>
      <c r="T476" s="255">
        <f>VLOOKUP(AA476,'個票データ(男子)'!$A:$H,8,0)</f>
        <v>0</v>
      </c>
      <c r="U476" s="255"/>
      <c r="V476" s="255"/>
      <c r="W476" s="7"/>
      <c r="Y476" s="9">
        <f t="shared" si="106"/>
        <v>96</v>
      </c>
      <c r="AA476" s="9">
        <f t="shared" si="107"/>
        <v>96</v>
      </c>
    </row>
    <row r="477" spans="1:27">
      <c r="A477" s="253" t="s">
        <v>20</v>
      </c>
      <c r="B477" s="253"/>
      <c r="C477" s="253" t="s">
        <v>1</v>
      </c>
      <c r="D477" s="253"/>
      <c r="E477" s="253"/>
      <c r="F477" s="253" t="s">
        <v>22</v>
      </c>
      <c r="G477" s="253"/>
      <c r="H477" s="253" t="s">
        <v>23</v>
      </c>
      <c r="I477" s="253"/>
      <c r="J477" s="253"/>
      <c r="K477" s="7"/>
      <c r="L477" s="8"/>
      <c r="M477" s="253" t="s">
        <v>20</v>
      </c>
      <c r="N477" s="253"/>
      <c r="O477" s="253" t="s">
        <v>1</v>
      </c>
      <c r="P477" s="253"/>
      <c r="Q477" s="253"/>
      <c r="R477" s="253" t="s">
        <v>22</v>
      </c>
      <c r="S477" s="253"/>
      <c r="T477" s="253" t="s">
        <v>23</v>
      </c>
      <c r="U477" s="253"/>
      <c r="V477" s="253"/>
      <c r="W477" s="7"/>
    </row>
    <row r="478" spans="1:27" ht="22" customHeight="1">
      <c r="A478" s="253" t="str">
        <f>VLOOKUP(Y476,'個票データ(男子)'!$A:$H,2,0)</f>
        <v/>
      </c>
      <c r="B478" s="253"/>
      <c r="C478" s="253" t="str">
        <f>VLOOKUP(Y476,'個票データ(男子)'!$A:$H,3,0)</f>
        <v/>
      </c>
      <c r="D478" s="253"/>
      <c r="E478" s="253"/>
      <c r="F478" s="253" t="str">
        <f>VLOOKUP(Y476,'個票データ(男子)'!$A:$H,4,0)</f>
        <v/>
      </c>
      <c r="G478" s="253"/>
      <c r="H478" s="253">
        <f>'一覧表(男子)'!$C$6</f>
        <v>0</v>
      </c>
      <c r="I478" s="253"/>
      <c r="J478" s="253"/>
      <c r="K478" s="7"/>
      <c r="L478" s="8"/>
      <c r="M478" s="253" t="str">
        <f>VLOOKUP(AA476,'個票データ(男子)'!$A:$H,2,0)</f>
        <v/>
      </c>
      <c r="N478" s="253"/>
      <c r="O478" s="253" t="str">
        <f>VLOOKUP(AA476,'個票データ(男子)'!$A:$H,3,0)</f>
        <v/>
      </c>
      <c r="P478" s="253"/>
      <c r="Q478" s="253"/>
      <c r="R478" s="253" t="str">
        <f>VLOOKUP(AA476,'個票データ(男子)'!$A:$H,4,0)</f>
        <v/>
      </c>
      <c r="S478" s="253"/>
      <c r="T478" s="253">
        <f>'一覧表(男子)'!$C$6</f>
        <v>0</v>
      </c>
      <c r="U478" s="253"/>
      <c r="V478" s="253"/>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53" t="s">
        <v>13</v>
      </c>
      <c r="B481" s="253"/>
      <c r="C481" s="254">
        <f>VLOOKUP(Y481,'個票データ(男子)'!$A:$H,5,0)</f>
        <v>0</v>
      </c>
      <c r="D481" s="254"/>
      <c r="E481" s="254"/>
      <c r="F481" s="253" t="s">
        <v>19</v>
      </c>
      <c r="G481" s="253"/>
      <c r="H481" s="255">
        <f>VLOOKUP(Y481,'個票データ(男子)'!$A:$H,6,0)</f>
        <v>0</v>
      </c>
      <c r="I481" s="255"/>
      <c r="J481" s="255"/>
      <c r="K481" s="7"/>
      <c r="L481" s="8"/>
      <c r="M481" s="253" t="s">
        <v>13</v>
      </c>
      <c r="N481" s="253"/>
      <c r="O481" s="254">
        <f>VLOOKUP(AA481,'個票データ(男子)'!$A:$H,7,0)</f>
        <v>0</v>
      </c>
      <c r="P481" s="254"/>
      <c r="Q481" s="254"/>
      <c r="R481" s="253" t="s">
        <v>19</v>
      </c>
      <c r="S481" s="253"/>
      <c r="T481" s="255">
        <f>VLOOKUP(AA481,'個票データ(男子)'!$A:$H,8,0)</f>
        <v>0</v>
      </c>
      <c r="U481" s="255"/>
      <c r="V481" s="255"/>
      <c r="W481" s="7"/>
      <c r="Y481" s="9">
        <f t="shared" si="106"/>
        <v>97</v>
      </c>
      <c r="AA481" s="9">
        <f t="shared" si="107"/>
        <v>97</v>
      </c>
    </row>
    <row r="482" spans="1:27">
      <c r="A482" s="253" t="s">
        <v>20</v>
      </c>
      <c r="B482" s="253"/>
      <c r="C482" s="253" t="s">
        <v>1</v>
      </c>
      <c r="D482" s="253"/>
      <c r="E482" s="253"/>
      <c r="F482" s="253" t="s">
        <v>22</v>
      </c>
      <c r="G482" s="253"/>
      <c r="H482" s="253" t="s">
        <v>23</v>
      </c>
      <c r="I482" s="253"/>
      <c r="J482" s="253"/>
      <c r="K482" s="7"/>
      <c r="L482" s="8"/>
      <c r="M482" s="253" t="s">
        <v>20</v>
      </c>
      <c r="N482" s="253"/>
      <c r="O482" s="253" t="s">
        <v>1</v>
      </c>
      <c r="P482" s="253"/>
      <c r="Q482" s="253"/>
      <c r="R482" s="253" t="s">
        <v>22</v>
      </c>
      <c r="S482" s="253"/>
      <c r="T482" s="253" t="s">
        <v>23</v>
      </c>
      <c r="U482" s="253"/>
      <c r="V482" s="253"/>
      <c r="W482" s="7"/>
    </row>
    <row r="483" spans="1:27" ht="22" customHeight="1">
      <c r="A483" s="253" t="str">
        <f>VLOOKUP(Y481,'個票データ(男子)'!$A:$H,2,0)</f>
        <v/>
      </c>
      <c r="B483" s="253"/>
      <c r="C483" s="253" t="str">
        <f>VLOOKUP(Y481,'個票データ(男子)'!$A:$H,3,0)</f>
        <v/>
      </c>
      <c r="D483" s="253"/>
      <c r="E483" s="253"/>
      <c r="F483" s="253" t="str">
        <f>VLOOKUP(Y481,'個票データ(男子)'!$A:$H,4,0)</f>
        <v/>
      </c>
      <c r="G483" s="253"/>
      <c r="H483" s="253">
        <f>'一覧表(男子)'!$C$6</f>
        <v>0</v>
      </c>
      <c r="I483" s="253"/>
      <c r="J483" s="253"/>
      <c r="K483" s="7"/>
      <c r="L483" s="8"/>
      <c r="M483" s="253" t="str">
        <f>VLOOKUP(AA481,'個票データ(男子)'!$A:$H,2,0)</f>
        <v/>
      </c>
      <c r="N483" s="253"/>
      <c r="O483" s="253" t="str">
        <f>VLOOKUP(AA481,'個票データ(男子)'!$A:$H,3,0)</f>
        <v/>
      </c>
      <c r="P483" s="253"/>
      <c r="Q483" s="253"/>
      <c r="R483" s="253" t="str">
        <f>VLOOKUP(AA481,'個票データ(男子)'!$A:$H,4,0)</f>
        <v/>
      </c>
      <c r="S483" s="253"/>
      <c r="T483" s="253">
        <f>'一覧表(男子)'!$C$6</f>
        <v>0</v>
      </c>
      <c r="U483" s="253"/>
      <c r="V483" s="253"/>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53" t="s">
        <v>13</v>
      </c>
      <c r="B486" s="253"/>
      <c r="C486" s="254">
        <f>VLOOKUP(Y486,'個票データ(男子)'!$A:$H,5,0)</f>
        <v>0</v>
      </c>
      <c r="D486" s="254"/>
      <c r="E486" s="254"/>
      <c r="F486" s="253" t="s">
        <v>19</v>
      </c>
      <c r="G486" s="253"/>
      <c r="H486" s="255">
        <f>VLOOKUP(Y486,'個票データ(男子)'!$A:$H,6,0)</f>
        <v>0</v>
      </c>
      <c r="I486" s="255"/>
      <c r="J486" s="255"/>
      <c r="K486" s="7"/>
      <c r="L486" s="8"/>
      <c r="M486" s="253" t="s">
        <v>13</v>
      </c>
      <c r="N486" s="253"/>
      <c r="O486" s="254">
        <f>VLOOKUP(AA486,'個票データ(男子)'!$A:$H,7,0)</f>
        <v>0</v>
      </c>
      <c r="P486" s="254"/>
      <c r="Q486" s="254"/>
      <c r="R486" s="253" t="s">
        <v>19</v>
      </c>
      <c r="S486" s="253"/>
      <c r="T486" s="255">
        <f>VLOOKUP(AA486,'個票データ(男子)'!$A:$H,8,0)</f>
        <v>0</v>
      </c>
      <c r="U486" s="255"/>
      <c r="V486" s="255"/>
      <c r="W486" s="7"/>
      <c r="Y486" s="9">
        <f t="shared" si="106"/>
        <v>98</v>
      </c>
      <c r="AA486" s="9">
        <f t="shared" si="107"/>
        <v>98</v>
      </c>
    </row>
    <row r="487" spans="1:27">
      <c r="A487" s="253" t="s">
        <v>20</v>
      </c>
      <c r="B487" s="253"/>
      <c r="C487" s="253" t="s">
        <v>1</v>
      </c>
      <c r="D487" s="253"/>
      <c r="E487" s="253"/>
      <c r="F487" s="253" t="s">
        <v>22</v>
      </c>
      <c r="G487" s="253"/>
      <c r="H487" s="253" t="s">
        <v>23</v>
      </c>
      <c r="I487" s="253"/>
      <c r="J487" s="253"/>
      <c r="K487" s="7"/>
      <c r="L487" s="8"/>
      <c r="M487" s="253" t="s">
        <v>20</v>
      </c>
      <c r="N487" s="253"/>
      <c r="O487" s="253" t="s">
        <v>1</v>
      </c>
      <c r="P487" s="253"/>
      <c r="Q487" s="253"/>
      <c r="R487" s="253" t="s">
        <v>22</v>
      </c>
      <c r="S487" s="253"/>
      <c r="T487" s="253" t="s">
        <v>23</v>
      </c>
      <c r="U487" s="253"/>
      <c r="V487" s="253"/>
      <c r="W487" s="7"/>
    </row>
    <row r="488" spans="1:27" ht="22" customHeight="1">
      <c r="A488" s="253" t="str">
        <f>VLOOKUP(Y486,'個票データ(男子)'!$A:$H,2,0)</f>
        <v/>
      </c>
      <c r="B488" s="253"/>
      <c r="C488" s="253" t="str">
        <f>VLOOKUP(Y486,'個票データ(男子)'!$A:$H,3,0)</f>
        <v/>
      </c>
      <c r="D488" s="253"/>
      <c r="E488" s="253"/>
      <c r="F488" s="253" t="str">
        <f>VLOOKUP(Y486,'個票データ(男子)'!$A:$H,4,0)</f>
        <v/>
      </c>
      <c r="G488" s="253"/>
      <c r="H488" s="253">
        <f>'一覧表(男子)'!$C$6</f>
        <v>0</v>
      </c>
      <c r="I488" s="253"/>
      <c r="J488" s="253"/>
      <c r="K488" s="7"/>
      <c r="L488" s="8"/>
      <c r="M488" s="253" t="str">
        <f>VLOOKUP(AA486,'個票データ(男子)'!$A:$H,2,0)</f>
        <v/>
      </c>
      <c r="N488" s="253"/>
      <c r="O488" s="253" t="str">
        <f>VLOOKUP(AA486,'個票データ(男子)'!$A:$H,3,0)</f>
        <v/>
      </c>
      <c r="P488" s="253"/>
      <c r="Q488" s="253"/>
      <c r="R488" s="253" t="str">
        <f>VLOOKUP(AA486,'個票データ(男子)'!$A:$H,4,0)</f>
        <v/>
      </c>
      <c r="S488" s="253"/>
      <c r="T488" s="253">
        <f>'一覧表(男子)'!$C$6</f>
        <v>0</v>
      </c>
      <c r="U488" s="253"/>
      <c r="V488" s="253"/>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53" t="s">
        <v>13</v>
      </c>
      <c r="B491" s="253"/>
      <c r="C491" s="254">
        <f>VLOOKUP(Y491,'個票データ(男子)'!$A:$H,5,0)</f>
        <v>0</v>
      </c>
      <c r="D491" s="254"/>
      <c r="E491" s="254"/>
      <c r="F491" s="253" t="s">
        <v>19</v>
      </c>
      <c r="G491" s="253"/>
      <c r="H491" s="255">
        <f>VLOOKUP(Y491,'個票データ(男子)'!$A:$H,6,0)</f>
        <v>0</v>
      </c>
      <c r="I491" s="255"/>
      <c r="J491" s="255"/>
      <c r="K491" s="7"/>
      <c r="L491" s="8"/>
      <c r="M491" s="253" t="s">
        <v>13</v>
      </c>
      <c r="N491" s="253"/>
      <c r="O491" s="254">
        <f>VLOOKUP(AA491,'個票データ(男子)'!$A:$H,7,0)</f>
        <v>0</v>
      </c>
      <c r="P491" s="254"/>
      <c r="Q491" s="254"/>
      <c r="R491" s="253" t="s">
        <v>19</v>
      </c>
      <c r="S491" s="253"/>
      <c r="T491" s="255">
        <f>VLOOKUP(AA491,'個票データ(男子)'!$A:$H,8,0)</f>
        <v>0</v>
      </c>
      <c r="U491" s="255"/>
      <c r="V491" s="255"/>
      <c r="W491" s="7"/>
      <c r="Y491" s="9">
        <f t="shared" si="106"/>
        <v>99</v>
      </c>
      <c r="AA491" s="9">
        <f t="shared" si="107"/>
        <v>99</v>
      </c>
    </row>
    <row r="492" spans="1:27">
      <c r="A492" s="253" t="s">
        <v>20</v>
      </c>
      <c r="B492" s="253"/>
      <c r="C492" s="253" t="s">
        <v>1</v>
      </c>
      <c r="D492" s="253"/>
      <c r="E492" s="253"/>
      <c r="F492" s="253" t="s">
        <v>22</v>
      </c>
      <c r="G492" s="253"/>
      <c r="H492" s="253" t="s">
        <v>23</v>
      </c>
      <c r="I492" s="253"/>
      <c r="J492" s="253"/>
      <c r="K492" s="7"/>
      <c r="L492" s="8"/>
      <c r="M492" s="253" t="s">
        <v>20</v>
      </c>
      <c r="N492" s="253"/>
      <c r="O492" s="253" t="s">
        <v>1</v>
      </c>
      <c r="P492" s="253"/>
      <c r="Q492" s="253"/>
      <c r="R492" s="253" t="s">
        <v>22</v>
      </c>
      <c r="S492" s="253"/>
      <c r="T492" s="253" t="s">
        <v>23</v>
      </c>
      <c r="U492" s="253"/>
      <c r="V492" s="253"/>
      <c r="W492" s="7"/>
    </row>
    <row r="493" spans="1:27" ht="22" customHeight="1">
      <c r="A493" s="253" t="str">
        <f>VLOOKUP(Y491,'個票データ(男子)'!$A:$H,2,0)</f>
        <v/>
      </c>
      <c r="B493" s="253"/>
      <c r="C493" s="253" t="str">
        <f>VLOOKUP(Y491,'個票データ(男子)'!$A:$H,3,0)</f>
        <v/>
      </c>
      <c r="D493" s="253"/>
      <c r="E493" s="253"/>
      <c r="F493" s="253" t="str">
        <f>VLOOKUP(Y491,'個票データ(男子)'!$A:$H,4,0)</f>
        <v/>
      </c>
      <c r="G493" s="253"/>
      <c r="H493" s="253">
        <f>'一覧表(男子)'!$C$6</f>
        <v>0</v>
      </c>
      <c r="I493" s="253"/>
      <c r="J493" s="253"/>
      <c r="K493" s="7"/>
      <c r="L493" s="8"/>
      <c r="M493" s="253" t="str">
        <f>VLOOKUP(AA491,'個票データ(男子)'!$A:$H,2,0)</f>
        <v/>
      </c>
      <c r="N493" s="253"/>
      <c r="O493" s="253" t="str">
        <f>VLOOKUP(AA491,'個票データ(男子)'!$A:$H,3,0)</f>
        <v/>
      </c>
      <c r="P493" s="253"/>
      <c r="Q493" s="253"/>
      <c r="R493" s="253" t="str">
        <f>VLOOKUP(AA491,'個票データ(男子)'!$A:$H,4,0)</f>
        <v/>
      </c>
      <c r="S493" s="253"/>
      <c r="T493" s="253">
        <f>'一覧表(男子)'!$C$6</f>
        <v>0</v>
      </c>
      <c r="U493" s="253"/>
      <c r="V493" s="253"/>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53" t="s">
        <v>13</v>
      </c>
      <c r="B496" s="253"/>
      <c r="C496" s="254">
        <f>VLOOKUP(Y496,'個票データ(男子)'!$A:$H,5,0)</f>
        <v>0</v>
      </c>
      <c r="D496" s="254"/>
      <c r="E496" s="254"/>
      <c r="F496" s="253" t="s">
        <v>19</v>
      </c>
      <c r="G496" s="253"/>
      <c r="H496" s="255">
        <f>VLOOKUP(Y496,'個票データ(男子)'!$A:$H,6,0)</f>
        <v>0</v>
      </c>
      <c r="I496" s="255"/>
      <c r="J496" s="255"/>
      <c r="K496" s="7"/>
      <c r="L496" s="8"/>
      <c r="M496" s="253" t="s">
        <v>13</v>
      </c>
      <c r="N496" s="253"/>
      <c r="O496" s="254">
        <f>VLOOKUP(AA496,'個票データ(男子)'!$A:$H,7,0)</f>
        <v>0</v>
      </c>
      <c r="P496" s="254"/>
      <c r="Q496" s="254"/>
      <c r="R496" s="253" t="s">
        <v>19</v>
      </c>
      <c r="S496" s="253"/>
      <c r="T496" s="255">
        <f>VLOOKUP(AA496,'個票データ(男子)'!$A:$H,8,0)</f>
        <v>0</v>
      </c>
      <c r="U496" s="255"/>
      <c r="V496" s="255"/>
      <c r="W496" s="7"/>
      <c r="Y496" s="9">
        <f t="shared" si="106"/>
        <v>100</v>
      </c>
      <c r="AA496" s="9">
        <f t="shared" si="107"/>
        <v>100</v>
      </c>
    </row>
    <row r="497" spans="1:23">
      <c r="A497" s="253" t="s">
        <v>20</v>
      </c>
      <c r="B497" s="253"/>
      <c r="C497" s="253" t="s">
        <v>1</v>
      </c>
      <c r="D497" s="253"/>
      <c r="E497" s="253"/>
      <c r="F497" s="253" t="s">
        <v>22</v>
      </c>
      <c r="G497" s="253"/>
      <c r="H497" s="253" t="s">
        <v>23</v>
      </c>
      <c r="I497" s="253"/>
      <c r="J497" s="253"/>
      <c r="K497" s="7"/>
      <c r="L497" s="8"/>
      <c r="M497" s="253" t="s">
        <v>20</v>
      </c>
      <c r="N497" s="253"/>
      <c r="O497" s="253" t="s">
        <v>1</v>
      </c>
      <c r="P497" s="253"/>
      <c r="Q497" s="253"/>
      <c r="R497" s="253" t="s">
        <v>22</v>
      </c>
      <c r="S497" s="253"/>
      <c r="T497" s="253" t="s">
        <v>23</v>
      </c>
      <c r="U497" s="253"/>
      <c r="V497" s="253"/>
      <c r="W497" s="7"/>
    </row>
    <row r="498" spans="1:23" ht="22" customHeight="1">
      <c r="A498" s="253" t="str">
        <f>VLOOKUP(Y496,'個票データ(男子)'!$A:$H,2,0)</f>
        <v/>
      </c>
      <c r="B498" s="253"/>
      <c r="C498" s="253" t="str">
        <f>VLOOKUP(Y496,'個票データ(男子)'!$A:$H,3,0)</f>
        <v/>
      </c>
      <c r="D498" s="253"/>
      <c r="E498" s="253"/>
      <c r="F498" s="253" t="str">
        <f>VLOOKUP(Y496,'個票データ(男子)'!$A:$H,4,0)</f>
        <v/>
      </c>
      <c r="G498" s="253"/>
      <c r="H498" s="253">
        <f>'一覧表(男子)'!$C$6</f>
        <v>0</v>
      </c>
      <c r="I498" s="253"/>
      <c r="J498" s="253"/>
      <c r="K498" s="7"/>
      <c r="L498" s="8"/>
      <c r="M498" s="253" t="str">
        <f>VLOOKUP(AA496,'個票データ(男子)'!$A:$H,2,0)</f>
        <v/>
      </c>
      <c r="N498" s="253"/>
      <c r="O498" s="253" t="str">
        <f>VLOOKUP(AA496,'個票データ(男子)'!$A:$H,3,0)</f>
        <v/>
      </c>
      <c r="P498" s="253"/>
      <c r="Q498" s="253"/>
      <c r="R498" s="253" t="str">
        <f>VLOOKUP(AA496,'個票データ(男子)'!$A:$H,4,0)</f>
        <v/>
      </c>
      <c r="S498" s="253"/>
      <c r="T498" s="253">
        <f>'一覧表(男子)'!$C$6</f>
        <v>0</v>
      </c>
      <c r="U498" s="253"/>
      <c r="V498" s="253"/>
      <c r="W498" s="7"/>
    </row>
    <row r="499" spans="1:23"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sheetData>
  <sheetProtection password="C644" sheet="1" objects="1" scenarios="1"/>
  <mergeCells count="2400">
    <mergeCell ref="O256:Q256"/>
    <mergeCell ref="R256:S256"/>
    <mergeCell ref="T256:V256"/>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1:B251"/>
    <mergeCell ref="C251:E251"/>
    <mergeCell ref="F251:G251"/>
    <mergeCell ref="H251:J251"/>
    <mergeCell ref="A252:B252"/>
    <mergeCell ref="C252:E252"/>
    <mergeCell ref="F252:G252"/>
    <mergeCell ref="H252:J252"/>
    <mergeCell ref="A253:B253"/>
    <mergeCell ref="C253:E253"/>
    <mergeCell ref="F253:G253"/>
    <mergeCell ref="H253:J253"/>
    <mergeCell ref="A256:B256"/>
    <mergeCell ref="C256:E256"/>
    <mergeCell ref="F256:G256"/>
    <mergeCell ref="H256:J256"/>
    <mergeCell ref="M256:N256"/>
    <mergeCell ref="A243:B243"/>
    <mergeCell ref="C243:E243"/>
    <mergeCell ref="F243:G243"/>
    <mergeCell ref="H243:J243"/>
    <mergeCell ref="M243:N243"/>
    <mergeCell ref="O243:Q243"/>
    <mergeCell ref="R243:S243"/>
    <mergeCell ref="T243:V243"/>
    <mergeCell ref="M246:N246"/>
    <mergeCell ref="O246:Q246"/>
    <mergeCell ref="R246:S246"/>
    <mergeCell ref="T246:V246"/>
    <mergeCell ref="M247:N247"/>
    <mergeCell ref="O247:Q247"/>
    <mergeCell ref="R247:S247"/>
    <mergeCell ref="T247:V247"/>
    <mergeCell ref="M248:N248"/>
    <mergeCell ref="O248:Q248"/>
    <mergeCell ref="R248:S248"/>
    <mergeCell ref="T248:V248"/>
    <mergeCell ref="A247:B247"/>
    <mergeCell ref="C247:E247"/>
    <mergeCell ref="F247:G247"/>
    <mergeCell ref="H247:J247"/>
    <mergeCell ref="A238:B238"/>
    <mergeCell ref="C238:E238"/>
    <mergeCell ref="F238:G238"/>
    <mergeCell ref="H238:J238"/>
    <mergeCell ref="M238:N238"/>
    <mergeCell ref="O238:Q238"/>
    <mergeCell ref="R238:S238"/>
    <mergeCell ref="T238:V238"/>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M231:N231"/>
    <mergeCell ref="O231:Q231"/>
    <mergeCell ref="R231:S231"/>
    <mergeCell ref="T231:V231"/>
    <mergeCell ref="M232:N232"/>
    <mergeCell ref="O232:Q232"/>
    <mergeCell ref="R232:S232"/>
    <mergeCell ref="T232:V232"/>
    <mergeCell ref="M233:N233"/>
    <mergeCell ref="O233:Q233"/>
    <mergeCell ref="R233:S233"/>
    <mergeCell ref="T233:V233"/>
    <mergeCell ref="A236:B236"/>
    <mergeCell ref="C236:E236"/>
    <mergeCell ref="F236:G236"/>
    <mergeCell ref="H236:J236"/>
    <mergeCell ref="A237:B237"/>
    <mergeCell ref="C237:E237"/>
    <mergeCell ref="F237:G237"/>
    <mergeCell ref="H237:J237"/>
    <mergeCell ref="M237:N237"/>
    <mergeCell ref="O237:Q237"/>
    <mergeCell ref="R237:S237"/>
    <mergeCell ref="T237:V237"/>
    <mergeCell ref="A233:B233"/>
    <mergeCell ref="C233:E233"/>
    <mergeCell ref="F233:G233"/>
    <mergeCell ref="H233:J233"/>
    <mergeCell ref="A226:B226"/>
    <mergeCell ref="C226:E226"/>
    <mergeCell ref="F226:G226"/>
    <mergeCell ref="H226:J226"/>
    <mergeCell ref="M226:N226"/>
    <mergeCell ref="O226:Q226"/>
    <mergeCell ref="R226:S226"/>
    <mergeCell ref="T226:V226"/>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23:B223"/>
    <mergeCell ref="C223:E223"/>
    <mergeCell ref="F223:G223"/>
    <mergeCell ref="H223:J223"/>
    <mergeCell ref="M223:N223"/>
    <mergeCell ref="O223:Q223"/>
    <mergeCell ref="R223:S223"/>
    <mergeCell ref="T223:V223"/>
    <mergeCell ref="A216:B216"/>
    <mergeCell ref="C216:E216"/>
    <mergeCell ref="F216:G216"/>
    <mergeCell ref="H216:J216"/>
    <mergeCell ref="M216:N216"/>
    <mergeCell ref="O216:Q216"/>
    <mergeCell ref="R216:S216"/>
    <mergeCell ref="T216:V216"/>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13:B213"/>
    <mergeCell ref="C213:E213"/>
    <mergeCell ref="F213:G213"/>
    <mergeCell ref="H213:J213"/>
    <mergeCell ref="M213:N213"/>
    <mergeCell ref="O213:Q213"/>
    <mergeCell ref="R213:S213"/>
    <mergeCell ref="T213:V213"/>
    <mergeCell ref="A206:B206"/>
    <mergeCell ref="C206:E206"/>
    <mergeCell ref="F206:G206"/>
    <mergeCell ref="H206:J206"/>
    <mergeCell ref="A207:B207"/>
    <mergeCell ref="C207:E207"/>
    <mergeCell ref="F207:G207"/>
    <mergeCell ref="H207:J207"/>
    <mergeCell ref="A208:B208"/>
    <mergeCell ref="C208:E208"/>
    <mergeCell ref="F208:G208"/>
    <mergeCell ref="H208:J208"/>
    <mergeCell ref="A203:B203"/>
    <mergeCell ref="C203:E203"/>
    <mergeCell ref="F203:G203"/>
    <mergeCell ref="H203:J203"/>
    <mergeCell ref="A211:B211"/>
    <mergeCell ref="C211:E211"/>
    <mergeCell ref="F211:G211"/>
    <mergeCell ref="H211:J211"/>
    <mergeCell ref="A198:B198"/>
    <mergeCell ref="C198:E198"/>
    <mergeCell ref="F198:G198"/>
    <mergeCell ref="H198:J198"/>
    <mergeCell ref="M198:N198"/>
    <mergeCell ref="O198:Q198"/>
    <mergeCell ref="R198:S198"/>
    <mergeCell ref="T198:V198"/>
    <mergeCell ref="M201:N201"/>
    <mergeCell ref="O201:Q201"/>
    <mergeCell ref="R201:S201"/>
    <mergeCell ref="T201:V201"/>
    <mergeCell ref="A201:B201"/>
    <mergeCell ref="C201:E201"/>
    <mergeCell ref="F201:G201"/>
    <mergeCell ref="H201:J201"/>
    <mergeCell ref="M202:N202"/>
    <mergeCell ref="O202:Q202"/>
    <mergeCell ref="R202:S202"/>
    <mergeCell ref="T202:V202"/>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7:B197"/>
    <mergeCell ref="C197:E197"/>
    <mergeCell ref="F197:G197"/>
    <mergeCell ref="H197:J197"/>
    <mergeCell ref="M197:N197"/>
    <mergeCell ref="O197:Q197"/>
    <mergeCell ref="R197:S197"/>
    <mergeCell ref="T197:V197"/>
    <mergeCell ref="A191:B191"/>
    <mergeCell ref="C191:E191"/>
    <mergeCell ref="F191:G191"/>
    <mergeCell ref="H191:J191"/>
    <mergeCell ref="M191:N191"/>
    <mergeCell ref="O191:Q191"/>
    <mergeCell ref="R191:S191"/>
    <mergeCell ref="T191:V191"/>
    <mergeCell ref="A187:B187"/>
    <mergeCell ref="C187:E187"/>
    <mergeCell ref="F187:G187"/>
    <mergeCell ref="H187:J187"/>
    <mergeCell ref="A188:B188"/>
    <mergeCell ref="C188:E188"/>
    <mergeCell ref="F188:G188"/>
    <mergeCell ref="H188:J188"/>
    <mergeCell ref="A192:B192"/>
    <mergeCell ref="C192:E192"/>
    <mergeCell ref="F192:G192"/>
    <mergeCell ref="H192:J192"/>
    <mergeCell ref="M192:N192"/>
    <mergeCell ref="O192:Q192"/>
    <mergeCell ref="R192:S192"/>
    <mergeCell ref="T192:V192"/>
    <mergeCell ref="A182:B182"/>
    <mergeCell ref="C182:E182"/>
    <mergeCell ref="F182:G182"/>
    <mergeCell ref="H182:J182"/>
    <mergeCell ref="M182:N182"/>
    <mergeCell ref="O182:Q182"/>
    <mergeCell ref="R182:S182"/>
    <mergeCell ref="T182:V182"/>
    <mergeCell ref="A183:B183"/>
    <mergeCell ref="C183:E183"/>
    <mergeCell ref="F183:G183"/>
    <mergeCell ref="H183:J183"/>
    <mergeCell ref="M183:N183"/>
    <mergeCell ref="O183:Q183"/>
    <mergeCell ref="R183:S183"/>
    <mergeCell ref="T183:V183"/>
    <mergeCell ref="M186:N186"/>
    <mergeCell ref="O186:Q186"/>
    <mergeCell ref="R186:S186"/>
    <mergeCell ref="T186:V186"/>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1:B181"/>
    <mergeCell ref="C181:E181"/>
    <mergeCell ref="F181:G181"/>
    <mergeCell ref="H181:J181"/>
    <mergeCell ref="M181:N181"/>
    <mergeCell ref="O181:Q181"/>
    <mergeCell ref="R181:S181"/>
    <mergeCell ref="T181:V181"/>
    <mergeCell ref="T86:V86"/>
    <mergeCell ref="R86:S86"/>
    <mergeCell ref="O86:Q86"/>
    <mergeCell ref="M86:N86"/>
    <mergeCell ref="A93:B93"/>
    <mergeCell ref="C93:E93"/>
    <mergeCell ref="F93:G93"/>
    <mergeCell ref="H93:J93"/>
    <mergeCell ref="M93:N93"/>
    <mergeCell ref="O93:Q93"/>
    <mergeCell ref="R93:S93"/>
    <mergeCell ref="T93:V93"/>
    <mergeCell ref="A92:B92"/>
    <mergeCell ref="C92:E92"/>
    <mergeCell ref="F92:G92"/>
    <mergeCell ref="H92:J92"/>
    <mergeCell ref="M92:N92"/>
    <mergeCell ref="A91:B91"/>
    <mergeCell ref="C91:E91"/>
    <mergeCell ref="F91:G91"/>
    <mergeCell ref="H91:J91"/>
    <mergeCell ref="M91:N91"/>
    <mergeCell ref="O91:Q91"/>
    <mergeCell ref="R91:S91"/>
    <mergeCell ref="T91:V91"/>
    <mergeCell ref="M88:N88"/>
    <mergeCell ref="O88:Q88"/>
    <mergeCell ref="R88:S88"/>
    <mergeCell ref="T88:V88"/>
    <mergeCell ref="O92:Q92"/>
    <mergeCell ref="R92:S92"/>
    <mergeCell ref="T92:V92"/>
    <mergeCell ref="A88:B88"/>
    <mergeCell ref="C88:E88"/>
    <mergeCell ref="F88:G88"/>
    <mergeCell ref="H88:J88"/>
    <mergeCell ref="A127:B127"/>
    <mergeCell ref="C127:E127"/>
    <mergeCell ref="F127:G127"/>
    <mergeCell ref="H127:J127"/>
    <mergeCell ref="A87:B87"/>
    <mergeCell ref="O131:Q131"/>
    <mergeCell ref="R131:S131"/>
    <mergeCell ref="T131:V131"/>
    <mergeCell ref="M87:N87"/>
    <mergeCell ref="O87:Q87"/>
    <mergeCell ref="R87:S87"/>
    <mergeCell ref="T87:V87"/>
    <mergeCell ref="C107:E107"/>
    <mergeCell ref="F107:G107"/>
    <mergeCell ref="H107:J107"/>
    <mergeCell ref="A108:B108"/>
    <mergeCell ref="C108:E108"/>
    <mergeCell ref="F108:G108"/>
    <mergeCell ref="H108:J108"/>
    <mergeCell ref="A112:B112"/>
    <mergeCell ref="C112:E112"/>
    <mergeCell ref="F112:G112"/>
    <mergeCell ref="H112:J112"/>
    <mergeCell ref="M112:N112"/>
    <mergeCell ref="M131:N131"/>
    <mergeCell ref="O83:Q83"/>
    <mergeCell ref="R83:S83"/>
    <mergeCell ref="T83:V83"/>
    <mergeCell ref="A86:B86"/>
    <mergeCell ref="C86:E86"/>
    <mergeCell ref="F86:G86"/>
    <mergeCell ref="H86:J86"/>
    <mergeCell ref="A83:B83"/>
    <mergeCell ref="C83:E83"/>
    <mergeCell ref="F83:G83"/>
    <mergeCell ref="H83:J83"/>
    <mergeCell ref="M83:N83"/>
    <mergeCell ref="C87:E87"/>
    <mergeCell ref="F87:G87"/>
    <mergeCell ref="H87:J87"/>
    <mergeCell ref="O103:Q103"/>
    <mergeCell ref="R103:S103"/>
    <mergeCell ref="T103:V103"/>
    <mergeCell ref="M106:N106"/>
    <mergeCell ref="O106:Q106"/>
    <mergeCell ref="R106:S106"/>
    <mergeCell ref="T106:V106"/>
    <mergeCell ref="M107:N107"/>
    <mergeCell ref="O107:Q107"/>
    <mergeCell ref="R107:S107"/>
    <mergeCell ref="T107:V107"/>
    <mergeCell ref="A107:B107"/>
    <mergeCell ref="A128:B128"/>
    <mergeCell ref="C128:E128"/>
    <mergeCell ref="F128:G128"/>
    <mergeCell ref="H128:J128"/>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C78:E78"/>
    <mergeCell ref="F78:G78"/>
    <mergeCell ref="H78:J78"/>
    <mergeCell ref="A78:B78"/>
    <mergeCell ref="A73:B73"/>
    <mergeCell ref="C73:E73"/>
    <mergeCell ref="F73:G73"/>
    <mergeCell ref="H73:J73"/>
    <mergeCell ref="M73:N73"/>
    <mergeCell ref="O73:Q73"/>
    <mergeCell ref="R73:S73"/>
    <mergeCell ref="T73:V73"/>
    <mergeCell ref="A72:B72"/>
    <mergeCell ref="C72:E72"/>
    <mergeCell ref="F72:G72"/>
    <mergeCell ref="H72:J72"/>
    <mergeCell ref="M72:N72"/>
    <mergeCell ref="C76:E76"/>
    <mergeCell ref="F76:G76"/>
    <mergeCell ref="H76:J76"/>
    <mergeCell ref="A77:B77"/>
    <mergeCell ref="C77:E77"/>
    <mergeCell ref="F77:G77"/>
    <mergeCell ref="H77:J77"/>
    <mergeCell ref="A76:B76"/>
    <mergeCell ref="M78:N78"/>
    <mergeCell ref="O78:Q78"/>
    <mergeCell ref="R78:S78"/>
    <mergeCell ref="T78:V78"/>
    <mergeCell ref="M77:N77"/>
    <mergeCell ref="O77:Q77"/>
    <mergeCell ref="R77:S77"/>
    <mergeCell ref="T77:V77"/>
    <mergeCell ref="A102:B102"/>
    <mergeCell ref="C102:E102"/>
    <mergeCell ref="F102:G102"/>
    <mergeCell ref="A71:B71"/>
    <mergeCell ref="C71:E71"/>
    <mergeCell ref="F71:G71"/>
    <mergeCell ref="H71:J71"/>
    <mergeCell ref="M71:N71"/>
    <mergeCell ref="O71:Q71"/>
    <mergeCell ref="R71:S71"/>
    <mergeCell ref="T71:V71"/>
    <mergeCell ref="M68:N68"/>
    <mergeCell ref="O68:Q68"/>
    <mergeCell ref="R68:S68"/>
    <mergeCell ref="T68:V68"/>
    <mergeCell ref="M103:N103"/>
    <mergeCell ref="O72:Q72"/>
    <mergeCell ref="R72:S72"/>
    <mergeCell ref="T72:V72"/>
    <mergeCell ref="A98:B98"/>
    <mergeCell ref="C98:E98"/>
    <mergeCell ref="F98:G98"/>
    <mergeCell ref="H98:J98"/>
    <mergeCell ref="A68:B68"/>
    <mergeCell ref="C68:E68"/>
    <mergeCell ref="F68:G68"/>
    <mergeCell ref="H68:J68"/>
    <mergeCell ref="A97:B97"/>
    <mergeCell ref="C97:E97"/>
    <mergeCell ref="F97:G97"/>
    <mergeCell ref="H97:J97"/>
    <mergeCell ref="H102:J102"/>
    <mergeCell ref="O101:Q101"/>
    <mergeCell ref="R101:S101"/>
    <mergeCell ref="T101:V101"/>
    <mergeCell ref="M67:N67"/>
    <mergeCell ref="O67:Q67"/>
    <mergeCell ref="R67:S67"/>
    <mergeCell ref="T67:V67"/>
    <mergeCell ref="M102:N102"/>
    <mergeCell ref="O102:Q102"/>
    <mergeCell ref="R102:S102"/>
    <mergeCell ref="T102:V102"/>
    <mergeCell ref="M66:N66"/>
    <mergeCell ref="O66:Q66"/>
    <mergeCell ref="R66:S66"/>
    <mergeCell ref="T66:V66"/>
    <mergeCell ref="M101:N101"/>
    <mergeCell ref="M97:N97"/>
    <mergeCell ref="O97:Q97"/>
    <mergeCell ref="R97:S97"/>
    <mergeCell ref="T97:V97"/>
    <mergeCell ref="M98:N98"/>
    <mergeCell ref="O98:Q98"/>
    <mergeCell ref="R98:S98"/>
    <mergeCell ref="T98:V98"/>
    <mergeCell ref="M96:N96"/>
    <mergeCell ref="O96:Q96"/>
    <mergeCell ref="R96:S96"/>
    <mergeCell ref="T96:V96"/>
    <mergeCell ref="M76:N76"/>
    <mergeCell ref="O76:Q76"/>
    <mergeCell ref="R76:S76"/>
    <mergeCell ref="T76:V76"/>
    <mergeCell ref="O63:Q63"/>
    <mergeCell ref="R63:S63"/>
    <mergeCell ref="T63:V63"/>
    <mergeCell ref="A66:B66"/>
    <mergeCell ref="C66:E66"/>
    <mergeCell ref="F66:G66"/>
    <mergeCell ref="H66:J66"/>
    <mergeCell ref="A63:B63"/>
    <mergeCell ref="C63:E63"/>
    <mergeCell ref="F63:G63"/>
    <mergeCell ref="H63:J63"/>
    <mergeCell ref="M63:N63"/>
    <mergeCell ref="C67:E67"/>
    <mergeCell ref="F67:G67"/>
    <mergeCell ref="H67:J67"/>
    <mergeCell ref="M58:N58"/>
    <mergeCell ref="O58:Q58"/>
    <mergeCell ref="R58:S58"/>
    <mergeCell ref="T58:V58"/>
    <mergeCell ref="A67:B6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C58:E58"/>
    <mergeCell ref="F58:G58"/>
    <mergeCell ref="H58:J58"/>
    <mergeCell ref="M56:N56"/>
    <mergeCell ref="O56:Q56"/>
    <mergeCell ref="R56:S56"/>
    <mergeCell ref="T56:V56"/>
    <mergeCell ref="A58:B58"/>
    <mergeCell ref="A53:B53"/>
    <mergeCell ref="C53:E53"/>
    <mergeCell ref="F53:G53"/>
    <mergeCell ref="H53:J53"/>
    <mergeCell ref="M53:N53"/>
    <mergeCell ref="O53:Q53"/>
    <mergeCell ref="R53:S53"/>
    <mergeCell ref="T53:V53"/>
    <mergeCell ref="A52:B52"/>
    <mergeCell ref="C52:E52"/>
    <mergeCell ref="F52:G52"/>
    <mergeCell ref="H52:J52"/>
    <mergeCell ref="M52:N52"/>
    <mergeCell ref="C56:E56"/>
    <mergeCell ref="F56:G56"/>
    <mergeCell ref="H56:J56"/>
    <mergeCell ref="A57:B57"/>
    <mergeCell ref="C57:E57"/>
    <mergeCell ref="F57:G57"/>
    <mergeCell ref="H57:J57"/>
    <mergeCell ref="A56:B56"/>
    <mergeCell ref="M57:N57"/>
    <mergeCell ref="O57:Q57"/>
    <mergeCell ref="R57:S57"/>
    <mergeCell ref="T57:V57"/>
    <mergeCell ref="A51:B51"/>
    <mergeCell ref="C51:E51"/>
    <mergeCell ref="F51:G51"/>
    <mergeCell ref="H51:J51"/>
    <mergeCell ref="M51:N51"/>
    <mergeCell ref="O51:Q51"/>
    <mergeCell ref="R51:S51"/>
    <mergeCell ref="T51:V51"/>
    <mergeCell ref="M48:N48"/>
    <mergeCell ref="O48:Q48"/>
    <mergeCell ref="R48:S48"/>
    <mergeCell ref="T48:V48"/>
    <mergeCell ref="O52:Q52"/>
    <mergeCell ref="R52:S52"/>
    <mergeCell ref="T52:V52"/>
    <mergeCell ref="A48:B48"/>
    <mergeCell ref="C48:E48"/>
    <mergeCell ref="F48:G48"/>
    <mergeCell ref="H48:J48"/>
    <mergeCell ref="A47:B47"/>
    <mergeCell ref="M47:N47"/>
    <mergeCell ref="O47:Q47"/>
    <mergeCell ref="R47:S47"/>
    <mergeCell ref="T47:V47"/>
    <mergeCell ref="M46:N46"/>
    <mergeCell ref="O46:Q46"/>
    <mergeCell ref="R46:S46"/>
    <mergeCell ref="T46:V46"/>
    <mergeCell ref="O43:Q43"/>
    <mergeCell ref="R43:S43"/>
    <mergeCell ref="T43:V43"/>
    <mergeCell ref="A46:B46"/>
    <mergeCell ref="C46:E46"/>
    <mergeCell ref="F46:G46"/>
    <mergeCell ref="H46:J46"/>
    <mergeCell ref="A43:B43"/>
    <mergeCell ref="C43:E43"/>
    <mergeCell ref="F43:G43"/>
    <mergeCell ref="H43:J43"/>
    <mergeCell ref="M43:N43"/>
    <mergeCell ref="C47:E47"/>
    <mergeCell ref="F47:G47"/>
    <mergeCell ref="H47:J4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C38:E38"/>
    <mergeCell ref="F38:G38"/>
    <mergeCell ref="H38:J38"/>
    <mergeCell ref="M36:N36"/>
    <mergeCell ref="O36:Q36"/>
    <mergeCell ref="R36:S36"/>
    <mergeCell ref="T36:V36"/>
    <mergeCell ref="A38:B38"/>
    <mergeCell ref="O33:Q33"/>
    <mergeCell ref="R33:S33"/>
    <mergeCell ref="T33:V33"/>
    <mergeCell ref="A37:B37"/>
    <mergeCell ref="C37:E37"/>
    <mergeCell ref="F37:G37"/>
    <mergeCell ref="H37:J37"/>
    <mergeCell ref="A36:B36"/>
    <mergeCell ref="C36:E36"/>
    <mergeCell ref="F36:G36"/>
    <mergeCell ref="H36:J36"/>
    <mergeCell ref="A33:B33"/>
    <mergeCell ref="C33:E33"/>
    <mergeCell ref="F33:G33"/>
    <mergeCell ref="H33:J33"/>
    <mergeCell ref="M33:N33"/>
    <mergeCell ref="M38:N38"/>
    <mergeCell ref="O38:Q38"/>
    <mergeCell ref="R38:S38"/>
    <mergeCell ref="T38:V38"/>
    <mergeCell ref="M37:N37"/>
    <mergeCell ref="O37:Q37"/>
    <mergeCell ref="R37:S37"/>
    <mergeCell ref="T37:V37"/>
    <mergeCell ref="A32:B32"/>
    <mergeCell ref="C32:E32"/>
    <mergeCell ref="F32:G32"/>
    <mergeCell ref="H32:J32"/>
    <mergeCell ref="M32:N32"/>
    <mergeCell ref="O32:Q32"/>
    <mergeCell ref="R32:S32"/>
    <mergeCell ref="T32:V32"/>
    <mergeCell ref="M28:N28"/>
    <mergeCell ref="O28:Q28"/>
    <mergeCell ref="R28:S28"/>
    <mergeCell ref="T28:V28"/>
    <mergeCell ref="O31:Q31"/>
    <mergeCell ref="R31:S31"/>
    <mergeCell ref="T31:V31"/>
    <mergeCell ref="A31:B31"/>
    <mergeCell ref="C31:E31"/>
    <mergeCell ref="F31:G31"/>
    <mergeCell ref="H31:J31"/>
    <mergeCell ref="M31:N31"/>
    <mergeCell ref="C28:E28"/>
    <mergeCell ref="F28:G28"/>
    <mergeCell ref="H28:J28"/>
    <mergeCell ref="C26:E26"/>
    <mergeCell ref="F26:G26"/>
    <mergeCell ref="H26:J26"/>
    <mergeCell ref="A27:B27"/>
    <mergeCell ref="C27:E27"/>
    <mergeCell ref="F27:G27"/>
    <mergeCell ref="H27:J27"/>
    <mergeCell ref="M27:N27"/>
    <mergeCell ref="O27:Q27"/>
    <mergeCell ref="R27:S27"/>
    <mergeCell ref="T27:V27"/>
    <mergeCell ref="M26:N26"/>
    <mergeCell ref="O26:Q26"/>
    <mergeCell ref="R26:S26"/>
    <mergeCell ref="T26:V26"/>
    <mergeCell ref="A28:B28"/>
    <mergeCell ref="R16:S16"/>
    <mergeCell ref="T16:V16"/>
    <mergeCell ref="O21:Q21"/>
    <mergeCell ref="R21:S21"/>
    <mergeCell ref="T21:V21"/>
    <mergeCell ref="A22:B22"/>
    <mergeCell ref="C22:E22"/>
    <mergeCell ref="F22:G22"/>
    <mergeCell ref="H22:J22"/>
    <mergeCell ref="M22:N22"/>
    <mergeCell ref="O22:Q22"/>
    <mergeCell ref="R22:S22"/>
    <mergeCell ref="T22:V22"/>
    <mergeCell ref="A21:B21"/>
    <mergeCell ref="C21:E21"/>
    <mergeCell ref="F21:G21"/>
    <mergeCell ref="M21:N21"/>
    <mergeCell ref="R17:S17"/>
    <mergeCell ref="T17:V17"/>
    <mergeCell ref="M16:N16"/>
    <mergeCell ref="O16:Q16"/>
    <mergeCell ref="C18:E18"/>
    <mergeCell ref="F18:G18"/>
    <mergeCell ref="H18:J18"/>
    <mergeCell ref="A16:B16"/>
    <mergeCell ref="C16:E16"/>
    <mergeCell ref="F16:G16"/>
    <mergeCell ref="H16:J16"/>
    <mergeCell ref="O13:Q13"/>
    <mergeCell ref="R13:S13"/>
    <mergeCell ref="T13:V13"/>
    <mergeCell ref="A13:B13"/>
    <mergeCell ref="C13:E13"/>
    <mergeCell ref="F13:G13"/>
    <mergeCell ref="H13:J13"/>
    <mergeCell ref="M13:N13"/>
    <mergeCell ref="M6:N6"/>
    <mergeCell ref="O6:Q6"/>
    <mergeCell ref="R6:S6"/>
    <mergeCell ref="T6:V6"/>
    <mergeCell ref="M11:N11"/>
    <mergeCell ref="O12:Q12"/>
    <mergeCell ref="R12:S12"/>
    <mergeCell ref="T12:V12"/>
    <mergeCell ref="A11:B11"/>
    <mergeCell ref="C11:E11"/>
    <mergeCell ref="F11:G11"/>
    <mergeCell ref="H11:J11"/>
    <mergeCell ref="A6:B6"/>
    <mergeCell ref="C6:E6"/>
    <mergeCell ref="F6:G6"/>
    <mergeCell ref="H6:J6"/>
    <mergeCell ref="A17:B17"/>
    <mergeCell ref="M23:N23"/>
    <mergeCell ref="M18:N18"/>
    <mergeCell ref="O18:Q18"/>
    <mergeCell ref="R18:S18"/>
    <mergeCell ref="T18:V18"/>
    <mergeCell ref="M17:N17"/>
    <mergeCell ref="O17:Q17"/>
    <mergeCell ref="M12:N12"/>
    <mergeCell ref="M8:N8"/>
    <mergeCell ref="O8:Q8"/>
    <mergeCell ref="R8:S8"/>
    <mergeCell ref="T8:V8"/>
    <mergeCell ref="A12:B12"/>
    <mergeCell ref="C12:E12"/>
    <mergeCell ref="F12:G12"/>
    <mergeCell ref="H12:J12"/>
    <mergeCell ref="A7:B7"/>
    <mergeCell ref="C7:E7"/>
    <mergeCell ref="F7:G7"/>
    <mergeCell ref="H7:J7"/>
    <mergeCell ref="O11:Q11"/>
    <mergeCell ref="R11:S11"/>
    <mergeCell ref="T11:V11"/>
    <mergeCell ref="M7:N7"/>
    <mergeCell ref="O7:Q7"/>
    <mergeCell ref="R7:S7"/>
    <mergeCell ref="T7:V7"/>
    <mergeCell ref="O23:Q23"/>
    <mergeCell ref="R23:S23"/>
    <mergeCell ref="T23:V23"/>
    <mergeCell ref="A23:B23"/>
    <mergeCell ref="C23:E23"/>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96:B96"/>
    <mergeCell ref="C96:E96"/>
    <mergeCell ref="F96:G96"/>
    <mergeCell ref="H96:J96"/>
    <mergeCell ref="A142:B142"/>
    <mergeCell ref="C142:E142"/>
    <mergeCell ref="F142:G142"/>
    <mergeCell ref="H142:J142"/>
    <mergeCell ref="F8:G8"/>
    <mergeCell ref="H8:J8"/>
    <mergeCell ref="A8:B8"/>
    <mergeCell ref="C8:E8"/>
    <mergeCell ref="C17:E17"/>
    <mergeCell ref="F17:G17"/>
    <mergeCell ref="H17:J17"/>
    <mergeCell ref="A18:B18"/>
    <mergeCell ref="A103:B103"/>
    <mergeCell ref="C103:E103"/>
    <mergeCell ref="F103:G103"/>
    <mergeCell ref="H103:J103"/>
    <mergeCell ref="A106:B106"/>
    <mergeCell ref="C106:E106"/>
    <mergeCell ref="F106:G106"/>
    <mergeCell ref="H106:J106"/>
    <mergeCell ref="A101:B101"/>
    <mergeCell ref="C101:E101"/>
    <mergeCell ref="F101:G101"/>
    <mergeCell ref="H101:J101"/>
    <mergeCell ref="A26:B26"/>
    <mergeCell ref="F23:G23"/>
    <mergeCell ref="H23:J23"/>
    <mergeCell ref="H21:J21"/>
    <mergeCell ref="O112:Q112"/>
    <mergeCell ref="R112:S112"/>
    <mergeCell ref="T112:V112"/>
    <mergeCell ref="A113:B113"/>
    <mergeCell ref="C113:E113"/>
    <mergeCell ref="F113:G113"/>
    <mergeCell ref="H113:J113"/>
    <mergeCell ref="M113:N113"/>
    <mergeCell ref="O113:Q113"/>
    <mergeCell ref="R113:S113"/>
    <mergeCell ref="T113:V113"/>
    <mergeCell ref="M108:N108"/>
    <mergeCell ref="O108:Q108"/>
    <mergeCell ref="R108:S108"/>
    <mergeCell ref="T108:V108"/>
    <mergeCell ref="A111:B111"/>
    <mergeCell ref="C111:E111"/>
    <mergeCell ref="F111:G111"/>
    <mergeCell ref="H111:J111"/>
    <mergeCell ref="M111:N111"/>
    <mergeCell ref="O111:Q111"/>
    <mergeCell ref="R111:S111"/>
    <mergeCell ref="T111:V111"/>
    <mergeCell ref="M116:N116"/>
    <mergeCell ref="O116:Q116"/>
    <mergeCell ref="R116:S116"/>
    <mergeCell ref="T116:V116"/>
    <mergeCell ref="M176:N176"/>
    <mergeCell ref="O176:Q176"/>
    <mergeCell ref="R176:S176"/>
    <mergeCell ref="T176:V176"/>
    <mergeCell ref="A171:B171"/>
    <mergeCell ref="C171:E171"/>
    <mergeCell ref="F171:G171"/>
    <mergeCell ref="H171:J171"/>
    <mergeCell ref="A116:B116"/>
    <mergeCell ref="C116:E116"/>
    <mergeCell ref="F116:G116"/>
    <mergeCell ref="H116:J116"/>
    <mergeCell ref="A172:B172"/>
    <mergeCell ref="C172:E172"/>
    <mergeCell ref="F172:G172"/>
    <mergeCell ref="H172:J172"/>
    <mergeCell ref="A117:B117"/>
    <mergeCell ref="C117:E117"/>
    <mergeCell ref="F117:G117"/>
    <mergeCell ref="H117:J117"/>
    <mergeCell ref="A141:B141"/>
    <mergeCell ref="C141:E141"/>
    <mergeCell ref="F141:G141"/>
    <mergeCell ref="H141:J141"/>
    <mergeCell ref="M132:N132"/>
    <mergeCell ref="O132:Q132"/>
    <mergeCell ref="R132:S132"/>
    <mergeCell ref="T132:V132"/>
    <mergeCell ref="A121:B121"/>
    <mergeCell ref="C121:E121"/>
    <mergeCell ref="F121:G121"/>
    <mergeCell ref="H121:J121"/>
    <mergeCell ref="M121:N121"/>
    <mergeCell ref="O121:Q121"/>
    <mergeCell ref="R121:S121"/>
    <mergeCell ref="T121:V121"/>
    <mergeCell ref="A122:B122"/>
    <mergeCell ref="C122:E122"/>
    <mergeCell ref="F122:G122"/>
    <mergeCell ref="H122:J122"/>
    <mergeCell ref="M122:N122"/>
    <mergeCell ref="O122:Q122"/>
    <mergeCell ref="R122:S122"/>
    <mergeCell ref="T122:V122"/>
    <mergeCell ref="M117:N117"/>
    <mergeCell ref="O117:Q117"/>
    <mergeCell ref="R117:S117"/>
    <mergeCell ref="T117:V117"/>
    <mergeCell ref="M118:N118"/>
    <mergeCell ref="O118:Q118"/>
    <mergeCell ref="R118:S118"/>
    <mergeCell ref="T118:V118"/>
    <mergeCell ref="A118:B118"/>
    <mergeCell ref="C118:E118"/>
    <mergeCell ref="F118:G118"/>
    <mergeCell ref="H118:J118"/>
    <mergeCell ref="A123:B123"/>
    <mergeCell ref="C123:E123"/>
    <mergeCell ref="F123:G123"/>
    <mergeCell ref="H123:J123"/>
    <mergeCell ref="M123:N123"/>
    <mergeCell ref="O123:Q123"/>
    <mergeCell ref="R123:S123"/>
    <mergeCell ref="T123:V123"/>
    <mergeCell ref="A186:B186"/>
    <mergeCell ref="C186:E186"/>
    <mergeCell ref="F186:G186"/>
    <mergeCell ref="H186:J186"/>
    <mergeCell ref="A126:B126"/>
    <mergeCell ref="C126:E126"/>
    <mergeCell ref="F126:G126"/>
    <mergeCell ref="H126:J126"/>
    <mergeCell ref="M128:N128"/>
    <mergeCell ref="O128:Q128"/>
    <mergeCell ref="R128:S128"/>
    <mergeCell ref="T128:V128"/>
    <mergeCell ref="A131:B131"/>
    <mergeCell ref="C131:E131"/>
    <mergeCell ref="F131:G131"/>
    <mergeCell ref="H131:J131"/>
    <mergeCell ref="M126:N126"/>
    <mergeCell ref="O126:Q126"/>
    <mergeCell ref="R126:S126"/>
    <mergeCell ref="T126:V126"/>
    <mergeCell ref="M127:N127"/>
    <mergeCell ref="O127:Q127"/>
    <mergeCell ref="R127:S127"/>
    <mergeCell ref="T127:V127"/>
    <mergeCell ref="A136:B136"/>
    <mergeCell ref="C136:E136"/>
    <mergeCell ref="F136:G136"/>
    <mergeCell ref="H136:J136"/>
    <mergeCell ref="A202:B202"/>
    <mergeCell ref="C202:E202"/>
    <mergeCell ref="F202:G202"/>
    <mergeCell ref="H202:J202"/>
    <mergeCell ref="A137:B137"/>
    <mergeCell ref="C137:E137"/>
    <mergeCell ref="F137:G137"/>
    <mergeCell ref="H137:J137"/>
    <mergeCell ref="A132:B132"/>
    <mergeCell ref="C132:E132"/>
    <mergeCell ref="F132:G132"/>
    <mergeCell ref="H132:J132"/>
    <mergeCell ref="A133:B133"/>
    <mergeCell ref="C133:E133"/>
    <mergeCell ref="F133:G133"/>
    <mergeCell ref="H133:J133"/>
    <mergeCell ref="A138:B138"/>
    <mergeCell ref="C138:E138"/>
    <mergeCell ref="F138:G138"/>
    <mergeCell ref="H138:J138"/>
    <mergeCell ref="A143:B143"/>
    <mergeCell ref="C143:E143"/>
    <mergeCell ref="F143:G143"/>
    <mergeCell ref="H143:J143"/>
    <mergeCell ref="A146:B146"/>
    <mergeCell ref="C146:E146"/>
    <mergeCell ref="F146:G146"/>
    <mergeCell ref="H146:J146"/>
    <mergeCell ref="M133:N133"/>
    <mergeCell ref="O133:Q133"/>
    <mergeCell ref="R133:S133"/>
    <mergeCell ref="T133:V133"/>
    <mergeCell ref="M137:N137"/>
    <mergeCell ref="O137:Q137"/>
    <mergeCell ref="R137:S137"/>
    <mergeCell ref="T137:V137"/>
    <mergeCell ref="M207:N207"/>
    <mergeCell ref="O207:Q207"/>
    <mergeCell ref="R207:S207"/>
    <mergeCell ref="T207:V207"/>
    <mergeCell ref="M138:N138"/>
    <mergeCell ref="O138:Q138"/>
    <mergeCell ref="R138:S138"/>
    <mergeCell ref="T138:V138"/>
    <mergeCell ref="M208:N208"/>
    <mergeCell ref="O208:Q208"/>
    <mergeCell ref="R208:S208"/>
    <mergeCell ref="T208:V208"/>
    <mergeCell ref="M136:N136"/>
    <mergeCell ref="O136:Q136"/>
    <mergeCell ref="R136:S136"/>
    <mergeCell ref="T136:V136"/>
    <mergeCell ref="M206:N206"/>
    <mergeCell ref="O206:Q206"/>
    <mergeCell ref="R206:S206"/>
    <mergeCell ref="T206:V206"/>
    <mergeCell ref="M143:N143"/>
    <mergeCell ref="O143:Q143"/>
    <mergeCell ref="R143:S143"/>
    <mergeCell ref="T143:V143"/>
    <mergeCell ref="M141:N141"/>
    <mergeCell ref="O141:Q141"/>
    <mergeCell ref="R141:S141"/>
    <mergeCell ref="T141:V141"/>
    <mergeCell ref="M142:N142"/>
    <mergeCell ref="O142:Q142"/>
    <mergeCell ref="R142:S142"/>
    <mergeCell ref="T142:V142"/>
    <mergeCell ref="M146:N146"/>
    <mergeCell ref="O146:Q146"/>
    <mergeCell ref="R146:S146"/>
    <mergeCell ref="T146:V146"/>
    <mergeCell ref="M147:N147"/>
    <mergeCell ref="O147:Q147"/>
    <mergeCell ref="R147:S147"/>
    <mergeCell ref="T147:V147"/>
    <mergeCell ref="A147:B147"/>
    <mergeCell ref="C147:E147"/>
    <mergeCell ref="F147:G147"/>
    <mergeCell ref="H147:J147"/>
    <mergeCell ref="O152:Q152"/>
    <mergeCell ref="R152:S152"/>
    <mergeCell ref="T152:V152"/>
    <mergeCell ref="A153:B153"/>
    <mergeCell ref="C153:E153"/>
    <mergeCell ref="F153:G153"/>
    <mergeCell ref="H153:J153"/>
    <mergeCell ref="M153:N153"/>
    <mergeCell ref="O153:Q153"/>
    <mergeCell ref="R153:S153"/>
    <mergeCell ref="T153:V153"/>
    <mergeCell ref="M148:N148"/>
    <mergeCell ref="O148:Q148"/>
    <mergeCell ref="R148:S148"/>
    <mergeCell ref="T148:V148"/>
    <mergeCell ref="A151:B151"/>
    <mergeCell ref="C151:E151"/>
    <mergeCell ref="F151:G151"/>
    <mergeCell ref="H151:J151"/>
    <mergeCell ref="M151:N151"/>
    <mergeCell ref="O151:Q151"/>
    <mergeCell ref="R151:S151"/>
    <mergeCell ref="T151:V151"/>
    <mergeCell ref="A157:B157"/>
    <mergeCell ref="C157:E157"/>
    <mergeCell ref="F157:G157"/>
    <mergeCell ref="H157:J157"/>
    <mergeCell ref="A161:B161"/>
    <mergeCell ref="C161:E161"/>
    <mergeCell ref="F161:G161"/>
    <mergeCell ref="H161:J161"/>
    <mergeCell ref="A148:B148"/>
    <mergeCell ref="C148:E148"/>
    <mergeCell ref="F148:G148"/>
    <mergeCell ref="H148:J148"/>
    <mergeCell ref="A152:B152"/>
    <mergeCell ref="C152:E152"/>
    <mergeCell ref="F152:G152"/>
    <mergeCell ref="H152:J152"/>
    <mergeCell ref="M152:N152"/>
    <mergeCell ref="M157:N157"/>
    <mergeCell ref="O157:Q157"/>
    <mergeCell ref="R157:S157"/>
    <mergeCell ref="T157:V157"/>
    <mergeCell ref="M158:N158"/>
    <mergeCell ref="O158:Q158"/>
    <mergeCell ref="R158:S158"/>
    <mergeCell ref="T158:V158"/>
    <mergeCell ref="A158:B158"/>
    <mergeCell ref="C158:E158"/>
    <mergeCell ref="F158:G158"/>
    <mergeCell ref="H158:J158"/>
    <mergeCell ref="M156:N156"/>
    <mergeCell ref="O156:Q156"/>
    <mergeCell ref="R156:S156"/>
    <mergeCell ref="T156:V156"/>
    <mergeCell ref="M236:N236"/>
    <mergeCell ref="O236:Q236"/>
    <mergeCell ref="R236:S236"/>
    <mergeCell ref="T236:V236"/>
    <mergeCell ref="A231:B231"/>
    <mergeCell ref="C231:E231"/>
    <mergeCell ref="F231:G231"/>
    <mergeCell ref="H231:J231"/>
    <mergeCell ref="A156:B156"/>
    <mergeCell ref="C156:E156"/>
    <mergeCell ref="F156:G156"/>
    <mergeCell ref="H156:J156"/>
    <mergeCell ref="A232:B232"/>
    <mergeCell ref="C232:E232"/>
    <mergeCell ref="F232:G232"/>
    <mergeCell ref="H232:J232"/>
    <mergeCell ref="A248:B248"/>
    <mergeCell ref="C248:E248"/>
    <mergeCell ref="F248:G248"/>
    <mergeCell ref="H248:J248"/>
    <mergeCell ref="A168:B168"/>
    <mergeCell ref="C168:E168"/>
    <mergeCell ref="F168:G168"/>
    <mergeCell ref="H168:J168"/>
    <mergeCell ref="A163:B163"/>
    <mergeCell ref="C163:E163"/>
    <mergeCell ref="F163:G163"/>
    <mergeCell ref="H163:J163"/>
    <mergeCell ref="M163:N163"/>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73:B173"/>
    <mergeCell ref="C173:E173"/>
    <mergeCell ref="F173:G173"/>
    <mergeCell ref="H173:J173"/>
    <mergeCell ref="A176:B176"/>
    <mergeCell ref="C176:E176"/>
    <mergeCell ref="F176:G176"/>
    <mergeCell ref="A246:B246"/>
    <mergeCell ref="C246:E246"/>
    <mergeCell ref="F246:G246"/>
    <mergeCell ref="H246:J246"/>
    <mergeCell ref="A166:B166"/>
    <mergeCell ref="C166:E166"/>
    <mergeCell ref="F166:G166"/>
    <mergeCell ref="H166:J166"/>
    <mergeCell ref="M168:N168"/>
    <mergeCell ref="O168:Q168"/>
    <mergeCell ref="R168:S168"/>
    <mergeCell ref="T168:V168"/>
    <mergeCell ref="M253:N253"/>
    <mergeCell ref="O253:Q253"/>
    <mergeCell ref="R253:S253"/>
    <mergeCell ref="T253:V253"/>
    <mergeCell ref="M171:N171"/>
    <mergeCell ref="O171:Q171"/>
    <mergeCell ref="R171:S171"/>
    <mergeCell ref="T171:V171"/>
    <mergeCell ref="M166:N166"/>
    <mergeCell ref="O166:Q166"/>
    <mergeCell ref="R166:S166"/>
    <mergeCell ref="T166:V166"/>
    <mergeCell ref="M251:N251"/>
    <mergeCell ref="O251:Q251"/>
    <mergeCell ref="R251:S251"/>
    <mergeCell ref="T251:V251"/>
    <mergeCell ref="M167:N167"/>
    <mergeCell ref="A167:B167"/>
    <mergeCell ref="C167:E167"/>
    <mergeCell ref="F167:G167"/>
    <mergeCell ref="C262:E262"/>
    <mergeCell ref="F262:G262"/>
    <mergeCell ref="H262:J262"/>
    <mergeCell ref="M262:N262"/>
    <mergeCell ref="O262:Q262"/>
    <mergeCell ref="R262:S262"/>
    <mergeCell ref="T262:V262"/>
    <mergeCell ref="M172:N172"/>
    <mergeCell ref="O172:Q172"/>
    <mergeCell ref="R172:S172"/>
    <mergeCell ref="T172:V172"/>
    <mergeCell ref="M173:N173"/>
    <mergeCell ref="O173:Q173"/>
    <mergeCell ref="R173:S173"/>
    <mergeCell ref="T173:V173"/>
    <mergeCell ref="O163:Q163"/>
    <mergeCell ref="R163:S163"/>
    <mergeCell ref="T163:V163"/>
    <mergeCell ref="H167:J167"/>
    <mergeCell ref="H176:J176"/>
    <mergeCell ref="M187:N187"/>
    <mergeCell ref="O187:Q187"/>
    <mergeCell ref="R187:S187"/>
    <mergeCell ref="T187:V187"/>
    <mergeCell ref="M188:N188"/>
    <mergeCell ref="O188:Q188"/>
    <mergeCell ref="R188:S188"/>
    <mergeCell ref="T188:V188"/>
    <mergeCell ref="M203:N203"/>
    <mergeCell ref="O203:Q203"/>
    <mergeCell ref="R203:S203"/>
    <mergeCell ref="T203:V203"/>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O167:Q167"/>
    <mergeCell ref="R167:S167"/>
    <mergeCell ref="T167:V167"/>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s>
  <phoneticPr fontId="2"/>
  <pageMargins left="0.39370078740157483" right="0.39370078740157483" top="0.19685039370078741" bottom="0.19685039370078741" header="0.31496062992125984" footer="0.31496062992125984"/>
  <pageSetup paperSize="9" scale="99" orientation="portrait" horizontalDpi="300" verticalDpi="300" r:id="rId1"/>
  <rowBreaks count="1" manualBreakCount="1">
    <brk id="6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4"/>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3"/>
      <c r="C1" s="82"/>
      <c r="D1" s="82"/>
      <c r="E1" s="82"/>
      <c r="F1" s="82"/>
      <c r="G1" s="82"/>
      <c r="H1" s="83"/>
      <c r="I1" s="82"/>
      <c r="J1" s="82"/>
      <c r="K1" s="82"/>
      <c r="L1" s="82"/>
      <c r="M1" s="84"/>
      <c r="N1" s="41"/>
    </row>
    <row r="2" spans="1:14" ht="13" customHeight="1">
      <c r="A2" s="37"/>
      <c r="B2" s="41"/>
      <c r="D2" s="260" t="s">
        <v>59</v>
      </c>
      <c r="E2" s="261"/>
      <c r="F2" s="262"/>
      <c r="G2" s="37"/>
      <c r="H2" s="41"/>
      <c r="J2" s="260" t="s">
        <v>60</v>
      </c>
      <c r="K2" s="261"/>
      <c r="L2" s="262"/>
      <c r="M2" s="37"/>
      <c r="N2" s="41"/>
    </row>
    <row r="3" spans="1:14" ht="13" customHeight="1">
      <c r="A3" s="38"/>
      <c r="B3" s="41"/>
      <c r="D3" s="14" t="s">
        <v>29</v>
      </c>
      <c r="E3" s="256">
        <f>'一覧表(男子)'!C6</f>
        <v>0</v>
      </c>
      <c r="F3" s="257"/>
      <c r="G3" s="38"/>
      <c r="H3" s="41"/>
      <c r="J3" s="14" t="s">
        <v>29</v>
      </c>
      <c r="K3" s="256">
        <f>'一覧表(男子)'!C6</f>
        <v>0</v>
      </c>
      <c r="L3" s="257"/>
      <c r="M3" s="38"/>
      <c r="N3" s="41"/>
    </row>
    <row r="4" spans="1:14" ht="13" customHeight="1">
      <c r="A4" s="38"/>
      <c r="B4" s="41"/>
      <c r="D4" s="14" t="s">
        <v>28</v>
      </c>
      <c r="E4" s="258"/>
      <c r="F4" s="259"/>
      <c r="G4" s="38"/>
      <c r="H4" s="41"/>
      <c r="J4" s="14" t="s">
        <v>28</v>
      </c>
      <c r="K4" s="258"/>
      <c r="L4" s="259"/>
      <c r="M4" s="38"/>
      <c r="N4" s="41"/>
    </row>
    <row r="5" spans="1:14" ht="13" customHeight="1">
      <c r="A5" s="39"/>
      <c r="B5" s="41"/>
      <c r="C5" s="59"/>
      <c r="D5" s="16" t="s">
        <v>24</v>
      </c>
      <c r="E5" s="16" t="s">
        <v>31</v>
      </c>
      <c r="F5" s="16" t="s">
        <v>30</v>
      </c>
      <c r="G5" s="39"/>
      <c r="H5" s="41"/>
      <c r="I5" s="60"/>
      <c r="J5" s="16" t="s">
        <v>24</v>
      </c>
      <c r="K5" s="16" t="s">
        <v>31</v>
      </c>
      <c r="L5" s="16" t="s">
        <v>30</v>
      </c>
      <c r="M5" s="39"/>
      <c r="N5" s="41"/>
    </row>
    <row r="6" spans="1:14" ht="13" customHeight="1">
      <c r="A6" s="40"/>
      <c r="B6" s="41"/>
      <c r="C6" s="17" t="str">
        <f>IF(E$3=0,"",1)</f>
        <v/>
      </c>
      <c r="D6" s="17" t="str">
        <f>IF(C6="","",VLOOKUP(C6,'個票データ(男子)'!$K$2:$L$101,2,0))</f>
        <v/>
      </c>
      <c r="E6" s="18" t="str">
        <f>IF(D6="","",VLOOKUP(D6,'個票データ(男子)'!$B:$D,2,0))</f>
        <v/>
      </c>
      <c r="F6" s="13" t="str">
        <f>IF(D6="","",VLOOKUP(D6,'個票データ(男子)'!$B:$D,3,0))</f>
        <v/>
      </c>
      <c r="G6" s="40"/>
      <c r="H6" s="41"/>
      <c r="I6" s="17" t="str">
        <f>IF(K$3=0,"",1)</f>
        <v/>
      </c>
      <c r="J6" s="17" t="str">
        <f>IF(I6="","",VLOOKUP(I6,'個票データ(男子)'!$Z$2:$AA$101,2,0))</f>
        <v/>
      </c>
      <c r="K6" s="18" t="str">
        <f>IF(J6="","",VLOOKUP(J6,'個票データ(男子)'!$B:$D,2,0))</f>
        <v/>
      </c>
      <c r="L6" s="27" t="str">
        <f>IF(J6="","",VLOOKUP(J6,'個票データ(男子)'!$B:$D,3,0))</f>
        <v/>
      </c>
      <c r="M6" s="40"/>
      <c r="N6" s="41"/>
    </row>
    <row r="7" spans="1:14" ht="13" customHeight="1">
      <c r="A7" s="40"/>
      <c r="B7" s="41"/>
      <c r="C7" s="17" t="str">
        <f>IF(E$3=0,"",C6+1)</f>
        <v/>
      </c>
      <c r="D7" s="17" t="str">
        <f>IF(C7="","",VLOOKUP(C7,'個票データ(男子)'!$K$2:$L$101,2,0))</f>
        <v/>
      </c>
      <c r="E7" s="18" t="str">
        <f>IF(D7="","",VLOOKUP(D7,'個票データ(男子)'!$B:$D,2,0))</f>
        <v/>
      </c>
      <c r="F7" s="27" t="str">
        <f>IF(D7="","",VLOOKUP(D7,'個票データ(男子)'!$B:$D,3,0))</f>
        <v/>
      </c>
      <c r="G7" s="40"/>
      <c r="H7" s="41"/>
      <c r="I7" s="17" t="str">
        <f>IF(K$3=0,"",I6+1)</f>
        <v/>
      </c>
      <c r="J7" s="17" t="str">
        <f>IF(I7="","",VLOOKUP(I7,'個票データ(男子)'!$Z$2:$AA$101,2,0))</f>
        <v/>
      </c>
      <c r="K7" s="18" t="str">
        <f>IF(J7="","",VLOOKUP(J7,'個票データ(男子)'!$B:$D,2,0))</f>
        <v/>
      </c>
      <c r="L7" s="27" t="str">
        <f>IF(J7="","",VLOOKUP(J7,'個票データ(男子)'!$B:$D,3,0))</f>
        <v/>
      </c>
      <c r="M7" s="40"/>
      <c r="N7" s="41"/>
    </row>
    <row r="8" spans="1:14" ht="13" customHeight="1">
      <c r="A8" s="40"/>
      <c r="B8" s="41"/>
      <c r="C8" s="17" t="str">
        <f t="shared" ref="C8:C9" si="0">IF(E$3=0,"",C7+1)</f>
        <v/>
      </c>
      <c r="D8" s="17" t="str">
        <f>IF(C8="","",VLOOKUP(C8,'個票データ(男子)'!$K$2:$L$101,2,0))</f>
        <v/>
      </c>
      <c r="E8" s="18" t="str">
        <f>IF(D8="","",VLOOKUP(D8,'個票データ(男子)'!$B:$D,2,0))</f>
        <v/>
      </c>
      <c r="F8" s="27" t="str">
        <f>IF(D8="","",VLOOKUP(D8,'個票データ(男子)'!$B:$D,3,0))</f>
        <v/>
      </c>
      <c r="G8" s="40"/>
      <c r="H8" s="41"/>
      <c r="I8" s="17" t="str">
        <f t="shared" ref="I8:I9" si="1">IF(K$3=0,"",I7+1)</f>
        <v/>
      </c>
      <c r="J8" s="17" t="str">
        <f>IF(I8="","",VLOOKUP(I8,'個票データ(男子)'!$Z$2:$AA$101,2,0))</f>
        <v/>
      </c>
      <c r="K8" s="18" t="str">
        <f>IF(J8="","",VLOOKUP(J8,'個票データ(男子)'!$B:$D,2,0))</f>
        <v/>
      </c>
      <c r="L8" s="27" t="str">
        <f>IF(J8="","",VLOOKUP(J8,'個票データ(男子)'!$B:$D,3,0))</f>
        <v/>
      </c>
      <c r="M8" s="40"/>
      <c r="N8" s="41"/>
    </row>
    <row r="9" spans="1:14" ht="13" customHeight="1">
      <c r="A9" s="40"/>
      <c r="B9" s="41"/>
      <c r="C9" s="17" t="str">
        <f t="shared" si="0"/>
        <v/>
      </c>
      <c r="D9" s="17" t="str">
        <f>IF(C9="","",VLOOKUP(C9,'個票データ(男子)'!$K$2:$L$101,2,0))</f>
        <v/>
      </c>
      <c r="E9" s="18" t="str">
        <f>IF(D9="","",VLOOKUP(D9,'個票データ(男子)'!$B:$D,2,0))</f>
        <v/>
      </c>
      <c r="F9" s="27" t="str">
        <f>IF(D9="","",VLOOKUP(D9,'個票データ(男子)'!$B:$D,3,0))</f>
        <v/>
      </c>
      <c r="G9" s="40"/>
      <c r="H9" s="41"/>
      <c r="I9" s="17" t="str">
        <f t="shared" si="1"/>
        <v/>
      </c>
      <c r="J9" s="17" t="str">
        <f>IF(I9="","",VLOOKUP(I9,'個票データ(男子)'!$Z$2:$AA$101,2,0))</f>
        <v/>
      </c>
      <c r="K9" s="18" t="str">
        <f>IF(J9="","",VLOOKUP(J9,'個票データ(男子)'!$B:$D,2,0))</f>
        <v/>
      </c>
      <c r="L9" s="27" t="str">
        <f>IF(J9="","",VLOOKUP(J9,'個票データ(男子)'!$B:$D,3,0))</f>
        <v/>
      </c>
      <c r="M9" s="40"/>
      <c r="N9" s="41"/>
    </row>
    <row r="10" spans="1:14" ht="13" customHeight="1">
      <c r="A10" s="40"/>
      <c r="B10" s="41"/>
      <c r="C10" s="17" t="str">
        <f>IF(E$3=0,"",IF('個票データ(男子)'!L1&gt;=5,C9+1,""))</f>
        <v/>
      </c>
      <c r="D10" s="17" t="str">
        <f>IF(C10="","",VLOOKUP(C10,'個票データ(男子)'!$K$2:$L$101,2,0))</f>
        <v/>
      </c>
      <c r="E10" s="18" t="str">
        <f>IF(D10="","",VLOOKUP(D10,'個票データ(男子)'!$B:$D,2,0))</f>
        <v/>
      </c>
      <c r="F10" s="27" t="str">
        <f>IF(D10="","",VLOOKUP(D10,'個票データ(男子)'!$B:$D,3,0))</f>
        <v/>
      </c>
      <c r="G10" s="40"/>
      <c r="H10" s="41"/>
      <c r="I10" s="17" t="str">
        <f>IF(K$3=0,"",IF('個票データ(男子)'!AA1&gt;=5,I9+1,""))</f>
        <v/>
      </c>
      <c r="J10" s="17" t="str">
        <f>IF(I10="","",VLOOKUP(I10,'個票データ(男子)'!$Z$2:$AA$101,2,0))</f>
        <v/>
      </c>
      <c r="K10" s="18" t="str">
        <f>IF(J10="","",VLOOKUP(J10,'個票データ(男子)'!$B:$D,2,0))</f>
        <v/>
      </c>
      <c r="L10" s="27" t="str">
        <f>IF(J10="","",VLOOKUP(J10,'個票データ(男子)'!$B:$D,3,0))</f>
        <v/>
      </c>
      <c r="M10" s="40"/>
      <c r="N10" s="41"/>
    </row>
    <row r="11" spans="1:14" ht="13" customHeight="1">
      <c r="A11" s="40"/>
      <c r="B11" s="41"/>
      <c r="C11" s="17" t="str">
        <f>IF(E$3=0,"",IF('個票データ(男子)'!L1&gt;=6,C10+1,""))</f>
        <v/>
      </c>
      <c r="D11" s="17" t="str">
        <f>IF(C11="","",VLOOKUP(C11,'個票データ(男子)'!$K$2:$L$101,2,0))</f>
        <v/>
      </c>
      <c r="E11" s="18" t="str">
        <f>IF(D11="","",VLOOKUP(D11,'個票データ(男子)'!$B:$D,2,0))</f>
        <v/>
      </c>
      <c r="F11" s="27" t="str">
        <f>IF(D11="","",VLOOKUP(D11,'個票データ(男子)'!$B:$D,3,0))</f>
        <v/>
      </c>
      <c r="G11" s="40"/>
      <c r="H11" s="41"/>
      <c r="I11" s="17" t="str">
        <f>IF(K$3=0,"",IF('個票データ(男子)'!AA1&gt;=6,I10+1,""))</f>
        <v/>
      </c>
      <c r="J11" s="17" t="str">
        <f>IF(I11="","",VLOOKUP(I11,'個票データ(男子)'!$Z$2:$AA$101,2,0))</f>
        <v/>
      </c>
      <c r="K11" s="18" t="str">
        <f>IF(J11="","",VLOOKUP(J11,'個票データ(男子)'!$B:$D,2,0))</f>
        <v/>
      </c>
      <c r="L11" s="27" t="str">
        <f>IF(J11="","",VLOOKUP(J11,'個票データ(男子)'!$B:$D,3,0))</f>
        <v/>
      </c>
      <c r="M11" s="40"/>
      <c r="N11" s="41"/>
    </row>
    <row r="12" spans="1:14" ht="13" customHeight="1">
      <c r="A12" s="85"/>
      <c r="B12" s="43"/>
      <c r="D12" s="42"/>
      <c r="E12" s="42"/>
      <c r="F12" s="42"/>
      <c r="G12" s="42"/>
      <c r="H12" s="43"/>
      <c r="I12" s="42"/>
      <c r="J12" s="42"/>
      <c r="K12" s="42"/>
      <c r="L12" s="42"/>
      <c r="M12" s="42"/>
      <c r="N12" s="41"/>
    </row>
    <row r="13" spans="1:14" ht="13" customHeight="1">
      <c r="B13" s="41"/>
      <c r="H13" s="41"/>
      <c r="N13" s="41"/>
    </row>
    <row r="14" spans="1:14" ht="13" customHeight="1">
      <c r="A14" s="37"/>
      <c r="B14" s="41"/>
      <c r="D14" s="260" t="s">
        <v>59</v>
      </c>
      <c r="E14" s="261"/>
      <c r="F14" s="262"/>
      <c r="G14" s="37"/>
      <c r="H14" s="41"/>
      <c r="J14" s="260" t="s">
        <v>60</v>
      </c>
      <c r="K14" s="261"/>
      <c r="L14" s="262"/>
      <c r="M14" s="37"/>
      <c r="N14" s="41"/>
    </row>
    <row r="15" spans="1:14" ht="13" customHeight="1">
      <c r="A15" s="38"/>
      <c r="B15" s="41"/>
      <c r="D15" s="14" t="s">
        <v>29</v>
      </c>
      <c r="E15" s="256" t="str">
        <f>'一覧表(男子)'!C6&amp;"Ａ"</f>
        <v>Ａ</v>
      </c>
      <c r="F15" s="257"/>
      <c r="G15" s="38"/>
      <c r="H15" s="41"/>
      <c r="J15" s="14" t="s">
        <v>29</v>
      </c>
      <c r="K15" s="256" t="str">
        <f>'一覧表(男子)'!C6&amp;"Ａ"</f>
        <v>Ａ</v>
      </c>
      <c r="L15" s="257"/>
      <c r="M15" s="38"/>
      <c r="N15" s="41"/>
    </row>
    <row r="16" spans="1:14" ht="13" customHeight="1">
      <c r="A16" s="38"/>
      <c r="B16" s="41"/>
      <c r="D16" s="14" t="s">
        <v>19</v>
      </c>
      <c r="E16" s="258"/>
      <c r="F16" s="259"/>
      <c r="G16" s="38"/>
      <c r="H16" s="41"/>
      <c r="J16" s="14" t="s">
        <v>19</v>
      </c>
      <c r="K16" s="258"/>
      <c r="L16" s="259"/>
      <c r="M16" s="38"/>
      <c r="N16" s="41"/>
    </row>
    <row r="17" spans="1:14" ht="13" customHeight="1">
      <c r="A17" s="39"/>
      <c r="B17" s="41"/>
      <c r="C17" s="59"/>
      <c r="D17" s="16" t="s">
        <v>24</v>
      </c>
      <c r="E17" s="16" t="s">
        <v>31</v>
      </c>
      <c r="F17" s="16" t="s">
        <v>22</v>
      </c>
      <c r="G17" s="39"/>
      <c r="H17" s="41"/>
      <c r="I17" s="58"/>
      <c r="J17" s="16" t="s">
        <v>24</v>
      </c>
      <c r="K17" s="16" t="s">
        <v>31</v>
      </c>
      <c r="L17" s="16" t="s">
        <v>22</v>
      </c>
      <c r="M17" s="39"/>
      <c r="N17" s="41"/>
    </row>
    <row r="18" spans="1:14" ht="13" customHeight="1">
      <c r="A18" s="40"/>
      <c r="B18" s="41"/>
      <c r="C18" s="17" t="str">
        <f>IF(E$15="Ａ","",1)</f>
        <v/>
      </c>
      <c r="D18" s="17" t="str">
        <f>IF(C18="","",VLOOKUP(C18,'個票データ(男子)'!$M$2:$N$101,2,0))</f>
        <v/>
      </c>
      <c r="E18" s="18" t="str">
        <f>IF(D18="","",VLOOKUP(D18,'個票データ(男子)'!$B:$D,2,0))</f>
        <v/>
      </c>
      <c r="F18" s="27" t="str">
        <f>IF(D18="","",VLOOKUP(D18,'個票データ(男子)'!$B:$D,3,0))</f>
        <v/>
      </c>
      <c r="G18" s="40"/>
      <c r="H18" s="41"/>
      <c r="I18" s="17" t="str">
        <f>IF(K$15="Ａ","",1)</f>
        <v/>
      </c>
      <c r="J18" s="17" t="str">
        <f>IF(I18="","",VLOOKUP(I18,'個票データ(男子)'!$AB$2:$AC$101,2,0))</f>
        <v/>
      </c>
      <c r="K18" s="18" t="str">
        <f>IF(J18="","",VLOOKUP(J18,'個票データ(男子)'!$B:$D,2,0))</f>
        <v/>
      </c>
      <c r="L18" s="24" t="str">
        <f>IF(J18="","",VLOOKUP(J18,'個票データ(男子)'!$B:$D,3,0))</f>
        <v/>
      </c>
      <c r="M18" s="40"/>
      <c r="N18" s="41"/>
    </row>
    <row r="19" spans="1:14" ht="13" customHeight="1">
      <c r="A19" s="40"/>
      <c r="B19" s="41"/>
      <c r="C19" s="17" t="str">
        <f>IF(E$15="Ａ","",C18+1)</f>
        <v/>
      </c>
      <c r="D19" s="17" t="str">
        <f>IF(C19="","",VLOOKUP(C19,'個票データ(男子)'!$M$2:$N$101,2,0))</f>
        <v/>
      </c>
      <c r="E19" s="18" t="str">
        <f>IF(D19="","",VLOOKUP(D19,'個票データ(男子)'!$B:$D,2,0))</f>
        <v/>
      </c>
      <c r="F19" s="27" t="str">
        <f>IF(D19="","",VLOOKUP(D19,'個票データ(男子)'!$B:$D,3,0))</f>
        <v/>
      </c>
      <c r="G19" s="40"/>
      <c r="H19" s="41"/>
      <c r="I19" s="17" t="str">
        <f>IF(K$15="Ａ","",I18+1)</f>
        <v/>
      </c>
      <c r="J19" s="17" t="str">
        <f>IF(I19="","",VLOOKUP(I19,'個票データ(男子)'!$AB$2:$AC$101,2,0))</f>
        <v/>
      </c>
      <c r="K19" s="18" t="str">
        <f>IF(J19="","",VLOOKUP(J19,'個票データ(男子)'!$B:$D,2,0))</f>
        <v/>
      </c>
      <c r="L19" s="24" t="str">
        <f>IF(J19="","",VLOOKUP(J19,'個票データ(男子)'!$B:$D,3,0))</f>
        <v/>
      </c>
      <c r="M19" s="40"/>
      <c r="N19" s="41"/>
    </row>
    <row r="20" spans="1:14" ht="13" customHeight="1">
      <c r="A20" s="40"/>
      <c r="B20" s="41"/>
      <c r="C20" s="17" t="str">
        <f t="shared" ref="C20:C21" si="2">IF(E$15="Ａ","",C19+1)</f>
        <v/>
      </c>
      <c r="D20" s="17" t="str">
        <f>IF(C20="","",VLOOKUP(C20,'個票データ(男子)'!$M$2:$N$101,2,0))</f>
        <v/>
      </c>
      <c r="E20" s="18" t="str">
        <f>IF(D20="","",VLOOKUP(D20,'個票データ(男子)'!$B:$D,2,0))</f>
        <v/>
      </c>
      <c r="F20" s="27" t="str">
        <f>IF(D20="","",VLOOKUP(D20,'個票データ(男子)'!$B:$D,3,0))</f>
        <v/>
      </c>
      <c r="G20" s="40"/>
      <c r="H20" s="41"/>
      <c r="I20" s="17" t="str">
        <f t="shared" ref="I20:I21" si="3">IF(K$15="Ａ","",I19+1)</f>
        <v/>
      </c>
      <c r="J20" s="17" t="str">
        <f>IF(I20="","",VLOOKUP(I20,'個票データ(男子)'!$AB$2:$AC$101,2,0))</f>
        <v/>
      </c>
      <c r="K20" s="18" t="str">
        <f>IF(J20="","",VLOOKUP(J20,'個票データ(男子)'!$B:$D,2,0))</f>
        <v/>
      </c>
      <c r="L20" s="24" t="str">
        <f>IF(J20="","",VLOOKUP(J20,'個票データ(男子)'!$B:$D,3,0))</f>
        <v/>
      </c>
      <c r="M20" s="40"/>
      <c r="N20" s="41"/>
    </row>
    <row r="21" spans="1:14" ht="13" customHeight="1">
      <c r="A21" s="40"/>
      <c r="B21" s="41"/>
      <c r="C21" s="17" t="str">
        <f t="shared" si="2"/>
        <v/>
      </c>
      <c r="D21" s="17" t="str">
        <f>IF(C21="","",VLOOKUP(C21,'個票データ(男子)'!$M$2:$N$101,2,0))</f>
        <v/>
      </c>
      <c r="E21" s="18" t="str">
        <f>IF(D21="","",VLOOKUP(D21,'個票データ(男子)'!$B:$D,2,0))</f>
        <v/>
      </c>
      <c r="F21" s="27" t="str">
        <f>IF(D21="","",VLOOKUP(D21,'個票データ(男子)'!$B:$D,3,0))</f>
        <v/>
      </c>
      <c r="G21" s="40"/>
      <c r="H21" s="41"/>
      <c r="I21" s="17" t="str">
        <f t="shared" si="3"/>
        <v/>
      </c>
      <c r="J21" s="17" t="str">
        <f>IF(I21="","",VLOOKUP(I21,'個票データ(男子)'!$AB$2:$AC$101,2,0))</f>
        <v/>
      </c>
      <c r="K21" s="18" t="str">
        <f>IF(J21="","",VLOOKUP(J21,'個票データ(男子)'!$B:$D,2,0))</f>
        <v/>
      </c>
      <c r="L21" s="24" t="str">
        <f>IF(J21="","",VLOOKUP(J21,'個票データ(男子)'!$B:$D,3,0))</f>
        <v/>
      </c>
      <c r="M21" s="40"/>
      <c r="N21" s="41"/>
    </row>
    <row r="22" spans="1:14" ht="13" customHeight="1">
      <c r="A22" s="40"/>
      <c r="B22" s="41"/>
      <c r="C22" s="17" t="str">
        <f>IF(E$15="Ａ","",IF('個票データ(男子)'!N1&gt;=5,C21+1,""))</f>
        <v/>
      </c>
      <c r="D22" s="17" t="str">
        <f>IF(C22="","",VLOOKUP(C22,'個票データ(男子)'!$M$2:$N$101,2,0))</f>
        <v/>
      </c>
      <c r="E22" s="18" t="str">
        <f>IF(D22="","",VLOOKUP(D22,'個票データ(男子)'!$B:$D,2,0))</f>
        <v/>
      </c>
      <c r="F22" s="27" t="str">
        <f>IF(D22="","",VLOOKUP(D22,'個票データ(男子)'!$B:$D,3,0))</f>
        <v/>
      </c>
      <c r="G22" s="40"/>
      <c r="H22" s="41"/>
      <c r="I22" s="17" t="str">
        <f>IF(K$15="Ａ","",IF('個票データ(男子)'!AC1&gt;=5,I21+1,""))</f>
        <v/>
      </c>
      <c r="J22" s="17" t="str">
        <f>IF(I22="","",VLOOKUP(I22,'個票データ(男子)'!$AB$2:$AC$101,2,0))</f>
        <v/>
      </c>
      <c r="K22" s="18" t="str">
        <f>IF(J22="","",VLOOKUP(J22,'個票データ(男子)'!$B:$D,2,0))</f>
        <v/>
      </c>
      <c r="L22" s="24" t="str">
        <f>IF(J22="","",VLOOKUP(J22,'個票データ(男子)'!$B:$D,3,0))</f>
        <v/>
      </c>
      <c r="M22" s="40"/>
      <c r="N22" s="41"/>
    </row>
    <row r="23" spans="1:14" ht="13" customHeight="1">
      <c r="A23" s="40"/>
      <c r="B23" s="41"/>
      <c r="C23" s="17" t="str">
        <f>IF(E$15="Ａ","",IF('個票データ(男子)'!N1&gt;=5,C22+1,""))</f>
        <v/>
      </c>
      <c r="D23" s="17" t="str">
        <f>IF(C23="","",VLOOKUP(C23,'個票データ(男子)'!$M$2:$N$101,2,0))</f>
        <v/>
      </c>
      <c r="E23" s="18" t="str">
        <f>IF(D23="","",VLOOKUP(D23,'個票データ(男子)'!$B:$D,2,0))</f>
        <v/>
      </c>
      <c r="F23" s="27" t="str">
        <f>IF(D23="","",VLOOKUP(D23,'個票データ(男子)'!$B:$D,3,0))</f>
        <v/>
      </c>
      <c r="G23" s="40"/>
      <c r="H23" s="41"/>
      <c r="I23" s="17" t="str">
        <f>IF(K$15="Ａ","",IF('個票データ(男子)'!AC1&gt;=5,I22+1,""))</f>
        <v/>
      </c>
      <c r="J23" s="17" t="str">
        <f>IF(I23="","",VLOOKUP(I23,'個票データ(男子)'!$AB$2:$AC$101,2,0))</f>
        <v/>
      </c>
      <c r="K23" s="18" t="str">
        <f>IF(J23="","",VLOOKUP(J23,'個票データ(男子)'!$B:$D,2,0))</f>
        <v/>
      </c>
      <c r="L23" s="24" t="str">
        <f>IF(J23="","",VLOOKUP(J23,'個票データ(男子)'!$B:$D,3,0))</f>
        <v/>
      </c>
      <c r="M23" s="40"/>
      <c r="N23" s="41"/>
    </row>
    <row r="24" spans="1:14" ht="13" customHeight="1">
      <c r="A24" s="85"/>
      <c r="B24" s="43"/>
      <c r="D24" s="42"/>
      <c r="E24" s="42"/>
      <c r="F24" s="42"/>
      <c r="G24" s="42"/>
      <c r="H24" s="43"/>
      <c r="I24" s="42"/>
      <c r="J24" s="42"/>
      <c r="K24" s="42"/>
      <c r="L24" s="42"/>
      <c r="M24" s="42"/>
      <c r="N24" s="41"/>
    </row>
    <row r="25" spans="1:14" ht="13" customHeight="1">
      <c r="B25" s="41"/>
      <c r="H25" s="41"/>
      <c r="N25" s="41"/>
    </row>
    <row r="26" spans="1:14" ht="13" customHeight="1">
      <c r="A26" s="37"/>
      <c r="B26" s="41"/>
      <c r="D26" s="260" t="s">
        <v>59</v>
      </c>
      <c r="E26" s="261"/>
      <c r="F26" s="262"/>
      <c r="G26" s="37"/>
      <c r="H26" s="41"/>
      <c r="J26" s="260" t="s">
        <v>60</v>
      </c>
      <c r="K26" s="261"/>
      <c r="L26" s="262"/>
      <c r="M26" s="37"/>
      <c r="N26" s="41"/>
    </row>
    <row r="27" spans="1:14" ht="13" customHeight="1">
      <c r="A27" s="38"/>
      <c r="B27" s="41"/>
      <c r="D27" s="14" t="s">
        <v>29</v>
      </c>
      <c r="E27" s="256" t="str">
        <f>'一覧表(男子)'!C6&amp;"B"</f>
        <v>B</v>
      </c>
      <c r="F27" s="257"/>
      <c r="G27" s="38"/>
      <c r="H27" s="41"/>
      <c r="J27" s="14" t="s">
        <v>29</v>
      </c>
      <c r="K27" s="256" t="str">
        <f>'一覧表(男子)'!C6&amp;"B"</f>
        <v>B</v>
      </c>
      <c r="L27" s="257"/>
      <c r="M27" s="38"/>
      <c r="N27" s="41"/>
    </row>
    <row r="28" spans="1:14" ht="13" customHeight="1">
      <c r="A28" s="38"/>
      <c r="B28" s="41"/>
      <c r="D28" s="14" t="s">
        <v>19</v>
      </c>
      <c r="E28" s="258"/>
      <c r="F28" s="259"/>
      <c r="G28" s="38"/>
      <c r="H28" s="41"/>
      <c r="J28" s="14" t="s">
        <v>19</v>
      </c>
      <c r="K28" s="258"/>
      <c r="L28" s="259"/>
      <c r="M28" s="38"/>
      <c r="N28" s="41"/>
    </row>
    <row r="29" spans="1:14" ht="13" customHeight="1">
      <c r="A29" s="39"/>
      <c r="B29" s="41"/>
      <c r="C29" s="15"/>
      <c r="D29" s="16" t="s">
        <v>24</v>
      </c>
      <c r="E29" s="16" t="s">
        <v>31</v>
      </c>
      <c r="F29" s="16" t="s">
        <v>22</v>
      </c>
      <c r="G29" s="39"/>
      <c r="H29" s="41"/>
      <c r="I29" s="58"/>
      <c r="J29" s="16" t="s">
        <v>24</v>
      </c>
      <c r="K29" s="16" t="s">
        <v>31</v>
      </c>
      <c r="L29" s="16" t="s">
        <v>22</v>
      </c>
      <c r="M29" s="39"/>
      <c r="N29" s="41"/>
    </row>
    <row r="30" spans="1:14" ht="13" customHeight="1">
      <c r="A30" s="40"/>
      <c r="B30" s="41"/>
      <c r="C30" s="17" t="str">
        <f>IF(E$27="B","",1)</f>
        <v/>
      </c>
      <c r="D30" s="17" t="str">
        <f>IF(C30="","",VLOOKUP(C30,'個票データ(男子)'!$O$2:$P$101,2,0))</f>
        <v/>
      </c>
      <c r="E30" s="18" t="str">
        <f>IF(D30="","",VLOOKUP(D30,'個票データ(男子)'!$B:$D,2,0))</f>
        <v/>
      </c>
      <c r="F30" s="27" t="str">
        <f>IF(D30="","",VLOOKUP(D30,'個票データ(男子)'!$B:$D,3,0))</f>
        <v/>
      </c>
      <c r="G30" s="40"/>
      <c r="H30" s="41"/>
      <c r="I30" s="17" t="str">
        <f>IF(K$27="B","",1)</f>
        <v/>
      </c>
      <c r="J30" s="17" t="str">
        <f>IF(I30="","",VLOOKUP(I30,'個票データ(男子)'!$AD$2:$AE$101,2,0))</f>
        <v/>
      </c>
      <c r="K30" s="18" t="str">
        <f>IF(J30="","",VLOOKUP(J30,'個票データ(男子)'!$B:$D,2,0))</f>
        <v/>
      </c>
      <c r="L30" s="24" t="str">
        <f>IF(J30="","",VLOOKUP(J30,'個票データ(男子)'!$B:$D,3,0))</f>
        <v/>
      </c>
      <c r="M30" s="40"/>
      <c r="N30" s="41"/>
    </row>
    <row r="31" spans="1:14" ht="13" customHeight="1">
      <c r="A31" s="40"/>
      <c r="B31" s="41"/>
      <c r="C31" s="17" t="str">
        <f>IF(E$27="B","",C30+1)</f>
        <v/>
      </c>
      <c r="D31" s="17" t="str">
        <f>IF(C31="","",VLOOKUP(C31,'個票データ(男子)'!$O$2:$P$101,2,0))</f>
        <v/>
      </c>
      <c r="E31" s="18" t="str">
        <f>IF(D31="","",VLOOKUP(D31,'個票データ(男子)'!$B:$D,2,0))</f>
        <v/>
      </c>
      <c r="F31" s="27" t="str">
        <f>IF(D31="","",VLOOKUP(D31,'個票データ(男子)'!$B:$D,3,0))</f>
        <v/>
      </c>
      <c r="G31" s="40"/>
      <c r="H31" s="41"/>
      <c r="I31" s="17" t="str">
        <f>IF(K$27="B","",I30+1)</f>
        <v/>
      </c>
      <c r="J31" s="17" t="str">
        <f>IF(I31="","",VLOOKUP(I31,'個票データ(男子)'!$AD$2:$AE$101,2,0))</f>
        <v/>
      </c>
      <c r="K31" s="18" t="str">
        <f>IF(J31="","",VLOOKUP(J31,'個票データ(男子)'!$B:$D,2,0))</f>
        <v/>
      </c>
      <c r="L31" s="24" t="str">
        <f>IF(J31="","",VLOOKUP(J31,'個票データ(男子)'!$B:$D,3,0))</f>
        <v/>
      </c>
      <c r="M31" s="40"/>
      <c r="N31" s="41"/>
    </row>
    <row r="32" spans="1:14" ht="13" customHeight="1">
      <c r="A32" s="40"/>
      <c r="B32" s="41"/>
      <c r="C32" s="17" t="str">
        <f>IF(E$27="B","",C31+1)</f>
        <v/>
      </c>
      <c r="D32" s="17" t="str">
        <f>IF(C32="","",VLOOKUP(C32,'個票データ(男子)'!$O$2:$P$101,2,0))</f>
        <v/>
      </c>
      <c r="E32" s="18" t="str">
        <f>IF(D32="","",VLOOKUP(D32,'個票データ(男子)'!$B:$D,2,0))</f>
        <v/>
      </c>
      <c r="F32" s="27" t="str">
        <f>IF(D32="","",VLOOKUP(D32,'個票データ(男子)'!$B:$D,3,0))</f>
        <v/>
      </c>
      <c r="G32" s="40"/>
      <c r="H32" s="41"/>
      <c r="I32" s="17" t="str">
        <f>IF(K$27="B","",I31+1)</f>
        <v/>
      </c>
      <c r="J32" s="17" t="str">
        <f>IF(I32="","",VLOOKUP(I32,'個票データ(男子)'!$AD$2:$AE$101,2,0))</f>
        <v/>
      </c>
      <c r="K32" s="18" t="str">
        <f>IF(J32="","",VLOOKUP(J32,'個票データ(男子)'!$B:$D,2,0))</f>
        <v/>
      </c>
      <c r="L32" s="24" t="str">
        <f>IF(J32="","",VLOOKUP(J32,'個票データ(男子)'!$B:$D,3,0))</f>
        <v/>
      </c>
      <c r="M32" s="40"/>
      <c r="N32" s="41"/>
    </row>
    <row r="33" spans="1:14" ht="13" customHeight="1">
      <c r="A33" s="40"/>
      <c r="B33" s="41"/>
      <c r="C33" s="17" t="str">
        <f>IF(E$27="B","",C32+1)</f>
        <v/>
      </c>
      <c r="D33" s="17" t="str">
        <f>IF(C33="","",VLOOKUP(C33,'個票データ(男子)'!$O$2:$P$101,2,0))</f>
        <v/>
      </c>
      <c r="E33" s="18" t="str">
        <f>IF(D33="","",VLOOKUP(D33,'個票データ(男子)'!$B:$D,2,0))</f>
        <v/>
      </c>
      <c r="F33" s="27" t="str">
        <f>IF(D33="","",VLOOKUP(D33,'個票データ(男子)'!$B:$D,3,0))</f>
        <v/>
      </c>
      <c r="G33" s="40"/>
      <c r="H33" s="41"/>
      <c r="I33" s="17" t="str">
        <f>IF(K$27="B","",I32+1)</f>
        <v/>
      </c>
      <c r="J33" s="17" t="str">
        <f>IF(I33="","",VLOOKUP(I33,'個票データ(男子)'!$AD$2:$AE$101,2,0))</f>
        <v/>
      </c>
      <c r="K33" s="18" t="str">
        <f>IF(J33="","",VLOOKUP(J33,'個票データ(男子)'!$B:$D,2,0))</f>
        <v/>
      </c>
      <c r="L33" s="24" t="str">
        <f>IF(J33="","",VLOOKUP(J33,'個票データ(男子)'!$B:$D,3,0))</f>
        <v/>
      </c>
      <c r="M33" s="40"/>
      <c r="N33" s="41"/>
    </row>
    <row r="34" spans="1:14" ht="13" customHeight="1">
      <c r="A34" s="40"/>
      <c r="B34" s="41"/>
      <c r="C34" s="17" t="str">
        <f>IF(E$27="B","",IF('個票データ(男子)'!P1&gt;=5,C33+1,""))</f>
        <v/>
      </c>
      <c r="D34" s="17" t="str">
        <f>IF(C34="","",VLOOKUP(C34,'個票データ(男子)'!$O$2:$P$101,2,0))</f>
        <v/>
      </c>
      <c r="E34" s="18" t="str">
        <f>IF(D34="","",VLOOKUP(D34,'個票データ(男子)'!$B:$D,2,0))</f>
        <v/>
      </c>
      <c r="F34" s="27" t="str">
        <f>IF(D34="","",VLOOKUP(D34,'個票データ(男子)'!$B:$D,3,0))</f>
        <v/>
      </c>
      <c r="G34" s="40"/>
      <c r="H34" s="41"/>
      <c r="I34" s="17" t="str">
        <f>IF(K$27="B","",IF('個票データ(男子)'!AE1&gt;=5,I33+1,""))</f>
        <v/>
      </c>
      <c r="J34" s="17" t="str">
        <f>IF(I34="","",VLOOKUP(I34,'個票データ(男子)'!$AD$2:$AE$101,2,0))</f>
        <v/>
      </c>
      <c r="K34" s="18" t="str">
        <f>IF(J34="","",VLOOKUP(J34,'個票データ(男子)'!$B:$D,2,0))</f>
        <v/>
      </c>
      <c r="L34" s="24" t="str">
        <f>IF(J34="","",VLOOKUP(J34,'個票データ(男子)'!$B:$D,3,0))</f>
        <v/>
      </c>
      <c r="M34" s="40"/>
      <c r="N34" s="41"/>
    </row>
    <row r="35" spans="1:14" ht="13" customHeight="1">
      <c r="A35" s="40"/>
      <c r="B35" s="41"/>
      <c r="C35" s="17" t="str">
        <f>IF(E$27="B","",IF('個票データ(男子)'!P1&gt;=6,C34+1,""))</f>
        <v/>
      </c>
      <c r="D35" s="17" t="str">
        <f>IF(C35="","",VLOOKUP(C35,'個票データ(男子)'!$O$2:$P$101,2,0))</f>
        <v/>
      </c>
      <c r="E35" s="18" t="str">
        <f>IF(D35="","",VLOOKUP(D35,'個票データ(男子)'!$B:$D,2,0))</f>
        <v/>
      </c>
      <c r="F35" s="27" t="str">
        <f>IF(D35="","",VLOOKUP(D35,'個票データ(男子)'!$B:$D,3,0))</f>
        <v/>
      </c>
      <c r="G35" s="40"/>
      <c r="H35" s="41"/>
      <c r="I35" s="17" t="str">
        <f>IF(K$27="B","",IF('個票データ(男子)'!AE1&gt;=6,I34+1,""))</f>
        <v/>
      </c>
      <c r="J35" s="17" t="str">
        <f>IF(I35="","",VLOOKUP(I35,'個票データ(男子)'!$AD$2:$AE$101,2,0))</f>
        <v/>
      </c>
      <c r="K35" s="18" t="str">
        <f>IF(J35="","",VLOOKUP(J35,'個票データ(男子)'!$B:$D,2,0))</f>
        <v/>
      </c>
      <c r="L35" s="24" t="str">
        <f>IF(J35="","",VLOOKUP(J35,'個票データ(男子)'!$B:$D,3,0))</f>
        <v/>
      </c>
      <c r="M35" s="40"/>
      <c r="N35" s="41"/>
    </row>
    <row r="36" spans="1:14" ht="13" customHeight="1">
      <c r="A36" s="85"/>
      <c r="B36" s="43"/>
      <c r="D36" s="42"/>
      <c r="E36" s="42"/>
      <c r="F36" s="42"/>
      <c r="G36" s="42"/>
      <c r="H36" s="43"/>
      <c r="I36" s="42"/>
      <c r="J36" s="42"/>
      <c r="K36" s="42"/>
      <c r="L36" s="42"/>
      <c r="M36" s="42"/>
      <c r="N36" s="41"/>
    </row>
    <row r="37" spans="1:14" ht="13" customHeight="1">
      <c r="B37" s="41"/>
      <c r="H37" s="41"/>
      <c r="N37" s="41"/>
    </row>
    <row r="38" spans="1:14" ht="13" customHeight="1">
      <c r="A38" s="37"/>
      <c r="B38" s="41"/>
      <c r="D38" s="260" t="s">
        <v>59</v>
      </c>
      <c r="E38" s="261"/>
      <c r="F38" s="262"/>
      <c r="G38" s="37"/>
      <c r="H38" s="41"/>
      <c r="J38" s="260" t="s">
        <v>60</v>
      </c>
      <c r="K38" s="261"/>
      <c r="L38" s="262"/>
      <c r="M38" s="37"/>
      <c r="N38" s="41"/>
    </row>
    <row r="39" spans="1:14" ht="13" customHeight="1">
      <c r="A39" s="38"/>
      <c r="B39" s="41"/>
      <c r="D39" s="14" t="s">
        <v>29</v>
      </c>
      <c r="E39" s="256" t="str">
        <f>'一覧表(男子)'!C6&amp;"C"</f>
        <v>C</v>
      </c>
      <c r="F39" s="257"/>
      <c r="G39" s="38"/>
      <c r="H39" s="41"/>
      <c r="J39" s="14" t="s">
        <v>29</v>
      </c>
      <c r="K39" s="256" t="str">
        <f>'一覧表(男子)'!C6&amp;"C"</f>
        <v>C</v>
      </c>
      <c r="L39" s="257"/>
      <c r="M39" s="38"/>
      <c r="N39" s="41"/>
    </row>
    <row r="40" spans="1:14" ht="13" customHeight="1">
      <c r="A40" s="38"/>
      <c r="B40" s="41"/>
      <c r="D40" s="14" t="s">
        <v>19</v>
      </c>
      <c r="E40" s="258"/>
      <c r="F40" s="259"/>
      <c r="G40" s="38"/>
      <c r="H40" s="41"/>
      <c r="J40" s="14" t="s">
        <v>19</v>
      </c>
      <c r="K40" s="258"/>
      <c r="L40" s="259"/>
      <c r="M40" s="38"/>
      <c r="N40" s="41"/>
    </row>
    <row r="41" spans="1:14" ht="13" customHeight="1">
      <c r="A41" s="39"/>
      <c r="B41" s="41"/>
      <c r="C41" s="15"/>
      <c r="D41" s="16" t="s">
        <v>24</v>
      </c>
      <c r="E41" s="16" t="s">
        <v>31</v>
      </c>
      <c r="F41" s="16" t="s">
        <v>22</v>
      </c>
      <c r="G41" s="39"/>
      <c r="H41" s="41"/>
      <c r="I41" s="58"/>
      <c r="J41" s="16" t="s">
        <v>24</v>
      </c>
      <c r="K41" s="16" t="s">
        <v>31</v>
      </c>
      <c r="L41" s="16" t="s">
        <v>22</v>
      </c>
      <c r="M41" s="39"/>
      <c r="N41" s="41"/>
    </row>
    <row r="42" spans="1:14" ht="13" customHeight="1">
      <c r="A42" s="40"/>
      <c r="B42" s="41"/>
      <c r="C42" s="17" t="str">
        <f>IF(E$39="C","",1)</f>
        <v/>
      </c>
      <c r="D42" s="17" t="str">
        <f>IF(C42="","",VLOOKUP(C42,'個票データ(男子)'!$Q$2:$R$101,2,0))</f>
        <v/>
      </c>
      <c r="E42" s="18" t="str">
        <f>IF(D42="","",VLOOKUP(D42,'個票データ(男子)'!$B:$D,2,0))</f>
        <v/>
      </c>
      <c r="F42" s="27" t="str">
        <f>IF(D42="","",VLOOKUP(D42,'個票データ(男子)'!$B:$D,3,0))</f>
        <v/>
      </c>
      <c r="G42" s="40"/>
      <c r="H42" s="41"/>
      <c r="I42" s="17" t="str">
        <f>IF(K$39="C","",1)</f>
        <v/>
      </c>
      <c r="J42" s="17" t="str">
        <f>IF(I42="","",VLOOKUP(I42,'個票データ(男子)'!$AF$2:$AG$101,2,0))</f>
        <v/>
      </c>
      <c r="K42" s="18" t="str">
        <f>IF(J42="","",VLOOKUP(J42,'個票データ(男子)'!$B:$D,2,0))</f>
        <v/>
      </c>
      <c r="L42" s="24" t="str">
        <f>IF(J42="","",VLOOKUP(J42,'個票データ(男子)'!$B:$D,3,0))</f>
        <v/>
      </c>
      <c r="M42" s="40"/>
      <c r="N42" s="41"/>
    </row>
    <row r="43" spans="1:14" ht="13" customHeight="1">
      <c r="A43" s="40"/>
      <c r="B43" s="41"/>
      <c r="C43" s="17" t="str">
        <f>IF(E$39="C","",C42+1)</f>
        <v/>
      </c>
      <c r="D43" s="17" t="str">
        <f>IF(C43="","",VLOOKUP(C43,'個票データ(男子)'!$Q$2:$R$101,2,0))</f>
        <v/>
      </c>
      <c r="E43" s="18" t="str">
        <f>IF(D43="","",VLOOKUP(D43,'個票データ(男子)'!$B:$D,2,0))</f>
        <v/>
      </c>
      <c r="F43" s="27" t="str">
        <f>IF(D43="","",VLOOKUP(D43,'個票データ(男子)'!$B:$D,3,0))</f>
        <v/>
      </c>
      <c r="G43" s="40"/>
      <c r="H43" s="41"/>
      <c r="I43" s="17" t="str">
        <f>IF(K$39="C","",I42+1)</f>
        <v/>
      </c>
      <c r="J43" s="17" t="str">
        <f>IF(I43="","",VLOOKUP(I43,'個票データ(男子)'!$AF$2:$AG$101,2,0))</f>
        <v/>
      </c>
      <c r="K43" s="18" t="str">
        <f>IF(J43="","",VLOOKUP(J43,'個票データ(男子)'!$B:$D,2,0))</f>
        <v/>
      </c>
      <c r="L43" s="24" t="str">
        <f>IF(J43="","",VLOOKUP(J43,'個票データ(男子)'!$B:$D,3,0))</f>
        <v/>
      </c>
      <c r="M43" s="40"/>
      <c r="N43" s="41"/>
    </row>
    <row r="44" spans="1:14" ht="13" customHeight="1">
      <c r="A44" s="40"/>
      <c r="B44" s="41"/>
      <c r="C44" s="17" t="str">
        <f>IF(E$39="C","",C43+1)</f>
        <v/>
      </c>
      <c r="D44" s="17" t="str">
        <f>IF(C44="","",VLOOKUP(C44,'個票データ(男子)'!$Q$2:$R$101,2,0))</f>
        <v/>
      </c>
      <c r="E44" s="18" t="str">
        <f>IF(D44="","",VLOOKUP(D44,'個票データ(男子)'!$B:$D,2,0))</f>
        <v/>
      </c>
      <c r="F44" s="27" t="str">
        <f>IF(D44="","",VLOOKUP(D44,'個票データ(男子)'!$B:$D,3,0))</f>
        <v/>
      </c>
      <c r="G44" s="40"/>
      <c r="H44" s="41"/>
      <c r="I44" s="17" t="str">
        <f>IF(K$39="C","",I43+1)</f>
        <v/>
      </c>
      <c r="J44" s="17" t="str">
        <f>IF(I44="","",VLOOKUP(I44,'個票データ(男子)'!$AF$2:$AG$101,2,0))</f>
        <v/>
      </c>
      <c r="K44" s="18" t="str">
        <f>IF(J44="","",VLOOKUP(J44,'個票データ(男子)'!$B:$D,2,0))</f>
        <v/>
      </c>
      <c r="L44" s="24" t="str">
        <f>IF(J44="","",VLOOKUP(J44,'個票データ(男子)'!$B:$D,3,0))</f>
        <v/>
      </c>
      <c r="M44" s="40"/>
      <c r="N44" s="41"/>
    </row>
    <row r="45" spans="1:14" ht="13" customHeight="1">
      <c r="A45" s="40"/>
      <c r="B45" s="41"/>
      <c r="C45" s="17" t="str">
        <f>IF(E$39="C","",C44+1)</f>
        <v/>
      </c>
      <c r="D45" s="17" t="str">
        <f>IF(C45="","",VLOOKUP(C45,'個票データ(男子)'!$Q$2:$R$101,2,0))</f>
        <v/>
      </c>
      <c r="E45" s="18" t="str">
        <f>IF(D45="","",VLOOKUP(D45,'個票データ(男子)'!$B:$D,2,0))</f>
        <v/>
      </c>
      <c r="F45" s="27" t="str">
        <f>IF(D45="","",VLOOKUP(D45,'個票データ(男子)'!$B:$D,3,0))</f>
        <v/>
      </c>
      <c r="G45" s="40"/>
      <c r="H45" s="41"/>
      <c r="I45" s="17" t="str">
        <f>IF(K$39="C","",I44+1)</f>
        <v/>
      </c>
      <c r="J45" s="17" t="str">
        <f>IF(I45="","",VLOOKUP(I45,'個票データ(男子)'!$AF$2:$AG$101,2,0))</f>
        <v/>
      </c>
      <c r="K45" s="18" t="str">
        <f>IF(J45="","",VLOOKUP(J45,'個票データ(男子)'!$B:$D,2,0))</f>
        <v/>
      </c>
      <c r="L45" s="24" t="str">
        <f>IF(J45="","",VLOOKUP(J45,'個票データ(男子)'!$B:$D,3,0))</f>
        <v/>
      </c>
      <c r="M45" s="40"/>
      <c r="N45" s="41"/>
    </row>
    <row r="46" spans="1:14" ht="13" customHeight="1">
      <c r="A46" s="40"/>
      <c r="B46" s="41"/>
      <c r="C46" s="17" t="str">
        <f>IF(E$39="C","",IF('個票データ(男子)'!R1&gt;=5,C45+1,""))</f>
        <v/>
      </c>
      <c r="D46" s="17" t="str">
        <f>IF(C46="","",VLOOKUP(C46,'個票データ(男子)'!$Q$2:$R$101,2,0))</f>
        <v/>
      </c>
      <c r="E46" s="18" t="str">
        <f>IF(D46="","",VLOOKUP(D46,'個票データ(男子)'!$B:$D,2,0))</f>
        <v/>
      </c>
      <c r="F46" s="27" t="str">
        <f>IF(D46="","",VLOOKUP(D46,'個票データ(男子)'!$B:$D,3,0))</f>
        <v/>
      </c>
      <c r="G46" s="40"/>
      <c r="H46" s="41"/>
      <c r="I46" s="17" t="str">
        <f>IF(K$39="C","",IF('個票データ(男子)'!AG1&gt;=5,I45+1,""))</f>
        <v/>
      </c>
      <c r="J46" s="17" t="str">
        <f>IF(I46="","",VLOOKUP(I46,'個票データ(男子)'!$AF$2:$AG$101,2,0))</f>
        <v/>
      </c>
      <c r="K46" s="18" t="str">
        <f>IF(J46="","",VLOOKUP(J46,'個票データ(男子)'!$B:$D,2,0))</f>
        <v/>
      </c>
      <c r="L46" s="24" t="str">
        <f>IF(J46="","",VLOOKUP(J46,'個票データ(男子)'!$B:$D,3,0))</f>
        <v/>
      </c>
      <c r="M46" s="40"/>
      <c r="N46" s="41"/>
    </row>
    <row r="47" spans="1:14" ht="13" customHeight="1">
      <c r="A47" s="40"/>
      <c r="B47" s="41"/>
      <c r="C47" s="17" t="str">
        <f>IF(E$39="C","",IF('個票データ(男子)'!R1&gt;=6,C46+1,""))</f>
        <v/>
      </c>
      <c r="D47" s="17" t="str">
        <f>IF(C47="","",VLOOKUP(C47,'個票データ(男子)'!$Q$2:$R$101,2,0))</f>
        <v/>
      </c>
      <c r="E47" s="18" t="str">
        <f>IF(D47="","",VLOOKUP(D47,'個票データ(男子)'!$B:$D,2,0))</f>
        <v/>
      </c>
      <c r="F47" s="27" t="str">
        <f>IF(D47="","",VLOOKUP(D47,'個票データ(男子)'!$B:$D,3,0))</f>
        <v/>
      </c>
      <c r="G47" s="40"/>
      <c r="H47" s="41"/>
      <c r="I47" s="17" t="str">
        <f>IF(K$39="C","",IF('個票データ(男子)'!AG1&gt;=6,I46+1,""))</f>
        <v/>
      </c>
      <c r="J47" s="17" t="str">
        <f>IF(I47="","",VLOOKUP(I47,'個票データ(男子)'!$AF$2:$AG$101,2,0))</f>
        <v/>
      </c>
      <c r="K47" s="18" t="str">
        <f>IF(J47="","",VLOOKUP(J47,'個票データ(男子)'!$B:$D,2,0))</f>
        <v/>
      </c>
      <c r="L47" s="24" t="str">
        <f>IF(J47="","",VLOOKUP(J47,'個票データ(男子)'!$B:$D,3,0))</f>
        <v/>
      </c>
      <c r="M47" s="40"/>
      <c r="N47" s="41"/>
    </row>
    <row r="48" spans="1:14" ht="13" customHeight="1">
      <c r="A48" s="85"/>
      <c r="B48" s="43"/>
      <c r="D48" s="42"/>
      <c r="E48" s="42"/>
      <c r="F48" s="42"/>
      <c r="G48" s="42"/>
      <c r="H48" s="43"/>
      <c r="I48" s="42"/>
      <c r="J48" s="42"/>
      <c r="K48" s="42"/>
      <c r="L48" s="42"/>
      <c r="M48" s="42"/>
      <c r="N48" s="41"/>
    </row>
    <row r="49" spans="1:14" ht="13" customHeight="1">
      <c r="B49" s="41"/>
      <c r="H49" s="41"/>
      <c r="N49" s="41"/>
    </row>
    <row r="50" spans="1:14" ht="13" customHeight="1">
      <c r="A50" s="37"/>
      <c r="B50" s="41"/>
      <c r="D50" s="260" t="s">
        <v>59</v>
      </c>
      <c r="E50" s="261"/>
      <c r="F50" s="262"/>
      <c r="G50" s="37"/>
      <c r="H50" s="41"/>
      <c r="J50" s="260" t="s">
        <v>60</v>
      </c>
      <c r="K50" s="261"/>
      <c r="L50" s="262"/>
      <c r="M50" s="37"/>
      <c r="N50" s="41"/>
    </row>
    <row r="51" spans="1:14" ht="13" customHeight="1">
      <c r="A51" s="38"/>
      <c r="B51" s="41"/>
      <c r="D51" s="14" t="s">
        <v>29</v>
      </c>
      <c r="E51" s="256" t="str">
        <f>'一覧表(男子)'!C6&amp;"D"</f>
        <v>D</v>
      </c>
      <c r="F51" s="257"/>
      <c r="G51" s="38"/>
      <c r="H51" s="41"/>
      <c r="J51" s="14" t="s">
        <v>29</v>
      </c>
      <c r="K51" s="256" t="str">
        <f>'一覧表(男子)'!C6&amp;"D"</f>
        <v>D</v>
      </c>
      <c r="L51" s="257"/>
      <c r="M51" s="38"/>
      <c r="N51" s="41"/>
    </row>
    <row r="52" spans="1:14" ht="13" customHeight="1">
      <c r="A52" s="38"/>
      <c r="B52" s="41"/>
      <c r="D52" s="14" t="s">
        <v>19</v>
      </c>
      <c r="E52" s="258"/>
      <c r="F52" s="259"/>
      <c r="G52" s="38"/>
      <c r="H52" s="41"/>
      <c r="J52" s="14" t="s">
        <v>19</v>
      </c>
      <c r="K52" s="258"/>
      <c r="L52" s="259"/>
      <c r="M52" s="38"/>
      <c r="N52" s="41"/>
    </row>
    <row r="53" spans="1:14" ht="13" customHeight="1">
      <c r="A53" s="39"/>
      <c r="B53" s="41"/>
      <c r="C53" s="15"/>
      <c r="D53" s="16" t="s">
        <v>24</v>
      </c>
      <c r="E53" s="16" t="s">
        <v>31</v>
      </c>
      <c r="F53" s="16" t="s">
        <v>22</v>
      </c>
      <c r="G53" s="39"/>
      <c r="H53" s="41"/>
      <c r="I53" s="58"/>
      <c r="J53" s="16" t="s">
        <v>24</v>
      </c>
      <c r="K53" s="16" t="s">
        <v>31</v>
      </c>
      <c r="L53" s="16" t="s">
        <v>22</v>
      </c>
      <c r="M53" s="39"/>
      <c r="N53" s="41"/>
    </row>
    <row r="54" spans="1:14" ht="13" customHeight="1">
      <c r="A54" s="40"/>
      <c r="B54" s="41"/>
      <c r="C54" s="17" t="str">
        <f>IF(E$51="D","",1)</f>
        <v/>
      </c>
      <c r="D54" s="17" t="str">
        <f>IF(C54="","",VLOOKUP(C54,'個票データ(男子)'!$S$2:$T$101,2,0))</f>
        <v/>
      </c>
      <c r="E54" s="18" t="str">
        <f>IF(D54="","",VLOOKUP(D54,'個票データ(男子)'!$B:$D,2,0))</f>
        <v/>
      </c>
      <c r="F54" s="27" t="str">
        <f>IF(D54="","",VLOOKUP(D54,'個票データ(男子)'!$B:$D,3,0))</f>
        <v/>
      </c>
      <c r="G54" s="40"/>
      <c r="H54" s="41"/>
      <c r="I54" s="17" t="str">
        <f>IF(K$51="D","",1)</f>
        <v/>
      </c>
      <c r="J54" s="17" t="str">
        <f>IF(I54="","",VLOOKUP(I54,'個票データ(男子)'!$AH$2:$AI$101,2,0))</f>
        <v/>
      </c>
      <c r="K54" s="18" t="str">
        <f>IF(J54="","",VLOOKUP(J54,'個票データ(男子)'!$B:$D,2,0))</f>
        <v/>
      </c>
      <c r="L54" s="24" t="str">
        <f>IF(J54="","",VLOOKUP(J54,'個票データ(男子)'!$B:$D,3,0))</f>
        <v/>
      </c>
      <c r="M54" s="40"/>
      <c r="N54" s="41"/>
    </row>
    <row r="55" spans="1:14" ht="13" customHeight="1">
      <c r="A55" s="40"/>
      <c r="B55" s="41"/>
      <c r="C55" s="17" t="str">
        <f>IF(E$51="D","",C54+1)</f>
        <v/>
      </c>
      <c r="D55" s="17" t="str">
        <f>IF(C55="","",VLOOKUP(C55,'個票データ(男子)'!$S$2:$T$101,2,0))</f>
        <v/>
      </c>
      <c r="E55" s="18" t="str">
        <f>IF(D55="","",VLOOKUP(D55,'個票データ(男子)'!$B:$D,2,0))</f>
        <v/>
      </c>
      <c r="F55" s="27" t="str">
        <f>IF(D55="","",VLOOKUP(D55,'個票データ(男子)'!$B:$D,3,0))</f>
        <v/>
      </c>
      <c r="G55" s="40"/>
      <c r="H55" s="41"/>
      <c r="I55" s="17" t="str">
        <f>IF(K$51="D","",I54+1)</f>
        <v/>
      </c>
      <c r="J55" s="17" t="str">
        <f>IF(I55="","",VLOOKUP(I55,'個票データ(男子)'!$AH$2:$AI$101,2,0))</f>
        <v/>
      </c>
      <c r="K55" s="18" t="str">
        <f>IF(J55="","",VLOOKUP(J55,'個票データ(男子)'!$B:$D,2,0))</f>
        <v/>
      </c>
      <c r="L55" s="24" t="str">
        <f>IF(J55="","",VLOOKUP(J55,'個票データ(男子)'!$B:$D,3,0))</f>
        <v/>
      </c>
      <c r="M55" s="40"/>
      <c r="N55" s="41"/>
    </row>
    <row r="56" spans="1:14" ht="13" customHeight="1">
      <c r="A56" s="40"/>
      <c r="B56" s="41"/>
      <c r="C56" s="17" t="str">
        <f>IF(E$51="D","",C55+1)</f>
        <v/>
      </c>
      <c r="D56" s="17" t="str">
        <f>IF(C56="","",VLOOKUP(C56,'個票データ(男子)'!$S$2:$T$101,2,0))</f>
        <v/>
      </c>
      <c r="E56" s="18" t="str">
        <f>IF(D56="","",VLOOKUP(D56,'個票データ(男子)'!$B:$D,2,0))</f>
        <v/>
      </c>
      <c r="F56" s="27" t="str">
        <f>IF(D56="","",VLOOKUP(D56,'個票データ(男子)'!$B:$D,3,0))</f>
        <v/>
      </c>
      <c r="G56" s="40"/>
      <c r="H56" s="41"/>
      <c r="I56" s="17" t="str">
        <f>IF(K$51="D","",I55+1)</f>
        <v/>
      </c>
      <c r="J56" s="17" t="str">
        <f>IF(I56="","",VLOOKUP(I56,'個票データ(男子)'!$AH$2:$AI$101,2,0))</f>
        <v/>
      </c>
      <c r="K56" s="18" t="str">
        <f>IF(J56="","",VLOOKUP(J56,'個票データ(男子)'!$B:$D,2,0))</f>
        <v/>
      </c>
      <c r="L56" s="24" t="str">
        <f>IF(J56="","",VLOOKUP(J56,'個票データ(男子)'!$B:$D,3,0))</f>
        <v/>
      </c>
      <c r="M56" s="40"/>
      <c r="N56" s="41"/>
    </row>
    <row r="57" spans="1:14" ht="13" customHeight="1">
      <c r="A57" s="40"/>
      <c r="B57" s="41"/>
      <c r="C57" s="17" t="str">
        <f>IF(E$51="D","",C56+1)</f>
        <v/>
      </c>
      <c r="D57" s="17" t="str">
        <f>IF(C57="","",VLOOKUP(C57,'個票データ(男子)'!$S$2:$T$101,2,0))</f>
        <v/>
      </c>
      <c r="E57" s="18" t="str">
        <f>IF(D57="","",VLOOKUP(D57,'個票データ(男子)'!$B:$D,2,0))</f>
        <v/>
      </c>
      <c r="F57" s="27" t="str">
        <f>IF(D57="","",VLOOKUP(D57,'個票データ(男子)'!$B:$D,3,0))</f>
        <v/>
      </c>
      <c r="G57" s="40"/>
      <c r="H57" s="41"/>
      <c r="I57" s="17" t="str">
        <f>IF(K$51="D","",I56+1)</f>
        <v/>
      </c>
      <c r="J57" s="17" t="str">
        <f>IF(I57="","",VLOOKUP(I57,'個票データ(男子)'!$AH$2:$AI$101,2,0))</f>
        <v/>
      </c>
      <c r="K57" s="18" t="str">
        <f>IF(J57="","",VLOOKUP(J57,'個票データ(男子)'!$B:$D,2,0))</f>
        <v/>
      </c>
      <c r="L57" s="24" t="str">
        <f>IF(J57="","",VLOOKUP(J57,'個票データ(男子)'!$B:$D,3,0))</f>
        <v/>
      </c>
      <c r="M57" s="40"/>
      <c r="N57" s="41"/>
    </row>
    <row r="58" spans="1:14" ht="13" customHeight="1">
      <c r="A58" s="40"/>
      <c r="B58" s="41"/>
      <c r="C58" s="17" t="str">
        <f>IF(E$51="D","",IF('個票データ(男子)'!T1&gt;=5,C57+1,""))</f>
        <v/>
      </c>
      <c r="D58" s="17" t="str">
        <f>IF(C58="","",VLOOKUP(C58,'個票データ(男子)'!$S$2:$T$101,2,0))</f>
        <v/>
      </c>
      <c r="E58" s="18" t="str">
        <f>IF(D58="","",VLOOKUP(D58,'個票データ(男子)'!$B:$D,2,0))</f>
        <v/>
      </c>
      <c r="F58" s="27" t="str">
        <f>IF(D58="","",VLOOKUP(D58,'個票データ(男子)'!$B:$D,3,0))</f>
        <v/>
      </c>
      <c r="G58" s="40"/>
      <c r="H58" s="41"/>
      <c r="I58" s="17" t="str">
        <f>IF(K$51="D","",IF('個票データ(男子)'!AI1&gt;=5,I57+1,""))</f>
        <v/>
      </c>
      <c r="J58" s="17" t="str">
        <f>IF(I58="","",VLOOKUP(I58,'個票データ(男子)'!$AH$2:$AI$101,2,0))</f>
        <v/>
      </c>
      <c r="K58" s="18" t="str">
        <f>IF(J58="","",VLOOKUP(J58,'個票データ(男子)'!$B:$D,2,0))</f>
        <v/>
      </c>
      <c r="L58" s="24" t="str">
        <f>IF(J58="","",VLOOKUP(J58,'個票データ(男子)'!$B:$D,3,0))</f>
        <v/>
      </c>
      <c r="M58" s="40"/>
      <c r="N58" s="41"/>
    </row>
    <row r="59" spans="1:14" ht="13" customHeight="1">
      <c r="A59" s="40"/>
      <c r="B59" s="41"/>
      <c r="C59" s="17" t="str">
        <f>IF(E$51="D","",IF('個票データ(男子)'!T1&gt;=6,C58+1,""))</f>
        <v/>
      </c>
      <c r="D59" s="17" t="str">
        <f>IF(C59="","",VLOOKUP(C59,'個票データ(男子)'!$S$2:$T$101,2,0))</f>
        <v/>
      </c>
      <c r="E59" s="18" t="str">
        <f>IF(D59="","",VLOOKUP(D59,'個票データ(男子)'!$B:$D,2,0))</f>
        <v/>
      </c>
      <c r="F59" s="27" t="str">
        <f>IF(D59="","",VLOOKUP(D59,'個票データ(男子)'!$B:$D,3,0))</f>
        <v/>
      </c>
      <c r="G59" s="40"/>
      <c r="H59" s="41"/>
      <c r="I59" s="17" t="str">
        <f>IF(K$51="D","",IF('個票データ(男子)'!AI1&gt;=6,I58+1,""))</f>
        <v/>
      </c>
      <c r="J59" s="17" t="str">
        <f>IF(I59="","",VLOOKUP(I59,'個票データ(男子)'!$AH$2:$AI$101,2,0))</f>
        <v/>
      </c>
      <c r="K59" s="18" t="str">
        <f>IF(J59="","",VLOOKUP(J59,'個票データ(男子)'!$B:$D,2,0))</f>
        <v/>
      </c>
      <c r="L59" s="24" t="str">
        <f>IF(J59="","",VLOOKUP(J59,'個票データ(男子)'!$B:$D,3,0))</f>
        <v/>
      </c>
      <c r="M59" s="40"/>
      <c r="N59" s="41"/>
    </row>
    <row r="60" spans="1:14" ht="13" customHeight="1">
      <c r="A60" s="85"/>
      <c r="B60" s="43"/>
      <c r="D60" s="42"/>
      <c r="E60" s="42"/>
      <c r="F60" s="42"/>
      <c r="G60" s="42"/>
      <c r="H60" s="43"/>
      <c r="I60" s="42"/>
      <c r="J60" s="42"/>
      <c r="K60" s="42"/>
      <c r="L60" s="42"/>
      <c r="M60" s="42"/>
      <c r="N60" s="41"/>
    </row>
    <row r="61" spans="1:14" ht="13" customHeight="1">
      <c r="A61" s="72"/>
      <c r="B61" s="83"/>
      <c r="D61" s="82"/>
      <c r="E61" s="82"/>
      <c r="F61" s="82"/>
      <c r="G61" s="82"/>
      <c r="H61" s="83"/>
      <c r="I61" s="82"/>
      <c r="J61" s="82"/>
      <c r="K61" s="82"/>
      <c r="L61" s="82"/>
      <c r="M61" s="84"/>
      <c r="N61" s="41"/>
    </row>
    <row r="62" spans="1:14" ht="13" customHeight="1">
      <c r="A62" s="37"/>
      <c r="B62" s="41"/>
      <c r="D62" s="260" t="s">
        <v>59</v>
      </c>
      <c r="E62" s="261"/>
      <c r="F62" s="262"/>
      <c r="G62" s="37"/>
      <c r="H62" s="41"/>
      <c r="J62" s="260" t="s">
        <v>60</v>
      </c>
      <c r="K62" s="261"/>
      <c r="L62" s="262"/>
      <c r="M62" s="37"/>
      <c r="N62" s="41"/>
    </row>
    <row r="63" spans="1:14" ht="13" customHeight="1">
      <c r="A63" s="38"/>
      <c r="B63" s="41"/>
      <c r="D63" s="14" t="s">
        <v>29</v>
      </c>
      <c r="E63" s="256" t="str">
        <f>'一覧表(男子)'!C6&amp;"E"</f>
        <v>E</v>
      </c>
      <c r="F63" s="257"/>
      <c r="G63" s="38"/>
      <c r="H63" s="41"/>
      <c r="J63" s="14" t="s">
        <v>29</v>
      </c>
      <c r="K63" s="256" t="str">
        <f>'一覧表(男子)'!C6&amp;"E"</f>
        <v>E</v>
      </c>
      <c r="L63" s="257"/>
      <c r="M63" s="38"/>
      <c r="N63" s="41"/>
    </row>
    <row r="64" spans="1:14" ht="13" customHeight="1">
      <c r="A64" s="38"/>
      <c r="B64" s="41"/>
      <c r="D64" s="14" t="s">
        <v>19</v>
      </c>
      <c r="E64" s="258"/>
      <c r="F64" s="259"/>
      <c r="G64" s="38"/>
      <c r="H64" s="41"/>
      <c r="J64" s="14" t="s">
        <v>19</v>
      </c>
      <c r="K64" s="258"/>
      <c r="L64" s="259"/>
      <c r="M64" s="38"/>
      <c r="N64" s="41"/>
    </row>
    <row r="65" spans="1:14" ht="13" customHeight="1">
      <c r="A65" s="39"/>
      <c r="B65" s="41"/>
      <c r="C65" s="15"/>
      <c r="D65" s="16" t="s">
        <v>24</v>
      </c>
      <c r="E65" s="16" t="s">
        <v>31</v>
      </c>
      <c r="F65" s="16" t="s">
        <v>22</v>
      </c>
      <c r="G65" s="39"/>
      <c r="H65" s="41"/>
      <c r="I65" s="58"/>
      <c r="J65" s="16" t="s">
        <v>24</v>
      </c>
      <c r="K65" s="16" t="s">
        <v>31</v>
      </c>
      <c r="L65" s="16" t="s">
        <v>22</v>
      </c>
      <c r="M65" s="39"/>
      <c r="N65" s="41"/>
    </row>
    <row r="66" spans="1:14" ht="13" customHeight="1">
      <c r="A66" s="40"/>
      <c r="B66" s="41"/>
      <c r="C66" s="17" t="str">
        <f>IF(E$63="E","",1)</f>
        <v/>
      </c>
      <c r="D66" s="17" t="str">
        <f>IF(C66="","",VLOOKUP(C66,'個票データ(男子)'!$U$2:$V$101,2,0))</f>
        <v/>
      </c>
      <c r="E66" s="18" t="str">
        <f>IF(D66="","",VLOOKUP(D66,'個票データ(男子)'!$B:$D,2,0))</f>
        <v/>
      </c>
      <c r="F66" s="27" t="str">
        <f>IF(D66="","",VLOOKUP(D66,'個票データ(男子)'!$B:$D,3,0))</f>
        <v/>
      </c>
      <c r="G66" s="40"/>
      <c r="H66" s="41"/>
      <c r="I66" s="17" t="str">
        <f>IF(K$63="E","",1)</f>
        <v/>
      </c>
      <c r="J66" s="17" t="str">
        <f>IF(I66="","",VLOOKUP(I66,'個票データ(男子)'!$AJ$2:$AK$101,2,0))</f>
        <v/>
      </c>
      <c r="K66" s="18" t="str">
        <f>IF(J66="","",VLOOKUP(J66,'個票データ(男子)'!$B:$D,2,0))</f>
        <v/>
      </c>
      <c r="L66" s="24" t="str">
        <f>IF(J66="","",VLOOKUP(J66,'個票データ(男子)'!$B:$D,3,0))</f>
        <v/>
      </c>
      <c r="M66" s="40"/>
      <c r="N66" s="41"/>
    </row>
    <row r="67" spans="1:14" ht="13" customHeight="1">
      <c r="A67" s="40"/>
      <c r="B67" s="41"/>
      <c r="C67" s="17" t="str">
        <f>IF(E$63="E","",C66+1)</f>
        <v/>
      </c>
      <c r="D67" s="17" t="str">
        <f>IF(C67="","",VLOOKUP(C67,'個票データ(男子)'!$U$2:$V$101,2,0))</f>
        <v/>
      </c>
      <c r="E67" s="18" t="str">
        <f>IF(D67="","",VLOOKUP(D67,'個票データ(男子)'!$B:$D,2,0))</f>
        <v/>
      </c>
      <c r="F67" s="27" t="str">
        <f>IF(D67="","",VLOOKUP(D67,'個票データ(男子)'!$B:$D,3,0))</f>
        <v/>
      </c>
      <c r="G67" s="40"/>
      <c r="H67" s="41"/>
      <c r="I67" s="17" t="str">
        <f>IF(K$63="E","",I66+1)</f>
        <v/>
      </c>
      <c r="J67" s="17" t="str">
        <f>IF(I67="","",VLOOKUP(I67,'個票データ(男子)'!$AJ$2:$AK$101,2,0))</f>
        <v/>
      </c>
      <c r="K67" s="18" t="str">
        <f>IF(J67="","",VLOOKUP(J67,'個票データ(男子)'!$B:$D,2,0))</f>
        <v/>
      </c>
      <c r="L67" s="24" t="str">
        <f>IF(J67="","",VLOOKUP(J67,'個票データ(男子)'!$B:$D,3,0))</f>
        <v/>
      </c>
      <c r="M67" s="40"/>
      <c r="N67" s="41"/>
    </row>
    <row r="68" spans="1:14" ht="13" customHeight="1">
      <c r="A68" s="40"/>
      <c r="B68" s="41"/>
      <c r="C68" s="17" t="str">
        <f>IF(E$63="E","",C67+1)</f>
        <v/>
      </c>
      <c r="D68" s="17" t="str">
        <f>IF(C68="","",VLOOKUP(C68,'個票データ(男子)'!$U$2:$V$101,2,0))</f>
        <v/>
      </c>
      <c r="E68" s="18" t="str">
        <f>IF(D68="","",VLOOKUP(D68,'個票データ(男子)'!$B:$D,2,0))</f>
        <v/>
      </c>
      <c r="F68" s="27" t="str">
        <f>IF(D68="","",VLOOKUP(D68,'個票データ(男子)'!$B:$D,3,0))</f>
        <v/>
      </c>
      <c r="G68" s="40"/>
      <c r="H68" s="41"/>
      <c r="I68" s="17" t="str">
        <f>IF(K$63="E","",I67+1)</f>
        <v/>
      </c>
      <c r="J68" s="17" t="str">
        <f>IF(I68="","",VLOOKUP(I68,'個票データ(男子)'!$AJ$2:$AK$101,2,0))</f>
        <v/>
      </c>
      <c r="K68" s="18" t="str">
        <f>IF(J68="","",VLOOKUP(J68,'個票データ(男子)'!$B:$D,2,0))</f>
        <v/>
      </c>
      <c r="L68" s="24" t="str">
        <f>IF(J68="","",VLOOKUP(J68,'個票データ(男子)'!$B:$D,3,0))</f>
        <v/>
      </c>
      <c r="M68" s="40"/>
      <c r="N68" s="41"/>
    </row>
    <row r="69" spans="1:14" ht="13" customHeight="1">
      <c r="A69" s="40"/>
      <c r="B69" s="41"/>
      <c r="C69" s="17" t="str">
        <f>IF(E$63="E","",C68+1)</f>
        <v/>
      </c>
      <c r="D69" s="17" t="str">
        <f>IF(C69="","",VLOOKUP(C69,'個票データ(男子)'!$U$2:$V$101,2,0))</f>
        <v/>
      </c>
      <c r="E69" s="18" t="str">
        <f>IF(D69="","",VLOOKUP(D69,'個票データ(男子)'!$B:$D,2,0))</f>
        <v/>
      </c>
      <c r="F69" s="27" t="str">
        <f>IF(D69="","",VLOOKUP(D69,'個票データ(男子)'!$B:$D,3,0))</f>
        <v/>
      </c>
      <c r="G69" s="40"/>
      <c r="H69" s="41"/>
      <c r="I69" s="17" t="str">
        <f>IF(K$63="E","",I68+1)</f>
        <v/>
      </c>
      <c r="J69" s="17" t="str">
        <f>IF(I69="","",VLOOKUP(I69,'個票データ(男子)'!$AJ$2:$AK$101,2,0))</f>
        <v/>
      </c>
      <c r="K69" s="18" t="str">
        <f>IF(J69="","",VLOOKUP(J69,'個票データ(男子)'!$B:$D,2,0))</f>
        <v/>
      </c>
      <c r="L69" s="24" t="str">
        <f>IF(J69="","",VLOOKUP(J69,'個票データ(男子)'!$B:$D,3,0))</f>
        <v/>
      </c>
      <c r="M69" s="40"/>
      <c r="N69" s="41"/>
    </row>
    <row r="70" spans="1:14" ht="13" customHeight="1">
      <c r="A70" s="40"/>
      <c r="B70" s="41"/>
      <c r="C70" s="17" t="str">
        <f>IF(E$63="E","",IF('個票データ(男子)'!V1&gt;=5,C69+1,""))</f>
        <v/>
      </c>
      <c r="D70" s="17" t="str">
        <f>IF(C70="","",VLOOKUP(C70,'個票データ(男子)'!$U$2:$V$101,2,0))</f>
        <v/>
      </c>
      <c r="E70" s="18" t="str">
        <f>IF(D70="","",VLOOKUP(D70,'個票データ(男子)'!$B:$D,2,0))</f>
        <v/>
      </c>
      <c r="F70" s="27" t="str">
        <f>IF(D70="","",VLOOKUP(D70,'個票データ(男子)'!$B:$D,3,0))</f>
        <v/>
      </c>
      <c r="G70" s="40"/>
      <c r="H70" s="41"/>
      <c r="I70" s="17" t="str">
        <f>IF(K$63="E","",IF('個票データ(男子)'!AK1&gt;=5,I69+1,""))</f>
        <v/>
      </c>
      <c r="J70" s="17" t="str">
        <f>IF(I70="","",VLOOKUP(I70,'個票データ(男子)'!$AJ$2:$AK$101,2,0))</f>
        <v/>
      </c>
      <c r="K70" s="18" t="str">
        <f>IF(J70="","",VLOOKUP(J70,'個票データ(男子)'!$B:$D,2,0))</f>
        <v/>
      </c>
      <c r="L70" s="24" t="str">
        <f>IF(J70="","",VLOOKUP(J70,'個票データ(男子)'!$B:$D,3,0))</f>
        <v/>
      </c>
      <c r="M70" s="40"/>
      <c r="N70" s="41"/>
    </row>
    <row r="71" spans="1:14" ht="13" customHeight="1">
      <c r="A71" s="40"/>
      <c r="B71" s="41"/>
      <c r="C71" s="17" t="str">
        <f>IF(E$63="E","",IF('個票データ(男子)'!V1&gt;=6,C70+1,""))</f>
        <v/>
      </c>
      <c r="D71" s="17" t="str">
        <f>IF(C71="","",VLOOKUP(C71,'個票データ(男子)'!$U$2:$V$101,2,0))</f>
        <v/>
      </c>
      <c r="E71" s="18" t="str">
        <f>IF(D71="","",VLOOKUP(D71,'個票データ(男子)'!$B:$D,2,0))</f>
        <v/>
      </c>
      <c r="F71" s="27" t="str">
        <f>IF(D71="","",VLOOKUP(D71,'個票データ(男子)'!$B:$D,3,0))</f>
        <v/>
      </c>
      <c r="G71" s="40"/>
      <c r="H71" s="41"/>
      <c r="I71" s="17" t="str">
        <f>IF(K$63="E","",IF('個票データ(男子)'!AK1&gt;=6,I70+1,""))</f>
        <v/>
      </c>
      <c r="J71" s="17" t="str">
        <f>IF(I71="","",VLOOKUP(I71,'個票データ(男子)'!$AJ$2:$AK$101,2,0))</f>
        <v/>
      </c>
      <c r="K71" s="18" t="str">
        <f>IF(J71="","",VLOOKUP(J71,'個票データ(男子)'!$B:$D,2,0))</f>
        <v/>
      </c>
      <c r="L71" s="24" t="str">
        <f>IF(J71="","",VLOOKUP(J71,'個票データ(男子)'!$B:$D,3,0))</f>
        <v/>
      </c>
      <c r="M71" s="40"/>
      <c r="N71" s="41"/>
    </row>
    <row r="72" spans="1:14" ht="13" customHeight="1">
      <c r="A72" s="85"/>
      <c r="B72" s="43"/>
      <c r="D72" s="42"/>
      <c r="E72" s="42"/>
      <c r="F72" s="42"/>
      <c r="G72" s="42"/>
      <c r="H72" s="43"/>
      <c r="J72" s="42"/>
      <c r="K72" s="42"/>
      <c r="L72" s="42"/>
      <c r="M72" s="42"/>
      <c r="N72" s="41"/>
    </row>
    <row r="73" spans="1:14" ht="13" customHeight="1">
      <c r="B73" s="41"/>
      <c r="H73" s="41"/>
      <c r="N73" s="41"/>
    </row>
    <row r="74" spans="1:14" ht="13" customHeight="1">
      <c r="A74" s="37"/>
      <c r="B74" s="41"/>
      <c r="D74" s="260" t="s">
        <v>59</v>
      </c>
      <c r="E74" s="261"/>
      <c r="F74" s="262"/>
      <c r="G74" s="37"/>
      <c r="H74" s="41"/>
      <c r="J74" s="260" t="s">
        <v>60</v>
      </c>
      <c r="K74" s="261"/>
      <c r="L74" s="262"/>
      <c r="M74" s="37"/>
      <c r="N74" s="41"/>
    </row>
    <row r="75" spans="1:14" ht="13" customHeight="1">
      <c r="A75" s="38"/>
      <c r="B75" s="41"/>
      <c r="D75" s="14" t="s">
        <v>29</v>
      </c>
      <c r="E75" s="256" t="str">
        <f>'一覧表(男子)'!C6&amp;"F"</f>
        <v>F</v>
      </c>
      <c r="F75" s="257"/>
      <c r="G75" s="38"/>
      <c r="H75" s="41"/>
      <c r="J75" s="14" t="s">
        <v>29</v>
      </c>
      <c r="K75" s="256" t="str">
        <f>'一覧表(男子)'!C6&amp;"F"</f>
        <v>F</v>
      </c>
      <c r="L75" s="257"/>
      <c r="M75" s="38"/>
      <c r="N75" s="41"/>
    </row>
    <row r="76" spans="1:14" ht="13" customHeight="1">
      <c r="A76" s="38"/>
      <c r="B76" s="41"/>
      <c r="D76" s="14" t="s">
        <v>19</v>
      </c>
      <c r="E76" s="258"/>
      <c r="F76" s="259"/>
      <c r="G76" s="38"/>
      <c r="H76" s="41"/>
      <c r="J76" s="14" t="s">
        <v>19</v>
      </c>
      <c r="K76" s="258"/>
      <c r="L76" s="259"/>
      <c r="M76" s="38"/>
      <c r="N76" s="41"/>
    </row>
    <row r="77" spans="1:14" ht="13" customHeight="1">
      <c r="A77" s="39"/>
      <c r="B77" s="41"/>
      <c r="C77" s="15"/>
      <c r="D77" s="16" t="s">
        <v>24</v>
      </c>
      <c r="E77" s="16" t="s">
        <v>31</v>
      </c>
      <c r="F77" s="16" t="s">
        <v>22</v>
      </c>
      <c r="G77" s="39"/>
      <c r="H77" s="41"/>
      <c r="I77" s="61"/>
      <c r="J77" s="16" t="s">
        <v>24</v>
      </c>
      <c r="K77" s="16" t="s">
        <v>31</v>
      </c>
      <c r="L77" s="16" t="s">
        <v>22</v>
      </c>
      <c r="M77" s="39"/>
      <c r="N77" s="41"/>
    </row>
    <row r="78" spans="1:14" ht="13" customHeight="1">
      <c r="A78" s="40"/>
      <c r="B78" s="41"/>
      <c r="C78" s="17" t="str">
        <f>IF(E$75="F","",1)</f>
        <v/>
      </c>
      <c r="D78" s="17" t="str">
        <f>IF(C78="","",VLOOKUP(C78,'個票データ(男子)'!$W$2:$X$101,2,0))</f>
        <v/>
      </c>
      <c r="E78" s="18" t="str">
        <f>IF(D78="","",VLOOKUP(D78,'個票データ(男子)'!$B:$D,2,0))</f>
        <v/>
      </c>
      <c r="F78" s="27" t="str">
        <f>IF(D78="","",VLOOKUP(D78,'個票データ(男子)'!$B:$D,3,0))</f>
        <v/>
      </c>
      <c r="G78" s="40"/>
      <c r="H78" s="41"/>
      <c r="I78" s="17" t="str">
        <f>IF(K$75="F","",1)</f>
        <v/>
      </c>
      <c r="J78" s="17" t="str">
        <f>IF(I78="","",VLOOKUP(I78,'個票データ(男子)'!$AL$2:$AM$101,2,0))</f>
        <v/>
      </c>
      <c r="K78" s="18" t="str">
        <f>IF(J78="","",VLOOKUP(J78,'個票データ(男子)'!$B:$D,2,0))</f>
        <v/>
      </c>
      <c r="L78" s="24" t="str">
        <f>IF(J78="","",VLOOKUP(J78,'個票データ(男子)'!$B:$D,3,0))</f>
        <v/>
      </c>
      <c r="M78" s="40"/>
      <c r="N78" s="41"/>
    </row>
    <row r="79" spans="1:14" ht="13" customHeight="1">
      <c r="A79" s="40"/>
      <c r="B79" s="41"/>
      <c r="C79" s="17" t="str">
        <f>IF(E$75="F","",C78+1)</f>
        <v/>
      </c>
      <c r="D79" s="17" t="str">
        <f>IF(C79="","",VLOOKUP(C79,'個票データ(男子)'!$W$2:$X$101,2,0))</f>
        <v/>
      </c>
      <c r="E79" s="18" t="str">
        <f>IF(D79="","",VLOOKUP(D79,'個票データ(男子)'!$B:$D,2,0))</f>
        <v/>
      </c>
      <c r="F79" s="27" t="str">
        <f>IF(D79="","",VLOOKUP(D79,'個票データ(男子)'!$B:$D,3,0))</f>
        <v/>
      </c>
      <c r="G79" s="40"/>
      <c r="H79" s="41"/>
      <c r="I79" s="17" t="str">
        <f>IF(K$75="F","",I78+1)</f>
        <v/>
      </c>
      <c r="J79" s="17" t="str">
        <f>IF(I79="","",VLOOKUP(I79,'個票データ(男子)'!$AL$2:$AM$101,2,0))</f>
        <v/>
      </c>
      <c r="K79" s="18" t="str">
        <f>IF(J79="","",VLOOKUP(J79,'個票データ(男子)'!$B:$D,2,0))</f>
        <v/>
      </c>
      <c r="L79" s="24" t="str">
        <f>IF(J79="","",VLOOKUP(J79,'個票データ(男子)'!$B:$D,3,0))</f>
        <v/>
      </c>
      <c r="M79" s="40"/>
      <c r="N79" s="41"/>
    </row>
    <row r="80" spans="1:14" ht="13" customHeight="1">
      <c r="A80" s="40"/>
      <c r="B80" s="41"/>
      <c r="C80" s="17" t="str">
        <f t="shared" ref="C80:C81" si="4">IF(E$75="F","",C79+1)</f>
        <v/>
      </c>
      <c r="D80" s="17" t="str">
        <f>IF(C80="","",VLOOKUP(C80,'個票データ(男子)'!$W$2:$X$101,2,0))</f>
        <v/>
      </c>
      <c r="E80" s="18" t="str">
        <f>IF(D80="","",VLOOKUP(D80,'個票データ(男子)'!$B:$D,2,0))</f>
        <v/>
      </c>
      <c r="F80" s="27" t="str">
        <f>IF(D80="","",VLOOKUP(D80,'個票データ(男子)'!$B:$D,3,0))</f>
        <v/>
      </c>
      <c r="G80" s="40"/>
      <c r="H80" s="41"/>
      <c r="I80" s="17" t="str">
        <f t="shared" ref="I80:I81" si="5">IF(K$75="F","",I79+1)</f>
        <v/>
      </c>
      <c r="J80" s="17" t="str">
        <f>IF(I80="","",VLOOKUP(I80,'個票データ(男子)'!$AL$2:$AM$101,2,0))</f>
        <v/>
      </c>
      <c r="K80" s="18" t="str">
        <f>IF(J80="","",VLOOKUP(J80,'個票データ(男子)'!$B:$D,2,0))</f>
        <v/>
      </c>
      <c r="L80" s="24" t="str">
        <f>IF(J80="","",VLOOKUP(J80,'個票データ(男子)'!$B:$D,3,0))</f>
        <v/>
      </c>
      <c r="M80" s="40"/>
      <c r="N80" s="41"/>
    </row>
    <row r="81" spans="1:14" ht="13" customHeight="1">
      <c r="A81" s="40"/>
      <c r="B81" s="41"/>
      <c r="C81" s="17" t="str">
        <f t="shared" si="4"/>
        <v/>
      </c>
      <c r="D81" s="17" t="str">
        <f>IF(C81="","",VLOOKUP(C81,'個票データ(男子)'!$W$2:$X$101,2,0))</f>
        <v/>
      </c>
      <c r="E81" s="18" t="str">
        <f>IF(D81="","",VLOOKUP(D81,'個票データ(男子)'!$B:$D,2,0))</f>
        <v/>
      </c>
      <c r="F81" s="27" t="str">
        <f>IF(D81="","",VLOOKUP(D81,'個票データ(男子)'!$B:$D,3,0))</f>
        <v/>
      </c>
      <c r="G81" s="40"/>
      <c r="H81" s="41"/>
      <c r="I81" s="17" t="str">
        <f t="shared" si="5"/>
        <v/>
      </c>
      <c r="J81" s="17" t="str">
        <f>IF(I81="","",VLOOKUP(I81,'個票データ(男子)'!$AL$2:$AM$101,2,0))</f>
        <v/>
      </c>
      <c r="K81" s="18" t="str">
        <f>IF(J81="","",VLOOKUP(J81,'個票データ(男子)'!$B:$D,2,0))</f>
        <v/>
      </c>
      <c r="L81" s="24" t="str">
        <f>IF(J81="","",VLOOKUP(J81,'個票データ(男子)'!$B:$D,3,0))</f>
        <v/>
      </c>
      <c r="M81" s="40"/>
      <c r="N81" s="41"/>
    </row>
    <row r="82" spans="1:14" ht="13" customHeight="1">
      <c r="A82" s="40"/>
      <c r="B82" s="41"/>
      <c r="C82" s="17" t="str">
        <f>IF(E$75="F","",IF('個票データ(男子)'!X1&gt;=5,C81+1,""))</f>
        <v/>
      </c>
      <c r="D82" s="17" t="str">
        <f>IF(C82="","",VLOOKUP(C82,'個票データ(男子)'!$W$2:$X$101,2,0))</f>
        <v/>
      </c>
      <c r="E82" s="18" t="str">
        <f>IF(D82="","",VLOOKUP(D82,'個票データ(男子)'!$B:$D,2,0))</f>
        <v/>
      </c>
      <c r="F82" s="27" t="str">
        <f>IF(D82="","",VLOOKUP(D82,'個票データ(男子)'!$B:$D,3,0))</f>
        <v/>
      </c>
      <c r="G82" s="40"/>
      <c r="H82" s="41"/>
      <c r="I82" s="17" t="str">
        <f>IF(K$75="F","",IF('個票データ(男子)'!AM1&gt;=5,I81+1,""))</f>
        <v/>
      </c>
      <c r="J82" s="17" t="str">
        <f>IF(I82="","",VLOOKUP(I82,'個票データ(男子)'!$AL$2:$AM$101,2,0))</f>
        <v/>
      </c>
      <c r="K82" s="18" t="str">
        <f>IF(J82="","",VLOOKUP(J82,'個票データ(男子)'!$B:$D,2,0))</f>
        <v/>
      </c>
      <c r="L82" s="24" t="str">
        <f>IF(J82="","",VLOOKUP(J82,'個票データ(男子)'!$B:$D,3,0))</f>
        <v/>
      </c>
      <c r="M82" s="40"/>
      <c r="N82" s="41"/>
    </row>
    <row r="83" spans="1:14" ht="13" customHeight="1">
      <c r="A83" s="40"/>
      <c r="B83" s="41"/>
      <c r="C83" s="17" t="str">
        <f>IF(E$75="F","",IF('個票データ(男子)'!X1&gt;=6,C82+1,""))</f>
        <v/>
      </c>
      <c r="D83" s="17" t="str">
        <f>IF(C83="","",VLOOKUP(C83,'個票データ(男子)'!$W$2:$X$101,2,0))</f>
        <v/>
      </c>
      <c r="E83" s="18" t="str">
        <f>IF(D83="","",VLOOKUP(D83,'個票データ(男子)'!$B:$D,2,0))</f>
        <v/>
      </c>
      <c r="F83" s="27" t="str">
        <f>IF(D83="","",VLOOKUP(D83,'個票データ(男子)'!$B:$D,3,0))</f>
        <v/>
      </c>
      <c r="G83" s="40"/>
      <c r="H83" s="41"/>
      <c r="I83" s="17" t="str">
        <f>IF(K$75="F","",IF('個票データ(男子)'!AM1&gt;=6,I82+1,""))</f>
        <v/>
      </c>
      <c r="J83" s="17" t="str">
        <f>IF(I83="","",VLOOKUP(I83,'個票データ(男子)'!$AL$2:$AM$101,2,0))</f>
        <v/>
      </c>
      <c r="K83" s="18" t="str">
        <f>IF(J83="","",VLOOKUP(J83,'個票データ(男子)'!$B:$D,2,0))</f>
        <v/>
      </c>
      <c r="L83" s="24" t="str">
        <f>IF(J83="","",VLOOKUP(J83,'個票データ(男子)'!$B:$D,3,0))</f>
        <v/>
      </c>
      <c r="M83" s="40"/>
      <c r="N83" s="41"/>
    </row>
    <row r="84" spans="1:14" ht="13" customHeight="1">
      <c r="A84" s="86"/>
      <c r="B84" s="43"/>
      <c r="D84" s="42"/>
      <c r="E84" s="42"/>
      <c r="F84" s="42"/>
      <c r="G84" s="56"/>
      <c r="H84" s="43"/>
      <c r="I84" s="42"/>
      <c r="J84" s="42"/>
      <c r="K84" s="42"/>
      <c r="L84" s="42"/>
      <c r="M84" s="56"/>
      <c r="N84" s="41"/>
    </row>
  </sheetData>
  <sheetProtection password="C644"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6" t="s">
        <v>75</v>
      </c>
      <c r="H1" s="77" t="s">
        <v>76</v>
      </c>
      <c r="I1" s="78"/>
    </row>
    <row r="3" spans="1:9" ht="30" customHeight="1" thickBot="1">
      <c r="A3" s="79" t="s">
        <v>77</v>
      </c>
      <c r="B3" s="263" t="str">
        <f>IF('一覧表(男子)'!M3="","",'一覧表(男子)'!M3)</f>
        <v/>
      </c>
      <c r="C3" s="263"/>
      <c r="D3" s="263"/>
      <c r="E3" s="263"/>
      <c r="F3" s="263"/>
      <c r="G3" s="263"/>
    </row>
    <row r="4" spans="1:9" ht="30" customHeight="1" thickBot="1">
      <c r="A4" s="80" t="s">
        <v>78</v>
      </c>
      <c r="B4" s="264" t="str">
        <f>IF('一覧表(男子)'!C6="","",'一覧表(男子)'!C6)</f>
        <v/>
      </c>
      <c r="C4" s="264"/>
      <c r="D4" s="264"/>
      <c r="E4" s="264"/>
      <c r="F4" s="264"/>
      <c r="G4" s="264"/>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入力方法</vt:lpstr>
      <vt:lpstr>選手名簿</vt:lpstr>
      <vt:lpstr>リスト</vt:lpstr>
      <vt:lpstr>一覧表(男子)</vt:lpstr>
      <vt:lpstr>個票データ(男子)</vt:lpstr>
      <vt:lpstr>個票(男子)</vt:lpstr>
      <vt:lpstr>リレー(男子)</vt:lpstr>
      <vt:lpstr>振込書添付用紙</vt:lpstr>
      <vt:lpstr>'個票(男子)'!Print_Area</vt:lpstr>
      <vt:lpstr>入力方法!Print_Area</vt:lpstr>
      <vt:lpstr>'一覧表(男子)'!Print_Titles</vt:lpstr>
      <vt:lpstr>リレー</vt:lpstr>
      <vt:lpstr>大会名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2020-07-13T00:51:55Z</cp:lastPrinted>
  <dcterms:created xsi:type="dcterms:W3CDTF">2016-12-17T01:12:20Z</dcterms:created>
  <dcterms:modified xsi:type="dcterms:W3CDTF">2020-07-13T23:08:14Z</dcterms:modified>
</cp:coreProperties>
</file>