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759F2E24-5A47-4274-BE9B-0BC44AE369B2}"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入力方法!$A$1:$J$44</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<sst xmlns="http://schemas.openxmlformats.org/spreadsheetml/2006/main" count="1982" uniqueCount="94">
  <si>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</si>
  <si>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</si>
  <si>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</si>
  <si>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</si>
  <si>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</si>
  <si>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</si>
  <si>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</si>
  <si>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</si>
  <si>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</si>
  <si>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</si>
  <si>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</si>
  <si>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</si>
  <si>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</si>
  <si>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</si>
  <si>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</si>
  <si>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</si>
  <si>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</si>
  <si>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</si>
  <si>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</si>
  <si>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</si>
  <si>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</si>
  <si>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</si>
  <si>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</si>
  <si>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</si>
  <si>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</si>
  <si>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</si>
  <si>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</si>
  <si>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</si>
  <si>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</si>
  <si>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</si>
  <si>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</si>
  <si>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</si>
  <si>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</si>
  <si>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</si>
  <si>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</si>
  <si>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</si>
  <si>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</si>
  <si>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</si>
  <si>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</si>
  <si>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</si>
  <si>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</si>
  <si>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</si>
  <si>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</si>
  <si>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</si>
  <si>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</si>
  <si>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</si>
  <si>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</si>
  <si>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</si>
  <si>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</si>
  <si>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</si>
  <si>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</si>
  <si>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</si>
  <si>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</si>
  <si>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</si>
  <si>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</si>
  <si>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</si>
  <si>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</si>
  <si>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</si>
  <si>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</si>
  <si>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</si>
  <si>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</si>
  <si>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</si>
  <si>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</si>
  <si>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</si>
  <si>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</si>
  <si>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</si>
  <si>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</si>
  <si>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</si>
  <si>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</si>
  <si>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</si>
  <si>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</si>
  <si>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</si>
  <si>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</si>
  <si>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</si>
  <si>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</si>
  <si>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</si>
  <si>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</si>
  <si>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</si>
  <si>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</si>
  <si>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</si>
  <si>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</si>
  <si>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</si>
  <si>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</si>
  <si>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</si>
  <si>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</si>
  <si>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</si>
  <si>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</si>
  <si>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</si>
  <si>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</si>
  <si>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</si>
  <si>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</si>
  <si>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(日)</t>
  </si>
  <si>
    <t>(土)</t>
  </si>
  <si>
    <t>第67回全日本中学生通信陸上競技大会西尾張予選会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</si>
</sst>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1" fillId="0" borderId="0" xfId="0" applyFont="1" applyAlignment="1">
      <alignment horizontal="center" vertical="center"/>
    </xf>
    <xf numFmtId="0" fontId="1" fillId="0" borderId="31" xfId="0" applyFont="1" applyBorder="1" applyAlignment="1" applyProtection="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xf numFmtId="0" fontId="1" fillId="0" borderId="24" xfId="0" applyFont="1" applyBorder="1" applyAlignment="1" applyProtection="1">
      <alignment vertical="center"/>
    </xf>
    <xf numFmtId="0" fontId="1" fillId="0" borderId="68" xfId="0" applyFont="1" applyBorder="1" applyAlignment="1" applyProtection="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41</v>
      </c>
      <c r="B1" s="103"/>
      <c r="C1" s="103"/>
      <c r="D1" s="103"/>
      <c r="E1" s="103"/>
      <c r="F1" s="103"/>
      <c r="G1" s="103"/>
      <c r="H1" s="103"/>
      <c r="I1" s="103"/>
      <c r="J1" s="103"/>
    </row>
    <row r="2" spans="1:10" ht="6" customHeight="1"/>
    <row r="3" spans="1:10" ht="22" customHeight="1">
      <c r="A3" s="1" t="s">
        <v>51</v>
      </c>
      <c r="B3" s="1"/>
      <c r="C3" s="1"/>
      <c r="D3" s="1"/>
      <c r="E3" s="1"/>
      <c r="F3" s="1"/>
      <c r="G3" s="1"/>
      <c r="H3" s="1"/>
      <c r="I3" s="1"/>
      <c r="J3" s="1"/>
    </row>
    <row r="4" spans="1:10" ht="22" customHeight="1">
      <c r="A4" s="1" t="s">
        <v>52</v>
      </c>
      <c r="B4" s="1"/>
      <c r="C4" s="1"/>
      <c r="D4" s="1"/>
      <c r="E4" s="1"/>
      <c r="F4" s="1"/>
      <c r="G4" s="1"/>
      <c r="H4" s="1"/>
      <c r="I4" s="1"/>
      <c r="J4" s="1"/>
    </row>
    <row r="5" spans="1:10" ht="22" customHeight="1">
      <c r="A5" s="1" t="s">
        <v>74</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75</v>
      </c>
      <c r="B8" s="1"/>
      <c r="C8" s="1"/>
      <c r="D8" s="1"/>
      <c r="E8" s="1"/>
      <c r="F8" s="1"/>
      <c r="G8" s="1"/>
      <c r="H8" s="1"/>
      <c r="I8" s="1"/>
      <c r="J8" s="1"/>
    </row>
    <row r="9" spans="1:10" ht="22" customHeight="1">
      <c r="A9" s="1" t="s">
        <v>43</v>
      </c>
      <c r="B9" s="1"/>
      <c r="C9" s="1"/>
      <c r="D9" s="1"/>
      <c r="E9" s="1"/>
      <c r="F9" s="1"/>
      <c r="G9" s="1"/>
      <c r="H9" s="1"/>
      <c r="I9" s="1"/>
      <c r="J9" s="1"/>
    </row>
    <row r="10" spans="1:10" ht="22" customHeight="1">
      <c r="A10" s="86" t="s">
        <v>49</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46</v>
      </c>
      <c r="B12" s="1"/>
      <c r="C12" s="1"/>
      <c r="D12" s="1"/>
      <c r="E12" s="1"/>
      <c r="F12" s="1"/>
      <c r="G12" s="1"/>
      <c r="H12" s="1"/>
      <c r="I12" s="1"/>
      <c r="J12" s="1"/>
    </row>
    <row r="13" spans="1:10" ht="22" customHeight="1">
      <c r="A13" s="87" t="s">
        <v>76</v>
      </c>
      <c r="B13" s="1"/>
      <c r="C13" s="1"/>
      <c r="D13" s="1"/>
      <c r="E13" s="1"/>
      <c r="F13" s="1"/>
      <c r="G13" s="1"/>
      <c r="H13" s="1"/>
      <c r="I13" s="1"/>
      <c r="J13" s="1"/>
    </row>
    <row r="14" spans="1:10" ht="22" customHeight="1">
      <c r="A14" s="87" t="s">
        <v>77</v>
      </c>
      <c r="B14" s="1"/>
      <c r="C14" s="1"/>
      <c r="D14" s="1"/>
      <c r="E14" s="1"/>
      <c r="F14" s="1"/>
      <c r="G14" s="1"/>
      <c r="H14" s="1"/>
      <c r="I14" s="1"/>
      <c r="J14" s="1"/>
    </row>
    <row r="15" spans="1:10" ht="22" customHeight="1" thickBot="1">
      <c r="A15" s="1" t="s">
        <v>44</v>
      </c>
      <c r="B15" s="1"/>
      <c r="C15" s="1"/>
      <c r="D15" s="1"/>
      <c r="E15" s="1"/>
      <c r="F15" s="1"/>
      <c r="G15" s="1"/>
      <c r="H15" s="1"/>
      <c r="I15" s="1"/>
      <c r="J15" s="1"/>
    </row>
    <row r="16" spans="1:10" ht="22" customHeight="1" thickTop="1">
      <c r="A16" s="63" t="s">
        <v>45</v>
      </c>
      <c r="B16" s="64"/>
      <c r="C16" s="64"/>
      <c r="D16" s="64"/>
      <c r="E16" s="64"/>
      <c r="F16" s="64"/>
      <c r="G16" s="64"/>
      <c r="H16" s="64"/>
      <c r="I16" s="65"/>
      <c r="J16" s="1"/>
    </row>
    <row r="17" spans="1:10" ht="22" customHeight="1">
      <c r="A17" s="66" t="s">
        <v>53</v>
      </c>
      <c r="B17" s="62"/>
      <c r="C17" s="62"/>
      <c r="D17" s="62"/>
      <c r="E17" s="62"/>
      <c r="F17" s="62"/>
      <c r="G17" s="62"/>
      <c r="H17" s="62"/>
      <c r="I17" s="67"/>
      <c r="J17" s="1"/>
    </row>
    <row r="18" spans="1:10" ht="22" customHeight="1">
      <c r="A18" s="66" t="s">
        <v>54</v>
      </c>
      <c r="B18" s="62"/>
      <c r="C18" s="62"/>
      <c r="D18" s="62"/>
      <c r="E18" s="62"/>
      <c r="F18" s="62"/>
      <c r="G18" s="62"/>
      <c r="H18" s="62"/>
      <c r="I18" s="67"/>
      <c r="J18" s="1"/>
    </row>
    <row r="19" spans="1:10" ht="22" customHeight="1" thickBot="1">
      <c r="A19" s="68" t="s">
        <v>63</v>
      </c>
      <c r="B19" s="69"/>
      <c r="C19" s="69"/>
      <c r="D19" s="69"/>
      <c r="E19" s="69"/>
      <c r="F19" s="69"/>
      <c r="G19" s="69"/>
      <c r="H19" s="69"/>
      <c r="I19" s="70"/>
      <c r="J19" s="1"/>
    </row>
    <row r="20" spans="1:10" ht="6" customHeight="1" thickTop="1">
      <c r="A20" s="1"/>
      <c r="B20" s="1"/>
      <c r="C20" s="1"/>
      <c r="D20" s="1"/>
      <c r="E20" s="1"/>
      <c r="F20" s="1"/>
      <c r="G20" s="1"/>
      <c r="H20" s="1"/>
      <c r="I20" s="1"/>
      <c r="J20" s="1"/>
    </row>
    <row r="21" spans="1:10" ht="22" customHeight="1">
      <c r="A21" s="1" t="s">
        <v>47</v>
      </c>
      <c r="B21" s="1"/>
      <c r="C21" s="1"/>
      <c r="D21" s="1"/>
      <c r="E21" s="1"/>
      <c r="F21" s="1"/>
      <c r="G21" s="1"/>
      <c r="H21" s="1"/>
      <c r="I21" s="1"/>
      <c r="J21" s="1"/>
    </row>
    <row r="22" spans="1:10" ht="22" customHeight="1">
      <c r="A22" s="1" t="s">
        <v>48</v>
      </c>
      <c r="B22" s="1"/>
      <c r="C22" s="1"/>
      <c r="D22" s="1"/>
      <c r="E22" s="1"/>
      <c r="F22" s="1"/>
      <c r="G22" s="1"/>
      <c r="H22" s="1"/>
      <c r="I22" s="1"/>
      <c r="J22" s="1"/>
    </row>
    <row r="23" spans="1:10" ht="22" customHeight="1">
      <c r="A23" s="1" t="s">
        <v>72</v>
      </c>
      <c r="B23" s="1"/>
      <c r="C23" s="1"/>
      <c r="D23" s="1"/>
      <c r="E23" s="1"/>
      <c r="F23" s="1"/>
      <c r="G23" s="1"/>
      <c r="H23" s="1"/>
      <c r="I23" s="1"/>
      <c r="J23" s="1"/>
    </row>
    <row r="24" spans="1:10" ht="22" customHeight="1">
      <c r="A24" s="87" t="s">
        <v>73</v>
      </c>
      <c r="B24" s="1"/>
      <c r="C24" s="1"/>
      <c r="D24" s="1"/>
      <c r="E24" s="1"/>
      <c r="F24" s="1"/>
      <c r="G24" s="1"/>
      <c r="H24" s="1"/>
      <c r="I24" s="1"/>
      <c r="J24" s="1"/>
    </row>
    <row r="25" spans="1:10" ht="22" customHeight="1">
      <c r="A25" s="88" t="s">
        <v>60</v>
      </c>
      <c r="B25" s="1"/>
      <c r="C25" s="1"/>
      <c r="D25" s="1"/>
      <c r="E25" s="1"/>
      <c r="F25" s="1"/>
      <c r="G25" s="1"/>
      <c r="H25" s="1"/>
      <c r="I25" s="1"/>
      <c r="J25" s="1"/>
    </row>
    <row r="26" spans="1:10" ht="22" customHeight="1">
      <c r="A26" s="71" t="s">
        <v>64</v>
      </c>
      <c r="B26" s="71"/>
      <c r="C26" s="71"/>
      <c r="D26" s="71"/>
      <c r="E26" s="71"/>
      <c r="F26" s="71"/>
      <c r="G26" s="71"/>
      <c r="H26" s="71"/>
      <c r="I26" s="71"/>
      <c r="J26" s="1"/>
    </row>
    <row r="27" spans="1:10" ht="6" customHeight="1">
      <c r="A27" s="1"/>
      <c r="B27" s="1"/>
      <c r="C27" s="1"/>
      <c r="D27" s="1"/>
      <c r="E27" s="1"/>
      <c r="F27" s="1"/>
      <c r="G27" s="1"/>
      <c r="H27" s="1"/>
      <c r="I27" s="1"/>
      <c r="J27" s="1"/>
    </row>
    <row r="28" spans="1:10" ht="22" customHeight="1">
      <c r="A28" s="1" t="s">
        <v>50</v>
      </c>
      <c r="B28" s="1"/>
      <c r="C28" s="1"/>
      <c r="D28" s="1"/>
      <c r="E28" s="1"/>
      <c r="F28" s="1"/>
      <c r="G28" s="1"/>
      <c r="H28" s="1"/>
      <c r="I28" s="1"/>
      <c r="J28" s="1"/>
    </row>
    <row r="29" spans="1:10" ht="22" customHeight="1">
      <c r="A29" s="1" t="s">
        <v>88</v>
      </c>
      <c r="B29" s="1"/>
      <c r="C29" s="1"/>
      <c r="D29" s="1"/>
      <c r="E29" s="1"/>
      <c r="F29" s="1"/>
      <c r="G29" s="1"/>
      <c r="H29" s="1"/>
      <c r="I29" s="1"/>
      <c r="J29" s="1"/>
    </row>
    <row r="30" spans="1:10" ht="22" customHeight="1">
      <c r="A30" s="1" t="s">
        <v>61</v>
      </c>
      <c r="B30" s="1"/>
      <c r="C30" s="1"/>
      <c r="D30" s="1"/>
      <c r="E30" s="1"/>
      <c r="F30" s="1"/>
      <c r="G30" s="1"/>
      <c r="H30" s="1"/>
      <c r="I30" s="1"/>
      <c r="J30" s="1"/>
    </row>
    <row r="31" spans="1:10" ht="22" customHeight="1">
      <c r="A31" s="1" t="s">
        <v>90</v>
      </c>
      <c r="B31" s="1"/>
      <c r="C31" s="1"/>
      <c r="D31" s="1"/>
      <c r="E31" s="1"/>
      <c r="F31" s="1"/>
      <c r="G31" s="1"/>
      <c r="H31" s="1"/>
      <c r="I31" s="1"/>
      <c r="J31" s="1"/>
    </row>
    <row r="32" spans="1:10" ht="22" customHeight="1">
      <c r="A32" s="88" t="s">
        <v>89</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55</v>
      </c>
      <c r="B34" s="1"/>
      <c r="C34" s="1"/>
      <c r="D34" s="1"/>
      <c r="E34" s="1"/>
      <c r="F34" s="1"/>
      <c r="G34" s="1"/>
      <c r="H34" s="1"/>
      <c r="I34" s="1"/>
      <c r="J34" s="1"/>
    </row>
    <row r="35" spans="1:10" ht="22" customHeight="1">
      <c r="A35" s="1" t="s">
        <v>78</v>
      </c>
      <c r="B35" s="1"/>
      <c r="C35" s="1"/>
      <c r="D35" s="1"/>
      <c r="E35" s="1"/>
      <c r="F35" s="1"/>
      <c r="G35" s="1"/>
      <c r="H35" s="1"/>
      <c r="I35" s="1"/>
      <c r="J35" s="1"/>
    </row>
    <row r="36" spans="1:10" ht="22" customHeight="1">
      <c r="A36" s="1" t="s">
        <v>56</v>
      </c>
      <c r="B36" s="1"/>
      <c r="C36" s="1"/>
      <c r="D36" s="1"/>
      <c r="E36" s="1"/>
      <c r="F36" s="1"/>
      <c r="G36" s="1"/>
      <c r="H36" s="1"/>
      <c r="I36" s="1"/>
      <c r="J36" s="1"/>
    </row>
    <row r="37" spans="1:10" ht="22" customHeight="1">
      <c r="A37" s="1" t="s">
        <v>57</v>
      </c>
      <c r="B37" s="1"/>
      <c r="C37" s="1"/>
      <c r="D37" s="1"/>
      <c r="E37" s="1"/>
      <c r="F37" s="1"/>
      <c r="G37" s="1"/>
      <c r="H37" s="1"/>
      <c r="I37" s="1"/>
      <c r="J37" s="1"/>
    </row>
    <row r="38" spans="1:10" ht="22" customHeight="1" thickBot="1">
      <c r="A38" s="1" t="s">
        <v>62</v>
      </c>
      <c r="B38" s="1"/>
      <c r="C38" s="1"/>
      <c r="D38" s="1"/>
      <c r="E38" s="1"/>
      <c r="F38" s="1"/>
      <c r="G38" s="1"/>
      <c r="H38" s="1"/>
      <c r="I38" s="1"/>
      <c r="J38" s="1"/>
    </row>
    <row r="39" spans="1:10" ht="22" customHeight="1" thickTop="1">
      <c r="A39" s="90" t="s">
        <v>66</v>
      </c>
      <c r="B39" s="91"/>
      <c r="C39" s="91"/>
      <c r="D39" s="91"/>
      <c r="E39" s="91"/>
      <c r="F39" s="91"/>
      <c r="G39" s="91"/>
      <c r="H39" s="91"/>
      <c r="I39" s="91"/>
      <c r="J39" s="92"/>
    </row>
    <row r="40" spans="1:10" ht="22" customHeight="1">
      <c r="A40" s="93" t="s">
        <v>65</v>
      </c>
      <c r="B40" s="94"/>
      <c r="C40" s="94"/>
      <c r="D40" s="94"/>
      <c r="E40" s="94"/>
      <c r="F40" s="94"/>
      <c r="G40" s="94"/>
      <c r="H40" s="94"/>
      <c r="I40" s="94"/>
      <c r="J40" s="95"/>
    </row>
    <row r="41" spans="1:10" ht="22" customHeight="1" thickBot="1">
      <c r="A41" s="96" t="s">
        <v>71</v>
      </c>
      <c r="B41" s="97"/>
      <c r="C41" s="97"/>
      <c r="D41" s="97"/>
      <c r="E41" s="97"/>
      <c r="F41" s="97"/>
      <c r="G41" s="97"/>
      <c r="H41" s="97"/>
      <c r="I41" s="97"/>
      <c r="J41" s="98"/>
    </row>
    <row r="42" spans="1:10" ht="22" customHeight="1" thickTop="1">
      <c r="A42" s="1" t="s">
        <v>79</v>
      </c>
      <c r="B42" s="94"/>
      <c r="C42" s="94"/>
      <c r="D42" s="94"/>
      <c r="E42" s="94"/>
      <c r="F42" s="94"/>
      <c r="G42" s="94"/>
      <c r="H42" s="94"/>
      <c r="I42" s="94"/>
      <c r="J42" s="94"/>
    </row>
    <row r="43" spans="1:10" ht="6" customHeight="1">
      <c r="A43" s="1"/>
      <c r="B43" s="1"/>
      <c r="C43" s="1"/>
      <c r="D43" s="1"/>
      <c r="E43" s="1"/>
      <c r="F43" s="1"/>
      <c r="G43" s="1"/>
      <c r="H43" s="1"/>
      <c r="I43" s="1"/>
      <c r="J43" s="1"/>
    </row>
    <row r="44" spans="1:10" ht="22" customHeight="1">
      <c r="A44" s="89" t="s">
        <v>80</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22</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1" t="s">
        <v>5</v>
      </c>
      <c r="B1" s="121"/>
      <c r="C1" s="121"/>
      <c r="D1" s="121"/>
      <c r="E1" s="121"/>
      <c r="F1" s="121"/>
      <c r="G1" s="121"/>
      <c r="H1" s="121"/>
      <c r="I1" s="121"/>
      <c r="J1" s="121"/>
      <c r="K1" s="121"/>
      <c r="L1" s="121"/>
      <c r="M1" s="121"/>
      <c r="N1" s="121"/>
      <c r="O1" s="121"/>
      <c r="P1" s="121"/>
      <c r="Q1" s="80"/>
      <c r="R1" s="122"/>
      <c r="S1" s="123"/>
    </row>
    <row r="2" spans="1:19" ht="10" customHeight="1" thickBot="1">
      <c r="A2" s="2"/>
      <c r="B2" s="2"/>
      <c r="C2" s="2"/>
      <c r="D2" s="2"/>
      <c r="E2" s="2"/>
      <c r="F2" s="2"/>
      <c r="G2" s="2"/>
      <c r="H2" s="2"/>
      <c r="I2" s="2"/>
      <c r="J2" s="2"/>
      <c r="K2" s="2"/>
      <c r="L2" s="2"/>
      <c r="M2" s="2"/>
      <c r="N2" s="2"/>
      <c r="O2" s="2"/>
      <c r="P2" s="2"/>
      <c r="Q2" s="2"/>
      <c r="R2" s="2"/>
      <c r="S2" s="2"/>
    </row>
    <row r="3" spans="1:19" ht="15" customHeight="1" thickTop="1">
      <c r="A3" s="208" t="s">
        <v>9</v>
      </c>
      <c r="B3" s="209"/>
      <c r="C3" s="254">
        <v>6</v>
      </c>
      <c r="D3" s="192" t="s">
        <v>6</v>
      </c>
      <c r="E3" s="215">
        <v>5</v>
      </c>
      <c r="F3" s="215"/>
      <c r="G3" s="192" t="s">
        <v>7</v>
      </c>
      <c r="H3" s="192" t="s">
        <v>92</v>
      </c>
      <c r="I3" s="193"/>
      <c r="J3" s="217" t="s">
        <v>8</v>
      </c>
      <c r="K3" s="218"/>
      <c r="L3" s="209"/>
      <c r="M3" s="223" t="s">
        <v>93</v>
      </c>
      <c r="N3" s="224"/>
      <c r="O3" s="224"/>
      <c r="P3" s="224"/>
      <c r="Q3" s="224"/>
      <c r="R3" s="224"/>
      <c r="S3" s="225"/>
    </row>
    <row r="4" spans="1:19" ht="15" customHeight="1">
      <c r="A4" s="210"/>
      <c r="B4" s="211"/>
      <c r="C4" s="104"/>
      <c r="D4" s="119"/>
      <c r="E4" s="118">
        <v>6</v>
      </c>
      <c r="F4" s="118"/>
      <c r="G4" s="119"/>
      <c r="H4" s="119" t="s">
        <v>91</v>
      </c>
      <c r="I4" s="120"/>
      <c r="J4" s="219"/>
      <c r="K4" s="220"/>
      <c r="L4" s="211"/>
      <c r="M4" s="226"/>
      <c r="N4" s="227"/>
      <c r="O4" s="227"/>
      <c r="P4" s="227"/>
      <c r="Q4" s="227"/>
      <c r="R4" s="227"/>
      <c r="S4" s="228"/>
    </row>
    <row r="5" spans="1:19" ht="15" customHeight="1">
      <c r="A5" s="212"/>
      <c r="B5" s="213"/>
      <c r="C5" s="253"/>
      <c r="D5" s="214"/>
      <c r="E5" s="214"/>
      <c r="F5" s="214"/>
      <c r="G5" s="214"/>
      <c r="H5" s="214"/>
      <c r="I5" s="216"/>
      <c r="J5" s="221"/>
      <c r="K5" s="222"/>
      <c r="L5" s="213"/>
      <c r="M5" s="229"/>
      <c r="N5" s="230"/>
      <c r="O5" s="230"/>
      <c r="P5" s="230"/>
      <c r="Q5" s="230"/>
      <c r="R5" s="230"/>
      <c r="S5" s="231"/>
    </row>
    <row r="6" spans="1:19" ht="32.15" customHeight="1">
      <c r="A6" s="159" t="s">
        <v>15</v>
      </c>
      <c r="B6" s="160"/>
      <c r="C6" s="161"/>
      <c r="D6" s="162"/>
      <c r="E6" s="162"/>
      <c r="F6" s="162"/>
      <c r="G6" s="162"/>
      <c r="H6" s="162"/>
      <c r="I6" s="61" t="s">
        <v>12</v>
      </c>
      <c r="J6" s="163" t="s">
        <v>10</v>
      </c>
      <c r="K6" s="163"/>
      <c r="L6" s="163"/>
      <c r="M6" s="164"/>
      <c r="N6" s="164"/>
      <c r="O6" s="164"/>
      <c r="P6" s="164"/>
      <c r="Q6" s="164"/>
      <c r="R6" s="164"/>
      <c r="S6" s="165"/>
    </row>
    <row r="7" spans="1:19" ht="32.15" customHeight="1" thickBot="1">
      <c r="A7" s="166" t="s">
        <v>16</v>
      </c>
      <c r="B7" s="167"/>
      <c r="C7" s="168"/>
      <c r="D7" s="169"/>
      <c r="E7" s="169"/>
      <c r="F7" s="169"/>
      <c r="G7" s="169"/>
      <c r="H7" s="169"/>
      <c r="I7" s="170"/>
      <c r="J7" s="167" t="s">
        <v>11</v>
      </c>
      <c r="K7" s="167"/>
      <c r="L7" s="167"/>
      <c r="M7" s="171"/>
      <c r="N7" s="171"/>
      <c r="O7" s="171"/>
      <c r="P7" s="171"/>
      <c r="Q7" s="171"/>
      <c r="R7" s="171"/>
      <c r="S7" s="172"/>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6" t="s">
        <v>17</v>
      </c>
      <c r="B9" s="107"/>
      <c r="C9" s="107"/>
      <c r="D9" s="107"/>
      <c r="E9" s="107"/>
      <c r="F9" s="177"/>
      <c r="G9" s="186"/>
      <c r="H9" s="187"/>
      <c r="I9" s="187"/>
      <c r="J9" s="99" t="s">
        <v>83</v>
      </c>
      <c r="K9" s="101" t="s">
        <v>84</v>
      </c>
      <c r="L9" s="105"/>
      <c r="M9" s="105"/>
      <c r="N9" s="107" t="s">
        <v>86</v>
      </c>
      <c r="O9" s="107"/>
      <c r="P9" s="101" t="s">
        <v>85</v>
      </c>
      <c r="Q9" s="109" t="str">
        <f>IF(L9="","",G9*L9)</f>
        <v/>
      </c>
      <c r="R9" s="109"/>
      <c r="S9" s="110"/>
    </row>
    <row r="10" spans="1:19" ht="22" customHeight="1" thickBot="1">
      <c r="A10" s="178" t="s">
        <v>14</v>
      </c>
      <c r="B10" s="108"/>
      <c r="C10" s="108"/>
      <c r="D10" s="108"/>
      <c r="E10" s="108"/>
      <c r="F10" s="179"/>
      <c r="G10" s="188"/>
      <c r="H10" s="189"/>
      <c r="I10" s="189"/>
      <c r="J10" s="100" t="s">
        <v>83</v>
      </c>
      <c r="K10" s="102" t="s">
        <v>84</v>
      </c>
      <c r="L10" s="106"/>
      <c r="M10" s="106"/>
      <c r="N10" s="108" t="s">
        <v>86</v>
      </c>
      <c r="O10" s="108"/>
      <c r="P10" s="102" t="s">
        <v>85</v>
      </c>
      <c r="Q10" s="111" t="str">
        <f t="shared" ref="Q10:Q11" si="0">IF(L10="","",G10*L10)</f>
        <v/>
      </c>
      <c r="R10" s="111"/>
      <c r="S10" s="112"/>
    </row>
    <row r="11" spans="1:19" ht="22" customHeight="1" thickBot="1">
      <c r="A11" s="180" t="s">
        <v>81</v>
      </c>
      <c r="B11" s="181"/>
      <c r="C11" s="181"/>
      <c r="D11" s="181"/>
      <c r="E11" s="181"/>
      <c r="F11" s="182"/>
      <c r="G11" s="190">
        <v>500</v>
      </c>
      <c r="H11" s="191"/>
      <c r="I11" s="191"/>
      <c r="J11" s="100" t="s">
        <v>83</v>
      </c>
      <c r="K11" s="102" t="s">
        <v>84</v>
      </c>
      <c r="L11" s="106"/>
      <c r="M11" s="106"/>
      <c r="N11" s="108" t="s">
        <v>87</v>
      </c>
      <c r="O11" s="108"/>
      <c r="P11" s="102" t="s">
        <v>85</v>
      </c>
      <c r="Q11" s="111" t="str">
        <f t="shared" si="0"/>
        <v/>
      </c>
      <c r="R11" s="111"/>
      <c r="S11" s="112"/>
    </row>
    <row r="12" spans="1:19" ht="22" customHeight="1" thickBot="1">
      <c r="A12" s="183" t="s">
        <v>82</v>
      </c>
      <c r="B12" s="184"/>
      <c r="C12" s="184"/>
      <c r="D12" s="184"/>
      <c r="E12" s="184"/>
      <c r="F12" s="185"/>
      <c r="G12" s="116"/>
      <c r="H12" s="117"/>
      <c r="I12" s="117"/>
      <c r="J12" s="117"/>
      <c r="K12" s="117"/>
      <c r="L12" s="117"/>
      <c r="M12" s="117"/>
      <c r="N12" s="117"/>
      <c r="O12" s="117"/>
      <c r="P12" s="117"/>
      <c r="Q12" s="113">
        <f>SUM(Q9:S11)</f>
        <v>0</v>
      </c>
      <c r="R12" s="114"/>
      <c r="S12" s="115"/>
    </row>
    <row r="13" spans="1:19" ht="8.15" customHeight="1" thickTop="1" thickBot="1"/>
    <row r="14" spans="1:19" ht="16" customHeight="1">
      <c r="A14" s="194" t="s">
        <v>0</v>
      </c>
      <c r="B14" s="195"/>
      <c r="C14" s="195" t="s">
        <v>1</v>
      </c>
      <c r="D14" s="195"/>
      <c r="E14" s="195"/>
      <c r="F14" s="195"/>
      <c r="G14" s="195"/>
      <c r="H14" s="198" t="s">
        <v>22</v>
      </c>
      <c r="I14" s="198"/>
      <c r="J14" s="200" t="s">
        <v>2</v>
      </c>
      <c r="K14" s="201"/>
      <c r="L14" s="201"/>
      <c r="M14" s="201"/>
      <c r="N14" s="201"/>
      <c r="O14" s="201"/>
      <c r="P14" s="201"/>
      <c r="Q14" s="201"/>
      <c r="R14" s="201"/>
      <c r="S14" s="202"/>
    </row>
    <row r="15" spans="1:19" ht="16" customHeight="1" thickBot="1">
      <c r="A15" s="196"/>
      <c r="B15" s="197"/>
      <c r="C15" s="197"/>
      <c r="D15" s="197"/>
      <c r="E15" s="197"/>
      <c r="F15" s="197"/>
      <c r="G15" s="197"/>
      <c r="H15" s="199"/>
      <c r="I15" s="199"/>
      <c r="J15" s="203">
        <v>1</v>
      </c>
      <c r="K15" s="204"/>
      <c r="L15" s="203">
        <v>2</v>
      </c>
      <c r="M15" s="204"/>
      <c r="N15" s="205">
        <v>3</v>
      </c>
      <c r="O15" s="206"/>
      <c r="P15" s="203" t="s">
        <v>3</v>
      </c>
      <c r="Q15" s="204"/>
      <c r="R15" s="203" t="s">
        <v>4</v>
      </c>
      <c r="S15" s="207"/>
    </row>
    <row r="16" spans="1:19" ht="13" customHeight="1">
      <c r="A16" s="137" t="str">
        <f>IF(選手名簿!B2="","",選手名簿!B2)</f>
        <v/>
      </c>
      <c r="B16" s="138"/>
      <c r="C16" s="139" t="str">
        <f>IF(選手名簿!C2="","",選手名簿!C2)</f>
        <v/>
      </c>
      <c r="D16" s="140"/>
      <c r="E16" s="140"/>
      <c r="F16" s="140"/>
      <c r="G16" s="141"/>
      <c r="H16" s="142" t="str">
        <f>IF(選手名簿!D2="","",選手名簿!D2)</f>
        <v/>
      </c>
      <c r="I16" s="138"/>
      <c r="J16" s="156"/>
      <c r="K16" s="156"/>
      <c r="L16" s="156"/>
      <c r="M16" s="156"/>
      <c r="N16" s="156"/>
      <c r="O16" s="156"/>
      <c r="P16" s="156"/>
      <c r="Q16" s="156"/>
      <c r="R16" s="156"/>
      <c r="S16" s="157"/>
    </row>
    <row r="17" spans="1:19" ht="13" customHeight="1">
      <c r="A17" s="126"/>
      <c r="B17" s="127"/>
      <c r="C17" s="131"/>
      <c r="D17" s="132"/>
      <c r="E17" s="132"/>
      <c r="F17" s="132"/>
      <c r="G17" s="133"/>
      <c r="H17" s="136"/>
      <c r="I17" s="127"/>
      <c r="J17" s="150"/>
      <c r="K17" s="151"/>
      <c r="L17" s="150"/>
      <c r="M17" s="151"/>
      <c r="N17" s="150"/>
      <c r="O17" s="151"/>
      <c r="P17" s="150"/>
      <c r="Q17" s="151"/>
      <c r="R17" s="150"/>
      <c r="S17" s="158"/>
    </row>
    <row r="18" spans="1:19" ht="13" customHeight="1">
      <c r="A18" s="124" t="str">
        <f>IF(選手名簿!B3="","",選手名簿!B3)</f>
        <v/>
      </c>
      <c r="B18" s="125"/>
      <c r="C18" s="173" t="str">
        <f>IF(選手名簿!C3="","",選手名簿!C3)</f>
        <v/>
      </c>
      <c r="D18" s="174"/>
      <c r="E18" s="174"/>
      <c r="F18" s="174"/>
      <c r="G18" s="175"/>
      <c r="H18" s="145" t="str">
        <f>IF(選手名簿!D3="","",選手名簿!D3)</f>
        <v/>
      </c>
      <c r="I18" s="125"/>
      <c r="J18" s="149"/>
      <c r="K18" s="149"/>
      <c r="L18" s="149"/>
      <c r="M18" s="149"/>
      <c r="N18" s="149"/>
      <c r="O18" s="149"/>
      <c r="P18" s="149"/>
      <c r="Q18" s="149"/>
      <c r="R18" s="149"/>
      <c r="S18" s="152"/>
    </row>
    <row r="19" spans="1:19" ht="13" customHeight="1">
      <c r="A19" s="126"/>
      <c r="B19" s="127"/>
      <c r="C19" s="131"/>
      <c r="D19" s="132"/>
      <c r="E19" s="132"/>
      <c r="F19" s="132"/>
      <c r="G19" s="133"/>
      <c r="H19" s="136"/>
      <c r="I19" s="127"/>
      <c r="J19" s="150"/>
      <c r="K19" s="151"/>
      <c r="L19" s="150"/>
      <c r="M19" s="151"/>
      <c r="N19" s="150"/>
      <c r="O19" s="151"/>
      <c r="P19" s="150"/>
      <c r="Q19" s="151"/>
      <c r="R19" s="150"/>
      <c r="S19" s="158"/>
    </row>
    <row r="20" spans="1:19" ht="13" customHeight="1">
      <c r="A20" s="124" t="str">
        <f>IF(選手名簿!B4="","",選手名簿!B4)</f>
        <v/>
      </c>
      <c r="B20" s="125"/>
      <c r="C20" s="173" t="str">
        <f>IF(選手名簿!C4="","",選手名簿!C4)</f>
        <v/>
      </c>
      <c r="D20" s="174"/>
      <c r="E20" s="174"/>
      <c r="F20" s="174"/>
      <c r="G20" s="175"/>
      <c r="H20" s="145" t="str">
        <f>IF(選手名簿!D4="","",選手名簿!D4)</f>
        <v/>
      </c>
      <c r="I20" s="125"/>
      <c r="J20" s="149"/>
      <c r="K20" s="149"/>
      <c r="L20" s="149"/>
      <c r="M20" s="149"/>
      <c r="N20" s="149"/>
      <c r="O20" s="149"/>
      <c r="P20" s="149"/>
      <c r="Q20" s="149"/>
      <c r="R20" s="149"/>
      <c r="S20" s="152"/>
    </row>
    <row r="21" spans="1:19" ht="13" customHeight="1">
      <c r="A21" s="126"/>
      <c r="B21" s="127"/>
      <c r="C21" s="131"/>
      <c r="D21" s="132"/>
      <c r="E21" s="132"/>
      <c r="F21" s="132"/>
      <c r="G21" s="133"/>
      <c r="H21" s="136"/>
      <c r="I21" s="127"/>
      <c r="J21" s="150"/>
      <c r="K21" s="151"/>
      <c r="L21" s="150"/>
      <c r="M21" s="151"/>
      <c r="N21" s="150"/>
      <c r="O21" s="151"/>
      <c r="P21" s="150"/>
      <c r="Q21" s="151"/>
      <c r="R21" s="150"/>
      <c r="S21" s="158"/>
    </row>
    <row r="22" spans="1:19" ht="13" customHeight="1">
      <c r="A22" s="124" t="str">
        <f>IF(選手名簿!B5="","",選手名簿!B5)</f>
        <v/>
      </c>
      <c r="B22" s="125"/>
      <c r="C22" s="173" t="str">
        <f>IF(選手名簿!C5="","",選手名簿!C5)</f>
        <v/>
      </c>
      <c r="D22" s="174"/>
      <c r="E22" s="174"/>
      <c r="F22" s="174"/>
      <c r="G22" s="175"/>
      <c r="H22" s="145" t="str">
        <f>IF(選手名簿!D5="","",選手名簿!D5)</f>
        <v/>
      </c>
      <c r="I22" s="125"/>
      <c r="J22" s="149"/>
      <c r="K22" s="149"/>
      <c r="L22" s="149"/>
      <c r="M22" s="149"/>
      <c r="N22" s="149"/>
      <c r="O22" s="149"/>
      <c r="P22" s="149"/>
      <c r="Q22" s="149"/>
      <c r="R22" s="149"/>
      <c r="S22" s="152"/>
    </row>
    <row r="23" spans="1:19" ht="13" customHeight="1">
      <c r="A23" s="126"/>
      <c r="B23" s="127"/>
      <c r="C23" s="131"/>
      <c r="D23" s="132"/>
      <c r="E23" s="132"/>
      <c r="F23" s="132"/>
      <c r="G23" s="133"/>
      <c r="H23" s="136"/>
      <c r="I23" s="127"/>
      <c r="J23" s="150"/>
      <c r="K23" s="151"/>
      <c r="L23" s="150"/>
      <c r="M23" s="151"/>
      <c r="N23" s="150"/>
      <c r="O23" s="151"/>
      <c r="P23" s="235"/>
      <c r="Q23" s="236"/>
      <c r="R23" s="150"/>
      <c r="S23" s="158"/>
    </row>
    <row r="24" spans="1:19" ht="13" customHeight="1">
      <c r="A24" s="124" t="str">
        <f>IF(選手名簿!B6="","",選手名簿!B6)</f>
        <v/>
      </c>
      <c r="B24" s="125"/>
      <c r="C24" s="173" t="str">
        <f>IF(選手名簿!C6="","",選手名簿!C6)</f>
        <v/>
      </c>
      <c r="D24" s="174"/>
      <c r="E24" s="174"/>
      <c r="F24" s="174"/>
      <c r="G24" s="175"/>
      <c r="H24" s="145" t="str">
        <f>IF(選手名簿!D6="","",選手名簿!D6)</f>
        <v/>
      </c>
      <c r="I24" s="125"/>
      <c r="J24" s="149"/>
      <c r="K24" s="149"/>
      <c r="L24" s="149"/>
      <c r="M24" s="149"/>
      <c r="N24" s="149"/>
      <c r="O24" s="149"/>
      <c r="P24" s="149"/>
      <c r="Q24" s="149"/>
      <c r="R24" s="149"/>
      <c r="S24" s="152"/>
    </row>
    <row r="25" spans="1:19" ht="13" customHeight="1" thickBot="1">
      <c r="A25" s="143"/>
      <c r="B25" s="144"/>
      <c r="C25" s="232"/>
      <c r="D25" s="233"/>
      <c r="E25" s="233"/>
      <c r="F25" s="233"/>
      <c r="G25" s="234"/>
      <c r="H25" s="147"/>
      <c r="I25" s="144"/>
      <c r="J25" s="153"/>
      <c r="K25" s="154"/>
      <c r="L25" s="153"/>
      <c r="M25" s="154"/>
      <c r="N25" s="153"/>
      <c r="O25" s="154"/>
      <c r="P25" s="153"/>
      <c r="Q25" s="154"/>
      <c r="R25" s="153"/>
      <c r="S25" s="155"/>
    </row>
    <row r="26" spans="1:19" ht="13" customHeight="1">
      <c r="A26" s="137" t="str">
        <f>IF(選手名簿!B7="","",選手名簿!B7)</f>
        <v/>
      </c>
      <c r="B26" s="138"/>
      <c r="C26" s="139" t="str">
        <f>IF(選手名簿!C7="","",選手名簿!C7)</f>
        <v/>
      </c>
      <c r="D26" s="140"/>
      <c r="E26" s="140"/>
      <c r="F26" s="140"/>
      <c r="G26" s="141"/>
      <c r="H26" s="142" t="str">
        <f>IF(選手名簿!D7="","",選手名簿!D7)</f>
        <v/>
      </c>
      <c r="I26" s="138"/>
      <c r="J26" s="156"/>
      <c r="K26" s="156"/>
      <c r="L26" s="156"/>
      <c r="M26" s="156"/>
      <c r="N26" s="156"/>
      <c r="O26" s="156"/>
      <c r="P26" s="156"/>
      <c r="Q26" s="156"/>
      <c r="R26" s="156"/>
      <c r="S26" s="157"/>
    </row>
    <row r="27" spans="1:19" ht="13" customHeight="1">
      <c r="A27" s="126"/>
      <c r="B27" s="127"/>
      <c r="C27" s="131"/>
      <c r="D27" s="132"/>
      <c r="E27" s="132"/>
      <c r="F27" s="132"/>
      <c r="G27" s="133"/>
      <c r="H27" s="136"/>
      <c r="I27" s="127"/>
      <c r="J27" s="150"/>
      <c r="K27" s="151"/>
      <c r="L27" s="150"/>
      <c r="M27" s="151"/>
      <c r="N27" s="150"/>
      <c r="O27" s="151"/>
      <c r="P27" s="150"/>
      <c r="Q27" s="151"/>
      <c r="R27" s="150"/>
      <c r="S27" s="158"/>
    </row>
    <row r="28" spans="1:19" ht="13" customHeight="1">
      <c r="A28" s="124" t="str">
        <f>IF(選手名簿!B8="","",選手名簿!B8)</f>
        <v/>
      </c>
      <c r="B28" s="125"/>
      <c r="C28" s="173" t="str">
        <f>IF(選手名簿!C8="","",選手名簿!C8)</f>
        <v/>
      </c>
      <c r="D28" s="174"/>
      <c r="E28" s="174"/>
      <c r="F28" s="174"/>
      <c r="G28" s="175"/>
      <c r="H28" s="145" t="str">
        <f>IF(選手名簿!D8="","",選手名簿!D8)</f>
        <v/>
      </c>
      <c r="I28" s="125"/>
      <c r="J28" s="149"/>
      <c r="K28" s="149"/>
      <c r="L28" s="149"/>
      <c r="M28" s="149"/>
      <c r="N28" s="149"/>
      <c r="O28" s="149"/>
      <c r="P28" s="149"/>
      <c r="Q28" s="149"/>
      <c r="R28" s="149"/>
      <c r="S28" s="152"/>
    </row>
    <row r="29" spans="1:19" ht="13" customHeight="1">
      <c r="A29" s="126"/>
      <c r="B29" s="127"/>
      <c r="C29" s="131"/>
      <c r="D29" s="132"/>
      <c r="E29" s="132"/>
      <c r="F29" s="132"/>
      <c r="G29" s="133"/>
      <c r="H29" s="136"/>
      <c r="I29" s="127"/>
      <c r="J29" s="150"/>
      <c r="K29" s="151"/>
      <c r="L29" s="150"/>
      <c r="M29" s="151"/>
      <c r="N29" s="150"/>
      <c r="O29" s="151"/>
      <c r="P29" s="150"/>
      <c r="Q29" s="151"/>
      <c r="R29" s="150"/>
      <c r="S29" s="158"/>
    </row>
    <row r="30" spans="1:19" ht="13" customHeight="1">
      <c r="A30" s="124" t="str">
        <f>IF(選手名簿!B9="","",選手名簿!B9)</f>
        <v/>
      </c>
      <c r="B30" s="125"/>
      <c r="C30" s="173" t="str">
        <f>IF(選手名簿!C9="","",選手名簿!C9)</f>
        <v/>
      </c>
      <c r="D30" s="174"/>
      <c r="E30" s="174"/>
      <c r="F30" s="174"/>
      <c r="G30" s="175"/>
      <c r="H30" s="145" t="str">
        <f>IF(選手名簿!D9="","",選手名簿!D9)</f>
        <v/>
      </c>
      <c r="I30" s="125"/>
      <c r="J30" s="149"/>
      <c r="K30" s="149"/>
      <c r="L30" s="149"/>
      <c r="M30" s="149"/>
      <c r="N30" s="149"/>
      <c r="O30" s="149"/>
      <c r="P30" s="149"/>
      <c r="Q30" s="149"/>
      <c r="R30" s="149"/>
      <c r="S30" s="152"/>
    </row>
    <row r="31" spans="1:19" ht="13" customHeight="1">
      <c r="A31" s="126"/>
      <c r="B31" s="127"/>
      <c r="C31" s="131"/>
      <c r="D31" s="132"/>
      <c r="E31" s="132"/>
      <c r="F31" s="132"/>
      <c r="G31" s="133"/>
      <c r="H31" s="136"/>
      <c r="I31" s="127"/>
      <c r="J31" s="150"/>
      <c r="K31" s="151"/>
      <c r="L31" s="150"/>
      <c r="M31" s="151"/>
      <c r="N31" s="150"/>
      <c r="O31" s="151"/>
      <c r="P31" s="150"/>
      <c r="Q31" s="151"/>
      <c r="R31" s="150"/>
      <c r="S31" s="158"/>
    </row>
    <row r="32" spans="1:19" ht="13" customHeight="1">
      <c r="A32" s="124" t="str">
        <f>IF(選手名簿!B10="","",選手名簿!B10)</f>
        <v/>
      </c>
      <c r="B32" s="125"/>
      <c r="C32" s="173" t="str">
        <f>IF(選手名簿!C10="","",選手名簿!C10)</f>
        <v/>
      </c>
      <c r="D32" s="174"/>
      <c r="E32" s="174"/>
      <c r="F32" s="174"/>
      <c r="G32" s="175"/>
      <c r="H32" s="145" t="str">
        <f>IF(選手名簿!D10="","",選手名簿!D10)</f>
        <v/>
      </c>
      <c r="I32" s="125"/>
      <c r="J32" s="149"/>
      <c r="K32" s="149"/>
      <c r="L32" s="149"/>
      <c r="M32" s="149"/>
      <c r="N32" s="149"/>
      <c r="O32" s="149"/>
      <c r="P32" s="149"/>
      <c r="Q32" s="149"/>
      <c r="R32" s="149"/>
      <c r="S32" s="152"/>
    </row>
    <row r="33" spans="1:19" ht="13" customHeight="1">
      <c r="A33" s="126"/>
      <c r="B33" s="127"/>
      <c r="C33" s="131"/>
      <c r="D33" s="132"/>
      <c r="E33" s="132"/>
      <c r="F33" s="132"/>
      <c r="G33" s="133"/>
      <c r="H33" s="136"/>
      <c r="I33" s="127"/>
      <c r="J33" s="150"/>
      <c r="K33" s="151"/>
      <c r="L33" s="150"/>
      <c r="M33" s="151"/>
      <c r="N33" s="150"/>
      <c r="O33" s="151"/>
      <c r="P33" s="150"/>
      <c r="Q33" s="151"/>
      <c r="R33" s="150"/>
      <c r="S33" s="158"/>
    </row>
    <row r="34" spans="1:19" ht="13" customHeight="1">
      <c r="A34" s="124" t="str">
        <f>IF(選手名簿!B11="","",選手名簿!B11)</f>
        <v/>
      </c>
      <c r="B34" s="125"/>
      <c r="C34" s="173" t="str">
        <f>IF(選手名簿!C11="","",選手名簿!C11)</f>
        <v/>
      </c>
      <c r="D34" s="174"/>
      <c r="E34" s="174"/>
      <c r="F34" s="174"/>
      <c r="G34" s="175"/>
      <c r="H34" s="145" t="str">
        <f>IF(選手名簿!D11="","",選手名簿!D11)</f>
        <v/>
      </c>
      <c r="I34" s="125"/>
      <c r="J34" s="149"/>
      <c r="K34" s="149"/>
      <c r="L34" s="149"/>
      <c r="M34" s="149"/>
      <c r="N34" s="149"/>
      <c r="O34" s="149"/>
      <c r="P34" s="149"/>
      <c r="Q34" s="149"/>
      <c r="R34" s="149"/>
      <c r="S34" s="152"/>
    </row>
    <row r="35" spans="1:19" ht="13" customHeight="1" thickBot="1">
      <c r="A35" s="143"/>
      <c r="B35" s="144"/>
      <c r="C35" s="232"/>
      <c r="D35" s="233"/>
      <c r="E35" s="233"/>
      <c r="F35" s="233"/>
      <c r="G35" s="234"/>
      <c r="H35" s="147"/>
      <c r="I35" s="144"/>
      <c r="J35" s="153"/>
      <c r="K35" s="154"/>
      <c r="L35" s="153"/>
      <c r="M35" s="154"/>
      <c r="N35" s="153"/>
      <c r="O35" s="154"/>
      <c r="P35" s="153"/>
      <c r="Q35" s="154"/>
      <c r="R35" s="153"/>
      <c r="S35" s="155"/>
    </row>
    <row r="36" spans="1:19" ht="13" customHeight="1">
      <c r="A36" s="137" t="str">
        <f>IF(選手名簿!B12="","",選手名簿!B12)</f>
        <v/>
      </c>
      <c r="B36" s="138"/>
      <c r="C36" s="139" t="str">
        <f>IF(選手名簿!C12="","",選手名簿!C12)</f>
        <v/>
      </c>
      <c r="D36" s="140"/>
      <c r="E36" s="140"/>
      <c r="F36" s="140"/>
      <c r="G36" s="141"/>
      <c r="H36" s="142" t="str">
        <f>IF(選手名簿!D12="","",選手名簿!D12)</f>
        <v/>
      </c>
      <c r="I36" s="138"/>
      <c r="J36" s="156"/>
      <c r="K36" s="156"/>
      <c r="L36" s="156"/>
      <c r="M36" s="156"/>
      <c r="N36" s="156"/>
      <c r="O36" s="156"/>
      <c r="P36" s="156"/>
      <c r="Q36" s="156"/>
      <c r="R36" s="156"/>
      <c r="S36" s="157"/>
    </row>
    <row r="37" spans="1:19" ht="13" customHeight="1">
      <c r="A37" s="126"/>
      <c r="B37" s="127"/>
      <c r="C37" s="131"/>
      <c r="D37" s="132"/>
      <c r="E37" s="132"/>
      <c r="F37" s="132"/>
      <c r="G37" s="133"/>
      <c r="H37" s="136"/>
      <c r="I37" s="127"/>
      <c r="J37" s="150"/>
      <c r="K37" s="151"/>
      <c r="L37" s="150"/>
      <c r="M37" s="151"/>
      <c r="N37" s="150"/>
      <c r="O37" s="151"/>
      <c r="P37" s="150"/>
      <c r="Q37" s="151"/>
      <c r="R37" s="150"/>
      <c r="S37" s="158"/>
    </row>
    <row r="38" spans="1:19" ht="13" customHeight="1">
      <c r="A38" s="124" t="str">
        <f>IF(選手名簿!B13="","",選手名簿!B13)</f>
        <v/>
      </c>
      <c r="B38" s="125"/>
      <c r="C38" s="173" t="str">
        <f>IF(選手名簿!C13="","",選手名簿!C13)</f>
        <v/>
      </c>
      <c r="D38" s="174"/>
      <c r="E38" s="174"/>
      <c r="F38" s="174"/>
      <c r="G38" s="175"/>
      <c r="H38" s="145" t="str">
        <f>IF(選手名簿!D13="","",選手名簿!D13)</f>
        <v/>
      </c>
      <c r="I38" s="125"/>
      <c r="J38" s="149"/>
      <c r="K38" s="149"/>
      <c r="L38" s="149"/>
      <c r="M38" s="149"/>
      <c r="N38" s="149"/>
      <c r="O38" s="149"/>
      <c r="P38" s="149"/>
      <c r="Q38" s="149"/>
      <c r="R38" s="149"/>
      <c r="S38" s="152"/>
    </row>
    <row r="39" spans="1:19" ht="13" customHeight="1">
      <c r="A39" s="126"/>
      <c r="B39" s="127"/>
      <c r="C39" s="131"/>
      <c r="D39" s="132"/>
      <c r="E39" s="132"/>
      <c r="F39" s="132"/>
      <c r="G39" s="133"/>
      <c r="H39" s="136"/>
      <c r="I39" s="127"/>
      <c r="J39" s="150"/>
      <c r="K39" s="151"/>
      <c r="L39" s="150"/>
      <c r="M39" s="151"/>
      <c r="N39" s="150"/>
      <c r="O39" s="151"/>
      <c r="P39" s="150"/>
      <c r="Q39" s="151"/>
      <c r="R39" s="150"/>
      <c r="S39" s="158"/>
    </row>
    <row r="40" spans="1:19" ht="13" customHeight="1">
      <c r="A40" s="124" t="str">
        <f>IF(選手名簿!B14="","",選手名簿!B14)</f>
        <v/>
      </c>
      <c r="B40" s="125"/>
      <c r="C40" s="173" t="str">
        <f>IF(選手名簿!C14="","",選手名簿!C14)</f>
        <v/>
      </c>
      <c r="D40" s="174"/>
      <c r="E40" s="174"/>
      <c r="F40" s="174"/>
      <c r="G40" s="175"/>
      <c r="H40" s="145" t="str">
        <f>IF(選手名簿!D14="","",選手名簿!D14)</f>
        <v/>
      </c>
      <c r="I40" s="125"/>
      <c r="J40" s="149"/>
      <c r="K40" s="149"/>
      <c r="L40" s="149"/>
      <c r="M40" s="149"/>
      <c r="N40" s="149"/>
      <c r="O40" s="149"/>
      <c r="P40" s="149"/>
      <c r="Q40" s="149"/>
      <c r="R40" s="149"/>
      <c r="S40" s="152"/>
    </row>
    <row r="41" spans="1:19" ht="13" customHeight="1">
      <c r="A41" s="126"/>
      <c r="B41" s="127"/>
      <c r="C41" s="131"/>
      <c r="D41" s="132"/>
      <c r="E41" s="132"/>
      <c r="F41" s="132"/>
      <c r="G41" s="133"/>
      <c r="H41" s="136"/>
      <c r="I41" s="127"/>
      <c r="J41" s="150"/>
      <c r="K41" s="151"/>
      <c r="L41" s="150"/>
      <c r="M41" s="151"/>
      <c r="N41" s="150"/>
      <c r="O41" s="151"/>
      <c r="P41" s="150"/>
      <c r="Q41" s="151"/>
      <c r="R41" s="150"/>
      <c r="S41" s="158"/>
    </row>
    <row r="42" spans="1:19" ht="13" customHeight="1">
      <c r="A42" s="124" t="str">
        <f>IF(選手名簿!B15="","",選手名簿!B15)</f>
        <v/>
      </c>
      <c r="B42" s="125"/>
      <c r="C42" s="173" t="str">
        <f>IF(選手名簿!C15="","",選手名簿!C15)</f>
        <v/>
      </c>
      <c r="D42" s="174"/>
      <c r="E42" s="174"/>
      <c r="F42" s="174"/>
      <c r="G42" s="175"/>
      <c r="H42" s="145" t="str">
        <f>IF(選手名簿!D15="","",選手名簿!D15)</f>
        <v/>
      </c>
      <c r="I42" s="125"/>
      <c r="J42" s="149"/>
      <c r="K42" s="149"/>
      <c r="L42" s="149"/>
      <c r="M42" s="149"/>
      <c r="N42" s="149"/>
      <c r="O42" s="149"/>
      <c r="P42" s="149"/>
      <c r="Q42" s="149"/>
      <c r="R42" s="149"/>
      <c r="S42" s="152"/>
    </row>
    <row r="43" spans="1:19" ht="13" customHeight="1">
      <c r="A43" s="126"/>
      <c r="B43" s="127"/>
      <c r="C43" s="131"/>
      <c r="D43" s="132"/>
      <c r="E43" s="132"/>
      <c r="F43" s="132"/>
      <c r="G43" s="133"/>
      <c r="H43" s="136"/>
      <c r="I43" s="127"/>
      <c r="J43" s="150"/>
      <c r="K43" s="151"/>
      <c r="L43" s="150"/>
      <c r="M43" s="151"/>
      <c r="N43" s="150"/>
      <c r="O43" s="151"/>
      <c r="P43" s="150"/>
      <c r="Q43" s="151"/>
      <c r="R43" s="150"/>
      <c r="S43" s="158"/>
    </row>
    <row r="44" spans="1:19" ht="13" customHeight="1">
      <c r="A44" s="124" t="str">
        <f>IF(選手名簿!B16="","",選手名簿!B16)</f>
        <v/>
      </c>
      <c r="B44" s="125"/>
      <c r="C44" s="173" t="str">
        <f>IF(選手名簿!C16="","",選手名簿!C16)</f>
        <v/>
      </c>
      <c r="D44" s="174"/>
      <c r="E44" s="174"/>
      <c r="F44" s="174"/>
      <c r="G44" s="175"/>
      <c r="H44" s="145" t="str">
        <f>IF(選手名簿!D16="","",選手名簿!D16)</f>
        <v/>
      </c>
      <c r="I44" s="125"/>
      <c r="J44" s="149"/>
      <c r="K44" s="149"/>
      <c r="L44" s="149"/>
      <c r="M44" s="149"/>
      <c r="N44" s="149"/>
      <c r="O44" s="149"/>
      <c r="P44" s="149"/>
      <c r="Q44" s="149"/>
      <c r="R44" s="149"/>
      <c r="S44" s="152"/>
    </row>
    <row r="45" spans="1:19" ht="13" customHeight="1" thickBot="1">
      <c r="A45" s="143"/>
      <c r="B45" s="144"/>
      <c r="C45" s="232"/>
      <c r="D45" s="233"/>
      <c r="E45" s="233"/>
      <c r="F45" s="233"/>
      <c r="G45" s="234"/>
      <c r="H45" s="147"/>
      <c r="I45" s="144"/>
      <c r="J45" s="153"/>
      <c r="K45" s="154"/>
      <c r="L45" s="153"/>
      <c r="M45" s="154"/>
      <c r="N45" s="153"/>
      <c r="O45" s="154"/>
      <c r="P45" s="153"/>
      <c r="Q45" s="154"/>
      <c r="R45" s="153"/>
      <c r="S45" s="155"/>
    </row>
    <row r="46" spans="1:19" ht="13" customHeight="1">
      <c r="A46" s="137" t="str">
        <f>IF(選手名簿!B17="","",選手名簿!B17)</f>
        <v/>
      </c>
      <c r="B46" s="138"/>
      <c r="C46" s="139" t="str">
        <f>IF(選手名簿!C17="","",選手名簿!C17)</f>
        <v/>
      </c>
      <c r="D46" s="140"/>
      <c r="E46" s="140"/>
      <c r="F46" s="140"/>
      <c r="G46" s="141"/>
      <c r="H46" s="142" t="str">
        <f>IF(選手名簿!D17="","",選手名簿!D17)</f>
        <v/>
      </c>
      <c r="I46" s="138"/>
      <c r="J46" s="156"/>
      <c r="K46" s="156"/>
      <c r="L46" s="156"/>
      <c r="M46" s="156"/>
      <c r="N46" s="156"/>
      <c r="O46" s="156"/>
      <c r="P46" s="156"/>
      <c r="Q46" s="156"/>
      <c r="R46" s="156"/>
      <c r="S46" s="157"/>
    </row>
    <row r="47" spans="1:19" ht="13" customHeight="1">
      <c r="A47" s="126"/>
      <c r="B47" s="127"/>
      <c r="C47" s="131"/>
      <c r="D47" s="132"/>
      <c r="E47" s="132"/>
      <c r="F47" s="132"/>
      <c r="G47" s="133"/>
      <c r="H47" s="136"/>
      <c r="I47" s="127"/>
      <c r="J47" s="150"/>
      <c r="K47" s="151"/>
      <c r="L47" s="150"/>
      <c r="M47" s="151"/>
      <c r="N47" s="150"/>
      <c r="O47" s="151"/>
      <c r="P47" s="150"/>
      <c r="Q47" s="151"/>
      <c r="R47" s="150"/>
      <c r="S47" s="158"/>
    </row>
    <row r="48" spans="1:19" ht="13" customHeight="1">
      <c r="A48" s="124" t="str">
        <f>IF(選手名簿!B18="","",選手名簿!B18)</f>
        <v/>
      </c>
      <c r="B48" s="125"/>
      <c r="C48" s="173" t="str">
        <f>IF(選手名簿!C18="","",選手名簿!C18)</f>
        <v/>
      </c>
      <c r="D48" s="174"/>
      <c r="E48" s="174"/>
      <c r="F48" s="174"/>
      <c r="G48" s="175"/>
      <c r="H48" s="145" t="str">
        <f>IF(選手名簿!D18="","",選手名簿!D18)</f>
        <v/>
      </c>
      <c r="I48" s="125"/>
      <c r="J48" s="149"/>
      <c r="K48" s="149"/>
      <c r="L48" s="149"/>
      <c r="M48" s="149"/>
      <c r="N48" s="149"/>
      <c r="O48" s="149"/>
      <c r="P48" s="149"/>
      <c r="Q48" s="149"/>
      <c r="R48" s="149"/>
      <c r="S48" s="152"/>
    </row>
    <row r="49" spans="1:19" ht="13" customHeight="1">
      <c r="A49" s="126"/>
      <c r="B49" s="127"/>
      <c r="C49" s="131"/>
      <c r="D49" s="132"/>
      <c r="E49" s="132"/>
      <c r="F49" s="132"/>
      <c r="G49" s="133"/>
      <c r="H49" s="136"/>
      <c r="I49" s="127"/>
      <c r="J49" s="150"/>
      <c r="K49" s="151"/>
      <c r="L49" s="150"/>
      <c r="M49" s="151"/>
      <c r="N49" s="150"/>
      <c r="O49" s="151"/>
      <c r="P49" s="150"/>
      <c r="Q49" s="151"/>
      <c r="R49" s="150"/>
      <c r="S49" s="158"/>
    </row>
    <row r="50" spans="1:19" ht="13" customHeight="1">
      <c r="A50" s="124" t="str">
        <f>IF(選手名簿!B19="","",選手名簿!B19)</f>
        <v/>
      </c>
      <c r="B50" s="125"/>
      <c r="C50" s="173" t="str">
        <f>IF(選手名簿!C19="","",選手名簿!C19)</f>
        <v/>
      </c>
      <c r="D50" s="174"/>
      <c r="E50" s="174"/>
      <c r="F50" s="174"/>
      <c r="G50" s="175"/>
      <c r="H50" s="145" t="str">
        <f>IF(選手名簿!D19="","",選手名簿!D19)</f>
        <v/>
      </c>
      <c r="I50" s="125"/>
      <c r="J50" s="149"/>
      <c r="K50" s="149"/>
      <c r="L50" s="149"/>
      <c r="M50" s="149"/>
      <c r="N50" s="149"/>
      <c r="O50" s="149"/>
      <c r="P50" s="149"/>
      <c r="Q50" s="149"/>
      <c r="R50" s="149"/>
      <c r="S50" s="152"/>
    </row>
    <row r="51" spans="1:19" ht="13" customHeight="1">
      <c r="A51" s="126"/>
      <c r="B51" s="127"/>
      <c r="C51" s="131"/>
      <c r="D51" s="132"/>
      <c r="E51" s="132"/>
      <c r="F51" s="132"/>
      <c r="G51" s="133"/>
      <c r="H51" s="136"/>
      <c r="I51" s="127"/>
      <c r="J51" s="150"/>
      <c r="K51" s="151"/>
      <c r="L51" s="150"/>
      <c r="M51" s="151"/>
      <c r="N51" s="150"/>
      <c r="O51" s="151"/>
      <c r="P51" s="150"/>
      <c r="Q51" s="151"/>
      <c r="R51" s="150"/>
      <c r="S51" s="158"/>
    </row>
    <row r="52" spans="1:19" ht="13" customHeight="1">
      <c r="A52" s="124" t="str">
        <f>IF(選手名簿!B20="","",選手名簿!B20)</f>
        <v/>
      </c>
      <c r="B52" s="125"/>
      <c r="C52" s="128" t="str">
        <f>IF(選手名簿!C20="","",選手名簿!C20)</f>
        <v/>
      </c>
      <c r="D52" s="129"/>
      <c r="E52" s="129"/>
      <c r="F52" s="129"/>
      <c r="G52" s="130"/>
      <c r="H52" s="134" t="str">
        <f>IF(選手名簿!D20="","",選手名簿!D20)</f>
        <v/>
      </c>
      <c r="I52" s="135"/>
      <c r="J52" s="149"/>
      <c r="K52" s="149"/>
      <c r="L52" s="149"/>
      <c r="M52" s="149"/>
      <c r="N52" s="149"/>
      <c r="O52" s="149"/>
      <c r="P52" s="149"/>
      <c r="Q52" s="149"/>
      <c r="R52" s="149"/>
      <c r="S52" s="152"/>
    </row>
    <row r="53" spans="1:19" ht="13" customHeight="1">
      <c r="A53" s="126"/>
      <c r="B53" s="127"/>
      <c r="C53" s="131"/>
      <c r="D53" s="132"/>
      <c r="E53" s="132"/>
      <c r="F53" s="132"/>
      <c r="G53" s="133"/>
      <c r="H53" s="136"/>
      <c r="I53" s="127"/>
      <c r="J53" s="150"/>
      <c r="K53" s="151"/>
      <c r="L53" s="150"/>
      <c r="M53" s="151"/>
      <c r="N53" s="150"/>
      <c r="O53" s="151"/>
      <c r="P53" s="150"/>
      <c r="Q53" s="151"/>
      <c r="R53" s="150"/>
      <c r="S53" s="158"/>
    </row>
    <row r="54" spans="1:19" ht="13" customHeight="1">
      <c r="A54" s="124" t="str">
        <f>IF(選手名簿!B21="","",選手名簿!B21)</f>
        <v/>
      </c>
      <c r="B54" s="125"/>
      <c r="C54" s="128" t="str">
        <f>IF(選手名簿!C21="","",選手名簿!C21)</f>
        <v/>
      </c>
      <c r="D54" s="129"/>
      <c r="E54" s="129"/>
      <c r="F54" s="129"/>
      <c r="G54" s="130"/>
      <c r="H54" s="134" t="str">
        <f>IF(選手名簿!D21="","",選手名簿!D21)</f>
        <v/>
      </c>
      <c r="I54" s="135"/>
      <c r="J54" s="149"/>
      <c r="K54" s="149"/>
      <c r="L54" s="149"/>
      <c r="M54" s="149"/>
      <c r="N54" s="149"/>
      <c r="O54" s="149"/>
      <c r="P54" s="149"/>
      <c r="Q54" s="149"/>
      <c r="R54" s="149"/>
      <c r="S54" s="152"/>
    </row>
    <row r="55" spans="1:19" ht="13" customHeight="1" thickBot="1">
      <c r="A55" s="143"/>
      <c r="B55" s="144"/>
      <c r="C55" s="232"/>
      <c r="D55" s="233"/>
      <c r="E55" s="233"/>
      <c r="F55" s="233"/>
      <c r="G55" s="234"/>
      <c r="H55" s="147"/>
      <c r="I55" s="144"/>
      <c r="J55" s="153"/>
      <c r="K55" s="154"/>
      <c r="L55" s="153"/>
      <c r="M55" s="154"/>
      <c r="N55" s="153"/>
      <c r="O55" s="154"/>
      <c r="P55" s="153"/>
      <c r="Q55" s="154"/>
      <c r="R55" s="153"/>
      <c r="S55" s="155"/>
    </row>
    <row r="56" spans="1:19" ht="13" customHeight="1">
      <c r="A56" s="137" t="str">
        <f>IF(選手名簿!B22="","",選手名簿!B22)</f>
        <v/>
      </c>
      <c r="B56" s="138"/>
      <c r="C56" s="139" t="str">
        <f>IF(選手名簿!C22="","",選手名簿!C22)</f>
        <v/>
      </c>
      <c r="D56" s="140"/>
      <c r="E56" s="140"/>
      <c r="F56" s="140"/>
      <c r="G56" s="141"/>
      <c r="H56" s="142" t="str">
        <f>IF(選手名簿!D22="","",選手名簿!D22)</f>
        <v/>
      </c>
      <c r="I56" s="138"/>
      <c r="J56" s="156"/>
      <c r="K56" s="156"/>
      <c r="L56" s="156"/>
      <c r="M56" s="156"/>
      <c r="N56" s="156"/>
      <c r="O56" s="156"/>
      <c r="P56" s="156"/>
      <c r="Q56" s="156"/>
      <c r="R56" s="156"/>
      <c r="S56" s="157"/>
    </row>
    <row r="57" spans="1:19" ht="13" customHeight="1">
      <c r="A57" s="126"/>
      <c r="B57" s="127"/>
      <c r="C57" s="131"/>
      <c r="D57" s="132"/>
      <c r="E57" s="132"/>
      <c r="F57" s="132"/>
      <c r="G57" s="133"/>
      <c r="H57" s="136"/>
      <c r="I57" s="127"/>
      <c r="J57" s="150"/>
      <c r="K57" s="151"/>
      <c r="L57" s="150"/>
      <c r="M57" s="151"/>
      <c r="N57" s="150"/>
      <c r="O57" s="151"/>
      <c r="P57" s="150"/>
      <c r="Q57" s="151"/>
      <c r="R57" s="150"/>
      <c r="S57" s="158"/>
    </row>
    <row r="58" spans="1:19" ht="13" customHeight="1">
      <c r="A58" s="124" t="str">
        <f>IF(選手名簿!B23="","",選手名簿!B23)</f>
        <v/>
      </c>
      <c r="B58" s="125"/>
      <c r="C58" s="128" t="str">
        <f>IF(選手名簿!C23="","",選手名簿!C23)</f>
        <v/>
      </c>
      <c r="D58" s="129"/>
      <c r="E58" s="129"/>
      <c r="F58" s="129"/>
      <c r="G58" s="130"/>
      <c r="H58" s="134" t="str">
        <f>IF(選手名簿!D23="","",選手名簿!D23)</f>
        <v/>
      </c>
      <c r="I58" s="135"/>
      <c r="J58" s="149"/>
      <c r="K58" s="149"/>
      <c r="L58" s="149"/>
      <c r="M58" s="149"/>
      <c r="N58" s="149"/>
      <c r="O58" s="149"/>
      <c r="P58" s="149"/>
      <c r="Q58" s="149"/>
      <c r="R58" s="149"/>
      <c r="S58" s="152"/>
    </row>
    <row r="59" spans="1:19" ht="13" customHeight="1">
      <c r="A59" s="126"/>
      <c r="B59" s="127"/>
      <c r="C59" s="131"/>
      <c r="D59" s="132"/>
      <c r="E59" s="132"/>
      <c r="F59" s="132"/>
      <c r="G59" s="133"/>
      <c r="H59" s="136"/>
      <c r="I59" s="127"/>
      <c r="J59" s="150"/>
      <c r="K59" s="151"/>
      <c r="L59" s="150"/>
      <c r="M59" s="151"/>
      <c r="N59" s="150"/>
      <c r="O59" s="151"/>
      <c r="P59" s="150"/>
      <c r="Q59" s="151"/>
      <c r="R59" s="150"/>
      <c r="S59" s="158"/>
    </row>
    <row r="60" spans="1:19" ht="13" customHeight="1">
      <c r="A60" s="124" t="str">
        <f>IF(選手名簿!B24="","",選手名簿!B24)</f>
        <v/>
      </c>
      <c r="B60" s="125"/>
      <c r="C60" s="128" t="str">
        <f>IF(選手名簿!C24="","",選手名簿!C24)</f>
        <v/>
      </c>
      <c r="D60" s="129"/>
      <c r="E60" s="129"/>
      <c r="F60" s="129"/>
      <c r="G60" s="130"/>
      <c r="H60" s="134" t="str">
        <f>IF(選手名簿!D24="","",選手名簿!D24)</f>
        <v/>
      </c>
      <c r="I60" s="135"/>
      <c r="J60" s="149"/>
      <c r="K60" s="149"/>
      <c r="L60" s="149"/>
      <c r="M60" s="149"/>
      <c r="N60" s="149"/>
      <c r="O60" s="149"/>
      <c r="P60" s="149"/>
      <c r="Q60" s="149"/>
      <c r="R60" s="149"/>
      <c r="S60" s="152"/>
    </row>
    <row r="61" spans="1:19" ht="13" customHeight="1">
      <c r="A61" s="126"/>
      <c r="B61" s="127"/>
      <c r="C61" s="131"/>
      <c r="D61" s="132"/>
      <c r="E61" s="132"/>
      <c r="F61" s="132"/>
      <c r="G61" s="133"/>
      <c r="H61" s="136"/>
      <c r="I61" s="127"/>
      <c r="J61" s="150"/>
      <c r="K61" s="151"/>
      <c r="L61" s="150"/>
      <c r="M61" s="151"/>
      <c r="N61" s="150"/>
      <c r="O61" s="151"/>
      <c r="P61" s="150"/>
      <c r="Q61" s="151"/>
      <c r="R61" s="150"/>
      <c r="S61" s="158"/>
    </row>
    <row r="62" spans="1:19" ht="13" customHeight="1">
      <c r="A62" s="124" t="str">
        <f>IF(選手名簿!B25="","",選手名簿!B25)</f>
        <v/>
      </c>
      <c r="B62" s="125"/>
      <c r="C62" s="128" t="str">
        <f>IF(選手名簿!C25="","",選手名簿!C25)</f>
        <v/>
      </c>
      <c r="D62" s="129"/>
      <c r="E62" s="129"/>
      <c r="F62" s="129"/>
      <c r="G62" s="130"/>
      <c r="H62" s="134" t="str">
        <f>IF(選手名簿!D25="","",選手名簿!D25)</f>
        <v/>
      </c>
      <c r="I62" s="135"/>
      <c r="J62" s="149"/>
      <c r="K62" s="149"/>
      <c r="L62" s="149"/>
      <c r="M62" s="149"/>
      <c r="N62" s="149"/>
      <c r="O62" s="149"/>
      <c r="P62" s="149"/>
      <c r="Q62" s="149"/>
      <c r="R62" s="149"/>
      <c r="S62" s="152"/>
    </row>
    <row r="63" spans="1:19" ht="13" customHeight="1">
      <c r="A63" s="126"/>
      <c r="B63" s="127"/>
      <c r="C63" s="131"/>
      <c r="D63" s="132"/>
      <c r="E63" s="132"/>
      <c r="F63" s="132"/>
      <c r="G63" s="133"/>
      <c r="H63" s="136"/>
      <c r="I63" s="127"/>
      <c r="J63" s="150"/>
      <c r="K63" s="151"/>
      <c r="L63" s="150"/>
      <c r="M63" s="151"/>
      <c r="N63" s="150"/>
      <c r="O63" s="151"/>
      <c r="P63" s="150"/>
      <c r="Q63" s="151"/>
      <c r="R63" s="150"/>
      <c r="S63" s="158"/>
    </row>
    <row r="64" spans="1:19" ht="13" customHeight="1">
      <c r="A64" s="124" t="str">
        <f>IF(選手名簿!B26="","",選手名簿!B26)</f>
        <v/>
      </c>
      <c r="B64" s="125"/>
      <c r="C64" s="128" t="str">
        <f>IF(選手名簿!C26="","",選手名簿!C26)</f>
        <v/>
      </c>
      <c r="D64" s="129"/>
      <c r="E64" s="129"/>
      <c r="F64" s="129"/>
      <c r="G64" s="130"/>
      <c r="H64" s="134" t="str">
        <f>IF(選手名簿!D26="","",選手名簿!D26)</f>
        <v/>
      </c>
      <c r="I64" s="135"/>
      <c r="J64" s="149"/>
      <c r="K64" s="149"/>
      <c r="L64" s="149"/>
      <c r="M64" s="149"/>
      <c r="N64" s="149"/>
      <c r="O64" s="149"/>
      <c r="P64" s="149"/>
      <c r="Q64" s="149"/>
      <c r="R64" s="149"/>
      <c r="S64" s="152"/>
    </row>
    <row r="65" spans="1:19" ht="13" customHeight="1" thickBot="1">
      <c r="A65" s="143"/>
      <c r="B65" s="144"/>
      <c r="C65" s="232"/>
      <c r="D65" s="233"/>
      <c r="E65" s="233"/>
      <c r="F65" s="233"/>
      <c r="G65" s="234"/>
      <c r="H65" s="147"/>
      <c r="I65" s="144"/>
      <c r="J65" s="153"/>
      <c r="K65" s="154"/>
      <c r="L65" s="153"/>
      <c r="M65" s="154"/>
      <c r="N65" s="153"/>
      <c r="O65" s="154"/>
      <c r="P65" s="153"/>
      <c r="Q65" s="154"/>
      <c r="R65" s="153"/>
      <c r="S65" s="155"/>
    </row>
    <row r="66" spans="1:19" ht="13" customHeight="1">
      <c r="A66" s="137" t="str">
        <f>IF(選手名簿!B27="","",選手名簿!B27)</f>
        <v/>
      </c>
      <c r="B66" s="138"/>
      <c r="C66" s="139" t="str">
        <f>IF(選手名簿!C27="","",選手名簿!C27)</f>
        <v/>
      </c>
      <c r="D66" s="140"/>
      <c r="E66" s="140"/>
      <c r="F66" s="140"/>
      <c r="G66" s="141"/>
      <c r="H66" s="142" t="str">
        <f>IF(選手名簿!D27="","",選手名簿!D27)</f>
        <v/>
      </c>
      <c r="I66" s="138"/>
      <c r="J66" s="156"/>
      <c r="K66" s="156"/>
      <c r="L66" s="156"/>
      <c r="M66" s="156"/>
      <c r="N66" s="156"/>
      <c r="O66" s="156"/>
      <c r="P66" s="156"/>
      <c r="Q66" s="156"/>
      <c r="R66" s="156"/>
      <c r="S66" s="157"/>
    </row>
    <row r="67" spans="1:19" ht="13" customHeight="1">
      <c r="A67" s="126"/>
      <c r="B67" s="127"/>
      <c r="C67" s="131"/>
      <c r="D67" s="132"/>
      <c r="E67" s="132"/>
      <c r="F67" s="132"/>
      <c r="G67" s="133"/>
      <c r="H67" s="136"/>
      <c r="I67" s="127"/>
      <c r="J67" s="150"/>
      <c r="K67" s="151"/>
      <c r="L67" s="150"/>
      <c r="M67" s="151"/>
      <c r="N67" s="150"/>
      <c r="O67" s="151"/>
      <c r="P67" s="150"/>
      <c r="Q67" s="151"/>
      <c r="R67" s="150"/>
      <c r="S67" s="158"/>
    </row>
    <row r="68" spans="1:19" ht="13" customHeight="1">
      <c r="A68" s="124" t="str">
        <f>IF(選手名簿!B28="","",選手名簿!B28)</f>
        <v/>
      </c>
      <c r="B68" s="125"/>
      <c r="C68" s="128" t="str">
        <f>IF(選手名簿!C28="","",選手名簿!C28)</f>
        <v/>
      </c>
      <c r="D68" s="129"/>
      <c r="E68" s="129"/>
      <c r="F68" s="129"/>
      <c r="G68" s="130"/>
      <c r="H68" s="134" t="str">
        <f>IF(選手名簿!D28="","",選手名簿!D28)</f>
        <v/>
      </c>
      <c r="I68" s="135"/>
      <c r="J68" s="149"/>
      <c r="K68" s="149"/>
      <c r="L68" s="149"/>
      <c r="M68" s="149"/>
      <c r="N68" s="149"/>
      <c r="O68" s="149"/>
      <c r="P68" s="149"/>
      <c r="Q68" s="149"/>
      <c r="R68" s="149"/>
      <c r="S68" s="152"/>
    </row>
    <row r="69" spans="1:19" ht="13" customHeight="1">
      <c r="A69" s="126"/>
      <c r="B69" s="127"/>
      <c r="C69" s="131"/>
      <c r="D69" s="132"/>
      <c r="E69" s="132"/>
      <c r="F69" s="132"/>
      <c r="G69" s="133"/>
      <c r="H69" s="136"/>
      <c r="I69" s="127"/>
      <c r="J69" s="150"/>
      <c r="K69" s="151"/>
      <c r="L69" s="150"/>
      <c r="M69" s="151"/>
      <c r="N69" s="150"/>
      <c r="O69" s="151"/>
      <c r="P69" s="150"/>
      <c r="Q69" s="151"/>
      <c r="R69" s="150"/>
      <c r="S69" s="158"/>
    </row>
    <row r="70" spans="1:19" ht="13" customHeight="1">
      <c r="A70" s="124" t="str">
        <f>IF(選手名簿!B29="","",選手名簿!B29)</f>
        <v/>
      </c>
      <c r="B70" s="125"/>
      <c r="C70" s="128" t="str">
        <f>IF(選手名簿!C29="","",選手名簿!C29)</f>
        <v/>
      </c>
      <c r="D70" s="129"/>
      <c r="E70" s="129"/>
      <c r="F70" s="129"/>
      <c r="G70" s="130"/>
      <c r="H70" s="134" t="str">
        <f>IF(選手名簿!D29="","",選手名簿!D29)</f>
        <v/>
      </c>
      <c r="I70" s="135"/>
      <c r="J70" s="149"/>
      <c r="K70" s="149"/>
      <c r="L70" s="149"/>
      <c r="M70" s="149"/>
      <c r="N70" s="149"/>
      <c r="O70" s="149"/>
      <c r="P70" s="149"/>
      <c r="Q70" s="149"/>
      <c r="R70" s="149"/>
      <c r="S70" s="152"/>
    </row>
    <row r="71" spans="1:19" ht="13" customHeight="1">
      <c r="A71" s="126"/>
      <c r="B71" s="127"/>
      <c r="C71" s="131"/>
      <c r="D71" s="132"/>
      <c r="E71" s="132"/>
      <c r="F71" s="132"/>
      <c r="G71" s="133"/>
      <c r="H71" s="136"/>
      <c r="I71" s="127"/>
      <c r="J71" s="150"/>
      <c r="K71" s="151"/>
      <c r="L71" s="150"/>
      <c r="M71" s="151"/>
      <c r="N71" s="150"/>
      <c r="O71" s="151"/>
      <c r="P71" s="150"/>
      <c r="Q71" s="151"/>
      <c r="R71" s="150"/>
      <c r="S71" s="158"/>
    </row>
    <row r="72" spans="1:19" ht="13" customHeight="1">
      <c r="A72" s="124" t="str">
        <f>IF(選手名簿!B30="","",選手名簿!B30)</f>
        <v/>
      </c>
      <c r="B72" s="125"/>
      <c r="C72" s="128" t="str">
        <f>IF(選手名簿!C30="","",選手名簿!C30)</f>
        <v/>
      </c>
      <c r="D72" s="129"/>
      <c r="E72" s="129"/>
      <c r="F72" s="129"/>
      <c r="G72" s="130"/>
      <c r="H72" s="134" t="str">
        <f>IF(選手名簿!D30="","",選手名簿!D30)</f>
        <v/>
      </c>
      <c r="I72" s="135"/>
      <c r="J72" s="149"/>
      <c r="K72" s="149"/>
      <c r="L72" s="149"/>
      <c r="M72" s="149"/>
      <c r="N72" s="149"/>
      <c r="O72" s="149"/>
      <c r="P72" s="149"/>
      <c r="Q72" s="149"/>
      <c r="R72" s="149"/>
      <c r="S72" s="152"/>
    </row>
    <row r="73" spans="1:19" ht="13" customHeight="1">
      <c r="A73" s="126"/>
      <c r="B73" s="127"/>
      <c r="C73" s="131"/>
      <c r="D73" s="132"/>
      <c r="E73" s="132"/>
      <c r="F73" s="132"/>
      <c r="G73" s="133"/>
      <c r="H73" s="136"/>
      <c r="I73" s="127"/>
      <c r="J73" s="150"/>
      <c r="K73" s="151"/>
      <c r="L73" s="150"/>
      <c r="M73" s="151"/>
      <c r="N73" s="150"/>
      <c r="O73" s="151"/>
      <c r="P73" s="150"/>
      <c r="Q73" s="151"/>
      <c r="R73" s="150"/>
      <c r="S73" s="158"/>
    </row>
    <row r="74" spans="1:19" ht="13" customHeight="1">
      <c r="A74" s="124" t="str">
        <f>IF(選手名簿!B31="","",選手名簿!B31)</f>
        <v/>
      </c>
      <c r="B74" s="125"/>
      <c r="C74" s="173" t="str">
        <f>IF(選手名簿!C31="","",選手名簿!C31)</f>
        <v/>
      </c>
      <c r="D74" s="174"/>
      <c r="E74" s="174"/>
      <c r="F74" s="174"/>
      <c r="G74" s="175"/>
      <c r="H74" s="145" t="str">
        <f>IF(選手名簿!D31="","",選手名簿!D31)</f>
        <v/>
      </c>
      <c r="I74" s="125"/>
      <c r="J74" s="149"/>
      <c r="K74" s="149"/>
      <c r="L74" s="149"/>
      <c r="M74" s="149"/>
      <c r="N74" s="149"/>
      <c r="O74" s="149"/>
      <c r="P74" s="149"/>
      <c r="Q74" s="149"/>
      <c r="R74" s="149"/>
      <c r="S74" s="152"/>
    </row>
    <row r="75" spans="1:19" ht="13" customHeight="1" thickBot="1">
      <c r="A75" s="143"/>
      <c r="B75" s="144"/>
      <c r="C75" s="232"/>
      <c r="D75" s="233"/>
      <c r="E75" s="233"/>
      <c r="F75" s="233"/>
      <c r="G75" s="234"/>
      <c r="H75" s="147"/>
      <c r="I75" s="144"/>
      <c r="J75" s="153"/>
      <c r="K75" s="154"/>
      <c r="L75" s="153"/>
      <c r="M75" s="154"/>
      <c r="N75" s="153"/>
      <c r="O75" s="154"/>
      <c r="P75" s="153"/>
      <c r="Q75" s="154"/>
      <c r="R75" s="153"/>
      <c r="S75" s="155"/>
    </row>
    <row r="76" spans="1:19" ht="13" customHeight="1">
      <c r="A76" s="137" t="str">
        <f>IF(選手名簿!B32="","",選手名簿!B32)</f>
        <v/>
      </c>
      <c r="B76" s="138"/>
      <c r="C76" s="139" t="str">
        <f>IF(選手名簿!C32="","",選手名簿!C32)</f>
        <v/>
      </c>
      <c r="D76" s="140"/>
      <c r="E76" s="140"/>
      <c r="F76" s="140"/>
      <c r="G76" s="141"/>
      <c r="H76" s="142" t="str">
        <f>IF(選手名簿!D32="","",選手名簿!D32)</f>
        <v/>
      </c>
      <c r="I76" s="138"/>
      <c r="J76" s="156"/>
      <c r="K76" s="156"/>
      <c r="L76" s="156"/>
      <c r="M76" s="156"/>
      <c r="N76" s="156"/>
      <c r="O76" s="156"/>
      <c r="P76" s="156"/>
      <c r="Q76" s="156"/>
      <c r="R76" s="156"/>
      <c r="S76" s="157"/>
    </row>
    <row r="77" spans="1:19" ht="13" customHeight="1">
      <c r="A77" s="126"/>
      <c r="B77" s="127"/>
      <c r="C77" s="131"/>
      <c r="D77" s="132"/>
      <c r="E77" s="132"/>
      <c r="F77" s="132"/>
      <c r="G77" s="133"/>
      <c r="H77" s="136"/>
      <c r="I77" s="127"/>
      <c r="J77" s="150"/>
      <c r="K77" s="151"/>
      <c r="L77" s="150"/>
      <c r="M77" s="151"/>
      <c r="N77" s="150"/>
      <c r="O77" s="151"/>
      <c r="P77" s="150"/>
      <c r="Q77" s="151"/>
      <c r="R77" s="150"/>
      <c r="S77" s="158"/>
    </row>
    <row r="78" spans="1:19" ht="13" customHeight="1">
      <c r="A78" s="124" t="str">
        <f>IF(選手名簿!B33="","",選手名簿!B33)</f>
        <v/>
      </c>
      <c r="B78" s="125"/>
      <c r="C78" s="128" t="str">
        <f>IF(選手名簿!C33="","",選手名簿!C33)</f>
        <v/>
      </c>
      <c r="D78" s="129"/>
      <c r="E78" s="129"/>
      <c r="F78" s="129"/>
      <c r="G78" s="130"/>
      <c r="H78" s="134" t="str">
        <f>IF(選手名簿!D33="","",選手名簿!D33)</f>
        <v/>
      </c>
      <c r="I78" s="135"/>
      <c r="J78" s="149"/>
      <c r="K78" s="149"/>
      <c r="L78" s="149"/>
      <c r="M78" s="149"/>
      <c r="N78" s="149"/>
      <c r="O78" s="149"/>
      <c r="P78" s="149"/>
      <c r="Q78" s="149"/>
      <c r="R78" s="149"/>
      <c r="S78" s="152"/>
    </row>
    <row r="79" spans="1:19" ht="13" customHeight="1">
      <c r="A79" s="126"/>
      <c r="B79" s="127"/>
      <c r="C79" s="131"/>
      <c r="D79" s="132"/>
      <c r="E79" s="132"/>
      <c r="F79" s="132"/>
      <c r="G79" s="133"/>
      <c r="H79" s="136"/>
      <c r="I79" s="127"/>
      <c r="J79" s="150"/>
      <c r="K79" s="151"/>
      <c r="L79" s="150"/>
      <c r="M79" s="151"/>
      <c r="N79" s="150"/>
      <c r="O79" s="151"/>
      <c r="P79" s="150"/>
      <c r="Q79" s="151"/>
      <c r="R79" s="150"/>
      <c r="S79" s="158"/>
    </row>
    <row r="80" spans="1:19" ht="13" customHeight="1">
      <c r="A80" s="124" t="str">
        <f>IF(選手名簿!B34="","",選手名簿!B34)</f>
        <v/>
      </c>
      <c r="B80" s="125"/>
      <c r="C80" s="128" t="str">
        <f>IF(選手名簿!C34="","",選手名簿!C34)</f>
        <v/>
      </c>
      <c r="D80" s="129"/>
      <c r="E80" s="129"/>
      <c r="F80" s="129"/>
      <c r="G80" s="130"/>
      <c r="H80" s="134" t="str">
        <f>IF(選手名簿!D34="","",選手名簿!D34)</f>
        <v/>
      </c>
      <c r="I80" s="135"/>
      <c r="J80" s="149"/>
      <c r="K80" s="149"/>
      <c r="L80" s="149"/>
      <c r="M80" s="149"/>
      <c r="N80" s="149"/>
      <c r="O80" s="149"/>
      <c r="P80" s="149"/>
      <c r="Q80" s="149"/>
      <c r="R80" s="149"/>
      <c r="S80" s="152"/>
    </row>
    <row r="81" spans="1:19" ht="13" customHeight="1">
      <c r="A81" s="126"/>
      <c r="B81" s="127"/>
      <c r="C81" s="131"/>
      <c r="D81" s="132"/>
      <c r="E81" s="132"/>
      <c r="F81" s="132"/>
      <c r="G81" s="133"/>
      <c r="H81" s="136"/>
      <c r="I81" s="127"/>
      <c r="J81" s="150"/>
      <c r="K81" s="151"/>
      <c r="L81" s="150"/>
      <c r="M81" s="151"/>
      <c r="N81" s="150"/>
      <c r="O81" s="151"/>
      <c r="P81" s="150"/>
      <c r="Q81" s="151"/>
      <c r="R81" s="150"/>
      <c r="S81" s="158"/>
    </row>
    <row r="82" spans="1:19" ht="13" customHeight="1">
      <c r="A82" s="124" t="str">
        <f>IF(選手名簿!B35="","",選手名簿!B35)</f>
        <v/>
      </c>
      <c r="B82" s="125"/>
      <c r="C82" s="128" t="str">
        <f>IF(選手名簿!C35="","",選手名簿!C35)</f>
        <v/>
      </c>
      <c r="D82" s="129"/>
      <c r="E82" s="129"/>
      <c r="F82" s="129"/>
      <c r="G82" s="130"/>
      <c r="H82" s="134" t="str">
        <f>IF(選手名簿!D35="","",選手名簿!D35)</f>
        <v/>
      </c>
      <c r="I82" s="135"/>
      <c r="J82" s="149"/>
      <c r="K82" s="149"/>
      <c r="L82" s="149"/>
      <c r="M82" s="149"/>
      <c r="N82" s="149"/>
      <c r="O82" s="149"/>
      <c r="P82" s="149"/>
      <c r="Q82" s="149"/>
      <c r="R82" s="149"/>
      <c r="S82" s="152"/>
    </row>
    <row r="83" spans="1:19" ht="13" customHeight="1">
      <c r="A83" s="126"/>
      <c r="B83" s="127"/>
      <c r="C83" s="131"/>
      <c r="D83" s="132"/>
      <c r="E83" s="132"/>
      <c r="F83" s="132"/>
      <c r="G83" s="133"/>
      <c r="H83" s="136"/>
      <c r="I83" s="127"/>
      <c r="J83" s="150"/>
      <c r="K83" s="151"/>
      <c r="L83" s="150"/>
      <c r="M83" s="151"/>
      <c r="N83" s="150"/>
      <c r="O83" s="151"/>
      <c r="P83" s="150"/>
      <c r="Q83" s="151"/>
      <c r="R83" s="150"/>
      <c r="S83" s="158"/>
    </row>
    <row r="84" spans="1:19" ht="13" customHeight="1">
      <c r="A84" s="124" t="str">
        <f>IF(選手名簿!B36="","",選手名簿!B36)</f>
        <v/>
      </c>
      <c r="B84" s="125"/>
      <c r="C84" s="145" t="str">
        <f>IF(選手名簿!C36="","",選手名簿!C36)</f>
        <v/>
      </c>
      <c r="D84" s="146"/>
      <c r="E84" s="146"/>
      <c r="F84" s="146"/>
      <c r="G84" s="125"/>
      <c r="H84" s="145" t="str">
        <f>IF(選手名簿!D36="","",選手名簿!D36)</f>
        <v/>
      </c>
      <c r="I84" s="125"/>
      <c r="J84" s="149"/>
      <c r="K84" s="149"/>
      <c r="L84" s="149"/>
      <c r="M84" s="149"/>
      <c r="N84" s="149"/>
      <c r="O84" s="149"/>
      <c r="P84" s="149"/>
      <c r="Q84" s="149"/>
      <c r="R84" s="149"/>
      <c r="S84" s="152"/>
    </row>
    <row r="85" spans="1:19" ht="13" customHeight="1" thickBot="1">
      <c r="A85" s="143"/>
      <c r="B85" s="144"/>
      <c r="C85" s="147"/>
      <c r="D85" s="148"/>
      <c r="E85" s="148"/>
      <c r="F85" s="148"/>
      <c r="G85" s="144"/>
      <c r="H85" s="147"/>
      <c r="I85" s="144"/>
      <c r="J85" s="153"/>
      <c r="K85" s="154"/>
      <c r="L85" s="153"/>
      <c r="M85" s="154"/>
      <c r="N85" s="153"/>
      <c r="O85" s="154"/>
      <c r="P85" s="153"/>
      <c r="Q85" s="154"/>
      <c r="R85" s="153"/>
      <c r="S85" s="155"/>
    </row>
    <row r="86" spans="1:19" ht="13" customHeight="1">
      <c r="A86" s="137" t="str">
        <f>IF(選手名簿!B37="","",選手名簿!B37)</f>
        <v/>
      </c>
      <c r="B86" s="138"/>
      <c r="C86" s="139" t="str">
        <f>IF(選手名簿!C37="","",選手名簿!C37)</f>
        <v/>
      </c>
      <c r="D86" s="140"/>
      <c r="E86" s="140"/>
      <c r="F86" s="140"/>
      <c r="G86" s="141"/>
      <c r="H86" s="142" t="str">
        <f>IF(選手名簿!D37="","",選手名簿!D37)</f>
        <v/>
      </c>
      <c r="I86" s="138"/>
      <c r="J86" s="156"/>
      <c r="K86" s="156"/>
      <c r="L86" s="156"/>
      <c r="M86" s="156"/>
      <c r="N86" s="156"/>
      <c r="O86" s="156"/>
      <c r="P86" s="156"/>
      <c r="Q86" s="156"/>
      <c r="R86" s="156"/>
      <c r="S86" s="157"/>
    </row>
    <row r="87" spans="1:19" ht="13" customHeight="1">
      <c r="A87" s="126"/>
      <c r="B87" s="127"/>
      <c r="C87" s="131"/>
      <c r="D87" s="132"/>
      <c r="E87" s="132"/>
      <c r="F87" s="132"/>
      <c r="G87" s="133"/>
      <c r="H87" s="136"/>
      <c r="I87" s="127"/>
      <c r="J87" s="150"/>
      <c r="K87" s="151"/>
      <c r="L87" s="150"/>
      <c r="M87" s="151"/>
      <c r="N87" s="150"/>
      <c r="O87" s="151"/>
      <c r="P87" s="150"/>
      <c r="Q87" s="151"/>
      <c r="R87" s="150"/>
      <c r="S87" s="158"/>
    </row>
    <row r="88" spans="1:19" ht="13" customHeight="1">
      <c r="A88" s="124" t="str">
        <f>IF(選手名簿!B38="","",選手名簿!B38)</f>
        <v/>
      </c>
      <c r="B88" s="125"/>
      <c r="C88" s="128" t="str">
        <f>IF(選手名簿!C38="","",選手名簿!C38)</f>
        <v/>
      </c>
      <c r="D88" s="129"/>
      <c r="E88" s="129"/>
      <c r="F88" s="129"/>
      <c r="G88" s="130"/>
      <c r="H88" s="134" t="str">
        <f>IF(選手名簿!D38="","",選手名簿!D38)</f>
        <v/>
      </c>
      <c r="I88" s="135"/>
      <c r="J88" s="149"/>
      <c r="K88" s="149"/>
      <c r="L88" s="149"/>
      <c r="M88" s="149"/>
      <c r="N88" s="149"/>
      <c r="O88" s="149"/>
      <c r="P88" s="149"/>
      <c r="Q88" s="149"/>
      <c r="R88" s="149"/>
      <c r="S88" s="152"/>
    </row>
    <row r="89" spans="1:19" ht="13" customHeight="1">
      <c r="A89" s="126"/>
      <c r="B89" s="127"/>
      <c r="C89" s="131"/>
      <c r="D89" s="132"/>
      <c r="E89" s="132"/>
      <c r="F89" s="132"/>
      <c r="G89" s="133"/>
      <c r="H89" s="136"/>
      <c r="I89" s="127"/>
      <c r="J89" s="150"/>
      <c r="K89" s="151"/>
      <c r="L89" s="150"/>
      <c r="M89" s="151"/>
      <c r="N89" s="150"/>
      <c r="O89" s="151"/>
      <c r="P89" s="150"/>
      <c r="Q89" s="151"/>
      <c r="R89" s="150"/>
      <c r="S89" s="158"/>
    </row>
    <row r="90" spans="1:19" ht="13" customHeight="1">
      <c r="A90" s="124" t="str">
        <f>IF(選手名簿!B39="","",選手名簿!B39)</f>
        <v/>
      </c>
      <c r="B90" s="125"/>
      <c r="C90" s="128" t="str">
        <f>IF(選手名簿!C39="","",選手名簿!C39)</f>
        <v/>
      </c>
      <c r="D90" s="129"/>
      <c r="E90" s="129"/>
      <c r="F90" s="129"/>
      <c r="G90" s="130"/>
      <c r="H90" s="134" t="str">
        <f>IF(選手名簿!D39="","",選手名簿!D39)</f>
        <v/>
      </c>
      <c r="I90" s="135"/>
      <c r="J90" s="149"/>
      <c r="K90" s="149"/>
      <c r="L90" s="149"/>
      <c r="M90" s="149"/>
      <c r="N90" s="149"/>
      <c r="O90" s="149"/>
      <c r="P90" s="149"/>
      <c r="Q90" s="149"/>
      <c r="R90" s="149"/>
      <c r="S90" s="152"/>
    </row>
    <row r="91" spans="1:19" ht="13" customHeight="1">
      <c r="A91" s="126"/>
      <c r="B91" s="127"/>
      <c r="C91" s="131"/>
      <c r="D91" s="132"/>
      <c r="E91" s="132"/>
      <c r="F91" s="132"/>
      <c r="G91" s="133"/>
      <c r="H91" s="136"/>
      <c r="I91" s="127"/>
      <c r="J91" s="150"/>
      <c r="K91" s="151"/>
      <c r="L91" s="150"/>
      <c r="M91" s="151"/>
      <c r="N91" s="150"/>
      <c r="O91" s="151"/>
      <c r="P91" s="150"/>
      <c r="Q91" s="151"/>
      <c r="R91" s="150"/>
      <c r="S91" s="158"/>
    </row>
    <row r="92" spans="1:19" ht="13" customHeight="1">
      <c r="A92" s="124" t="str">
        <f>IF(選手名簿!B40="","",選手名簿!B40)</f>
        <v/>
      </c>
      <c r="B92" s="125"/>
      <c r="C92" s="128" t="str">
        <f>IF(選手名簿!C40="","",選手名簿!C40)</f>
        <v/>
      </c>
      <c r="D92" s="129"/>
      <c r="E92" s="129"/>
      <c r="F92" s="129"/>
      <c r="G92" s="130"/>
      <c r="H92" s="134" t="str">
        <f>IF(選手名簿!D40="","",選手名簿!D40)</f>
        <v/>
      </c>
      <c r="I92" s="135"/>
      <c r="J92" s="149"/>
      <c r="K92" s="149"/>
      <c r="L92" s="149"/>
      <c r="M92" s="149"/>
      <c r="N92" s="149"/>
      <c r="O92" s="149"/>
      <c r="P92" s="149"/>
      <c r="Q92" s="149"/>
      <c r="R92" s="149"/>
      <c r="S92" s="152"/>
    </row>
    <row r="93" spans="1:19" ht="13" customHeight="1">
      <c r="A93" s="126"/>
      <c r="B93" s="127"/>
      <c r="C93" s="131"/>
      <c r="D93" s="132"/>
      <c r="E93" s="132"/>
      <c r="F93" s="132"/>
      <c r="G93" s="133"/>
      <c r="H93" s="136"/>
      <c r="I93" s="127"/>
      <c r="J93" s="150"/>
      <c r="K93" s="151"/>
      <c r="L93" s="150"/>
      <c r="M93" s="151"/>
      <c r="N93" s="150"/>
      <c r="O93" s="151"/>
      <c r="P93" s="150"/>
      <c r="Q93" s="151"/>
      <c r="R93" s="150"/>
      <c r="S93" s="158"/>
    </row>
    <row r="94" spans="1:19" ht="13" customHeight="1">
      <c r="A94" s="124" t="str">
        <f>IF(選手名簿!B41="","",選手名簿!B41)</f>
        <v/>
      </c>
      <c r="B94" s="125"/>
      <c r="C94" s="145" t="str">
        <f>IF(選手名簿!C41="","",選手名簿!C41)</f>
        <v/>
      </c>
      <c r="D94" s="146"/>
      <c r="E94" s="146"/>
      <c r="F94" s="146"/>
      <c r="G94" s="125"/>
      <c r="H94" s="145" t="str">
        <f>IF(選手名簿!D41="","",選手名簿!D41)</f>
        <v/>
      </c>
      <c r="I94" s="125"/>
      <c r="J94" s="149"/>
      <c r="K94" s="149"/>
      <c r="L94" s="149"/>
      <c r="M94" s="149"/>
      <c r="N94" s="149"/>
      <c r="O94" s="149"/>
      <c r="P94" s="149"/>
      <c r="Q94" s="149"/>
      <c r="R94" s="149"/>
      <c r="S94" s="152"/>
    </row>
    <row r="95" spans="1:19" ht="13" customHeight="1" thickBot="1">
      <c r="A95" s="143"/>
      <c r="B95" s="144"/>
      <c r="C95" s="147"/>
      <c r="D95" s="148"/>
      <c r="E95" s="148"/>
      <c r="F95" s="148"/>
      <c r="G95" s="144"/>
      <c r="H95" s="147"/>
      <c r="I95" s="144"/>
      <c r="J95" s="153"/>
      <c r="K95" s="154"/>
      <c r="L95" s="153"/>
      <c r="M95" s="154"/>
      <c r="N95" s="153"/>
      <c r="O95" s="154"/>
      <c r="P95" s="153"/>
      <c r="Q95" s="154"/>
      <c r="R95" s="153"/>
      <c r="S95" s="155"/>
    </row>
    <row r="96" spans="1:19" ht="13" customHeight="1">
      <c r="A96" s="137" t="str">
        <f>IF(選手名簿!B42="","",選手名簿!B42)</f>
        <v/>
      </c>
      <c r="B96" s="138"/>
      <c r="C96" s="139" t="str">
        <f>IF(選手名簿!C42="","",選手名簿!C42)</f>
        <v/>
      </c>
      <c r="D96" s="140"/>
      <c r="E96" s="140"/>
      <c r="F96" s="140"/>
      <c r="G96" s="141"/>
      <c r="H96" s="142" t="str">
        <f>IF(選手名簿!D42="","",選手名簿!D42)</f>
        <v/>
      </c>
      <c r="I96" s="138"/>
      <c r="J96" s="156"/>
      <c r="K96" s="156"/>
      <c r="L96" s="156"/>
      <c r="M96" s="156"/>
      <c r="N96" s="156"/>
      <c r="O96" s="156"/>
      <c r="P96" s="156"/>
      <c r="Q96" s="156"/>
      <c r="R96" s="156"/>
      <c r="S96" s="157"/>
    </row>
    <row r="97" spans="1:19" ht="13" customHeight="1">
      <c r="A97" s="126"/>
      <c r="B97" s="127"/>
      <c r="C97" s="131"/>
      <c r="D97" s="132"/>
      <c r="E97" s="132"/>
      <c r="F97" s="132"/>
      <c r="G97" s="133"/>
      <c r="H97" s="136"/>
      <c r="I97" s="127"/>
      <c r="J97" s="150"/>
      <c r="K97" s="151"/>
      <c r="L97" s="150"/>
      <c r="M97" s="151"/>
      <c r="N97" s="150"/>
      <c r="O97" s="151"/>
      <c r="P97" s="150"/>
      <c r="Q97" s="151"/>
      <c r="R97" s="150"/>
      <c r="S97" s="158"/>
    </row>
    <row r="98" spans="1:19" ht="13" customHeight="1">
      <c r="A98" s="124" t="str">
        <f>IF(選手名簿!B43="","",選手名簿!B43)</f>
        <v/>
      </c>
      <c r="B98" s="125"/>
      <c r="C98" s="128" t="str">
        <f>IF(選手名簿!C43="","",選手名簿!C43)</f>
        <v/>
      </c>
      <c r="D98" s="129"/>
      <c r="E98" s="129"/>
      <c r="F98" s="129"/>
      <c r="G98" s="130"/>
      <c r="H98" s="134" t="str">
        <f>IF(選手名簿!D43="","",選手名簿!D43)</f>
        <v/>
      </c>
      <c r="I98" s="135"/>
      <c r="J98" s="149"/>
      <c r="K98" s="149"/>
      <c r="L98" s="149"/>
      <c r="M98" s="149"/>
      <c r="N98" s="149"/>
      <c r="O98" s="149"/>
      <c r="P98" s="149"/>
      <c r="Q98" s="149"/>
      <c r="R98" s="149"/>
      <c r="S98" s="152"/>
    </row>
    <row r="99" spans="1:19" ht="13" customHeight="1">
      <c r="A99" s="126"/>
      <c r="B99" s="127"/>
      <c r="C99" s="131"/>
      <c r="D99" s="132"/>
      <c r="E99" s="132"/>
      <c r="F99" s="132"/>
      <c r="G99" s="133"/>
      <c r="H99" s="136"/>
      <c r="I99" s="127"/>
      <c r="J99" s="150"/>
      <c r="K99" s="151"/>
      <c r="L99" s="150"/>
      <c r="M99" s="151"/>
      <c r="N99" s="150"/>
      <c r="O99" s="151"/>
      <c r="P99" s="150"/>
      <c r="Q99" s="151"/>
      <c r="R99" s="150"/>
      <c r="S99" s="158"/>
    </row>
    <row r="100" spans="1:19" ht="13" customHeight="1">
      <c r="A100" s="124" t="str">
        <f>IF(選手名簿!B44="","",選手名簿!B44)</f>
        <v/>
      </c>
      <c r="B100" s="125"/>
      <c r="C100" s="128" t="str">
        <f>IF(選手名簿!C44="","",選手名簿!C44)</f>
        <v/>
      </c>
      <c r="D100" s="129"/>
      <c r="E100" s="129"/>
      <c r="F100" s="129"/>
      <c r="G100" s="130"/>
      <c r="H100" s="134" t="str">
        <f>IF(選手名簿!D44="","",選手名簿!D44)</f>
        <v/>
      </c>
      <c r="I100" s="135"/>
      <c r="J100" s="149"/>
      <c r="K100" s="149"/>
      <c r="L100" s="149"/>
      <c r="M100" s="149"/>
      <c r="N100" s="149"/>
      <c r="O100" s="149"/>
      <c r="P100" s="149"/>
      <c r="Q100" s="149"/>
      <c r="R100" s="149"/>
      <c r="S100" s="152"/>
    </row>
    <row r="101" spans="1:19" ht="13" customHeight="1">
      <c r="A101" s="126"/>
      <c r="B101" s="127"/>
      <c r="C101" s="131"/>
      <c r="D101" s="132"/>
      <c r="E101" s="132"/>
      <c r="F101" s="132"/>
      <c r="G101" s="133"/>
      <c r="H101" s="136"/>
      <c r="I101" s="127"/>
      <c r="J101" s="150"/>
      <c r="K101" s="151"/>
      <c r="L101" s="150"/>
      <c r="M101" s="151"/>
      <c r="N101" s="150"/>
      <c r="O101" s="151"/>
      <c r="P101" s="150"/>
      <c r="Q101" s="151"/>
      <c r="R101" s="150"/>
      <c r="S101" s="158"/>
    </row>
    <row r="102" spans="1:19" ht="13" customHeight="1">
      <c r="A102" s="124" t="str">
        <f>IF(選手名簿!B45="","",選手名簿!B45)</f>
        <v/>
      </c>
      <c r="B102" s="125"/>
      <c r="C102" s="128" t="str">
        <f>IF(選手名簿!C45="","",選手名簿!C45)</f>
        <v/>
      </c>
      <c r="D102" s="129"/>
      <c r="E102" s="129"/>
      <c r="F102" s="129"/>
      <c r="G102" s="130"/>
      <c r="H102" s="134" t="str">
        <f>IF(選手名簿!D45="","",選手名簿!D45)</f>
        <v/>
      </c>
      <c r="I102" s="135"/>
      <c r="J102" s="149"/>
      <c r="K102" s="149"/>
      <c r="L102" s="149"/>
      <c r="M102" s="149"/>
      <c r="N102" s="149"/>
      <c r="O102" s="149"/>
      <c r="P102" s="149"/>
      <c r="Q102" s="149"/>
      <c r="R102" s="149"/>
      <c r="S102" s="152"/>
    </row>
    <row r="103" spans="1:19" ht="13" customHeight="1">
      <c r="A103" s="126"/>
      <c r="B103" s="127"/>
      <c r="C103" s="131"/>
      <c r="D103" s="132"/>
      <c r="E103" s="132"/>
      <c r="F103" s="132"/>
      <c r="G103" s="133"/>
      <c r="H103" s="136"/>
      <c r="I103" s="127"/>
      <c r="J103" s="150"/>
      <c r="K103" s="151"/>
      <c r="L103" s="150"/>
      <c r="M103" s="151"/>
      <c r="N103" s="150"/>
      <c r="O103" s="151"/>
      <c r="P103" s="150"/>
      <c r="Q103" s="151"/>
      <c r="R103" s="150"/>
      <c r="S103" s="158"/>
    </row>
    <row r="104" spans="1:19" ht="13" customHeight="1">
      <c r="A104" s="124" t="str">
        <f>IF(選手名簿!B46="","",選手名簿!B46)</f>
        <v/>
      </c>
      <c r="B104" s="125"/>
      <c r="C104" s="145" t="str">
        <f>IF(選手名簿!C46="","",選手名簿!C46)</f>
        <v/>
      </c>
      <c r="D104" s="146"/>
      <c r="E104" s="146"/>
      <c r="F104" s="146"/>
      <c r="G104" s="125"/>
      <c r="H104" s="145" t="str">
        <f>IF(選手名簿!D46="","",選手名簿!D46)</f>
        <v/>
      </c>
      <c r="I104" s="125"/>
      <c r="J104" s="149"/>
      <c r="K104" s="149"/>
      <c r="L104" s="149"/>
      <c r="M104" s="149"/>
      <c r="N104" s="149"/>
      <c r="O104" s="149"/>
      <c r="P104" s="149"/>
      <c r="Q104" s="149"/>
      <c r="R104" s="149"/>
      <c r="S104" s="152"/>
    </row>
    <row r="105" spans="1:19" ht="13" customHeight="1" thickBot="1">
      <c r="A105" s="143"/>
      <c r="B105" s="144"/>
      <c r="C105" s="147"/>
      <c r="D105" s="148"/>
      <c r="E105" s="148"/>
      <c r="F105" s="148"/>
      <c r="G105" s="144"/>
      <c r="H105" s="147"/>
      <c r="I105" s="144"/>
      <c r="J105" s="153"/>
      <c r="K105" s="154"/>
      <c r="L105" s="153"/>
      <c r="M105" s="154"/>
      <c r="N105" s="153"/>
      <c r="O105" s="154"/>
      <c r="P105" s="153"/>
      <c r="Q105" s="154"/>
      <c r="R105" s="153"/>
      <c r="S105" s="155"/>
    </row>
    <row r="106" spans="1:19" ht="13" customHeight="1">
      <c r="A106" s="137" t="str">
        <f>IF(選手名簿!B47="","",選手名簿!B47)</f>
        <v/>
      </c>
      <c r="B106" s="138"/>
      <c r="C106" s="139" t="str">
        <f>IF(選手名簿!C47="","",選手名簿!C47)</f>
        <v/>
      </c>
      <c r="D106" s="140"/>
      <c r="E106" s="140"/>
      <c r="F106" s="140"/>
      <c r="G106" s="141"/>
      <c r="H106" s="142" t="str">
        <f>IF(選手名簿!D47="","",選手名簿!D47)</f>
        <v/>
      </c>
      <c r="I106" s="138"/>
      <c r="J106" s="156"/>
      <c r="K106" s="156"/>
      <c r="L106" s="156"/>
      <c r="M106" s="156"/>
      <c r="N106" s="156"/>
      <c r="O106" s="156"/>
      <c r="P106" s="156"/>
      <c r="Q106" s="156"/>
      <c r="R106" s="156"/>
      <c r="S106" s="157"/>
    </row>
    <row r="107" spans="1:19" ht="13" customHeight="1">
      <c r="A107" s="126"/>
      <c r="B107" s="127"/>
      <c r="C107" s="131"/>
      <c r="D107" s="132"/>
      <c r="E107" s="132"/>
      <c r="F107" s="132"/>
      <c r="G107" s="133"/>
      <c r="H107" s="136"/>
      <c r="I107" s="127"/>
      <c r="J107" s="150"/>
      <c r="K107" s="151"/>
      <c r="L107" s="150"/>
      <c r="M107" s="151"/>
      <c r="N107" s="150"/>
      <c r="O107" s="151"/>
      <c r="P107" s="150"/>
      <c r="Q107" s="151"/>
      <c r="R107" s="150"/>
      <c r="S107" s="158"/>
    </row>
    <row r="108" spans="1:19" ht="13" customHeight="1">
      <c r="A108" s="124" t="str">
        <f>IF(選手名簿!B48="","",選手名簿!B48)</f>
        <v/>
      </c>
      <c r="B108" s="125"/>
      <c r="C108" s="128" t="str">
        <f>IF(選手名簿!C48="","",選手名簿!C48)</f>
        <v/>
      </c>
      <c r="D108" s="129"/>
      <c r="E108" s="129"/>
      <c r="F108" s="129"/>
      <c r="G108" s="130"/>
      <c r="H108" s="134" t="str">
        <f>IF(選手名簿!D48="","",選手名簿!D48)</f>
        <v/>
      </c>
      <c r="I108" s="135"/>
      <c r="J108" s="149"/>
      <c r="K108" s="149"/>
      <c r="L108" s="149"/>
      <c r="M108" s="149"/>
      <c r="N108" s="149"/>
      <c r="O108" s="149"/>
      <c r="P108" s="149"/>
      <c r="Q108" s="149"/>
      <c r="R108" s="149"/>
      <c r="S108" s="152"/>
    </row>
    <row r="109" spans="1:19" ht="13" customHeight="1">
      <c r="A109" s="126"/>
      <c r="B109" s="127"/>
      <c r="C109" s="131"/>
      <c r="D109" s="132"/>
      <c r="E109" s="132"/>
      <c r="F109" s="132"/>
      <c r="G109" s="133"/>
      <c r="H109" s="136"/>
      <c r="I109" s="127"/>
      <c r="J109" s="150"/>
      <c r="K109" s="151"/>
      <c r="L109" s="150"/>
      <c r="M109" s="151"/>
      <c r="N109" s="150"/>
      <c r="O109" s="151"/>
      <c r="P109" s="150"/>
      <c r="Q109" s="151"/>
      <c r="R109" s="150"/>
      <c r="S109" s="158"/>
    </row>
    <row r="110" spans="1:19" ht="13" customHeight="1">
      <c r="A110" s="124" t="str">
        <f>IF(選手名簿!B49="","",選手名簿!B49)</f>
        <v/>
      </c>
      <c r="B110" s="125"/>
      <c r="C110" s="128" t="str">
        <f>IF(選手名簿!C49="","",選手名簿!C49)</f>
        <v/>
      </c>
      <c r="D110" s="129"/>
      <c r="E110" s="129"/>
      <c r="F110" s="129"/>
      <c r="G110" s="130"/>
      <c r="H110" s="134" t="str">
        <f>IF(選手名簿!D49="","",選手名簿!D49)</f>
        <v/>
      </c>
      <c r="I110" s="135"/>
      <c r="J110" s="149"/>
      <c r="K110" s="149"/>
      <c r="L110" s="149"/>
      <c r="M110" s="149"/>
      <c r="N110" s="149"/>
      <c r="O110" s="149"/>
      <c r="P110" s="149"/>
      <c r="Q110" s="149"/>
      <c r="R110" s="149"/>
      <c r="S110" s="152"/>
    </row>
    <row r="111" spans="1:19" ht="13" customHeight="1">
      <c r="A111" s="126"/>
      <c r="B111" s="127"/>
      <c r="C111" s="131"/>
      <c r="D111" s="132"/>
      <c r="E111" s="132"/>
      <c r="F111" s="132"/>
      <c r="G111" s="133"/>
      <c r="H111" s="136"/>
      <c r="I111" s="127"/>
      <c r="J111" s="150"/>
      <c r="K111" s="151"/>
      <c r="L111" s="150"/>
      <c r="M111" s="151"/>
      <c r="N111" s="150"/>
      <c r="O111" s="151"/>
      <c r="P111" s="150"/>
      <c r="Q111" s="151"/>
      <c r="R111" s="150"/>
      <c r="S111" s="158"/>
    </row>
    <row r="112" spans="1:19" ht="13" customHeight="1">
      <c r="A112" s="124" t="str">
        <f>IF(選手名簿!B50="","",選手名簿!B50)</f>
        <v/>
      </c>
      <c r="B112" s="125"/>
      <c r="C112" s="128" t="str">
        <f>IF(選手名簿!C50="","",選手名簿!C50)</f>
        <v/>
      </c>
      <c r="D112" s="129"/>
      <c r="E112" s="129"/>
      <c r="F112" s="129"/>
      <c r="G112" s="130"/>
      <c r="H112" s="134" t="str">
        <f>IF(選手名簿!D50="","",選手名簿!D50)</f>
        <v/>
      </c>
      <c r="I112" s="135"/>
      <c r="J112" s="149"/>
      <c r="K112" s="149"/>
      <c r="L112" s="149"/>
      <c r="M112" s="149"/>
      <c r="N112" s="149"/>
      <c r="O112" s="149"/>
      <c r="P112" s="149"/>
      <c r="Q112" s="149"/>
      <c r="R112" s="149"/>
      <c r="S112" s="152"/>
    </row>
    <row r="113" spans="1:19" ht="13" customHeight="1">
      <c r="A113" s="126"/>
      <c r="B113" s="127"/>
      <c r="C113" s="131"/>
      <c r="D113" s="132"/>
      <c r="E113" s="132"/>
      <c r="F113" s="132"/>
      <c r="G113" s="133"/>
      <c r="H113" s="136"/>
      <c r="I113" s="127"/>
      <c r="J113" s="150"/>
      <c r="K113" s="151"/>
      <c r="L113" s="150"/>
      <c r="M113" s="151"/>
      <c r="N113" s="150"/>
      <c r="O113" s="151"/>
      <c r="P113" s="150"/>
      <c r="Q113" s="151"/>
      <c r="R113" s="150"/>
      <c r="S113" s="158"/>
    </row>
    <row r="114" spans="1:19" ht="13" customHeight="1">
      <c r="A114" s="124" t="str">
        <f>IF(選手名簿!B51="","",選手名簿!B51)</f>
        <v/>
      </c>
      <c r="B114" s="125"/>
      <c r="C114" s="145" t="str">
        <f>IF(選手名簿!C51="","",選手名簿!C51)</f>
        <v/>
      </c>
      <c r="D114" s="146"/>
      <c r="E114" s="146"/>
      <c r="F114" s="146"/>
      <c r="G114" s="125"/>
      <c r="H114" s="145" t="str">
        <f>IF(選手名簿!D51="","",選手名簿!D51)</f>
        <v/>
      </c>
      <c r="I114" s="125"/>
      <c r="J114" s="149"/>
      <c r="K114" s="149"/>
      <c r="L114" s="149"/>
      <c r="M114" s="149"/>
      <c r="N114" s="149"/>
      <c r="O114" s="149"/>
      <c r="P114" s="149"/>
      <c r="Q114" s="149"/>
      <c r="R114" s="149"/>
      <c r="S114" s="152"/>
    </row>
    <row r="115" spans="1:19" ht="13" customHeight="1" thickBot="1">
      <c r="A115" s="143"/>
      <c r="B115" s="144"/>
      <c r="C115" s="147"/>
      <c r="D115" s="148"/>
      <c r="E115" s="148"/>
      <c r="F115" s="148"/>
      <c r="G115" s="144"/>
      <c r="H115" s="147"/>
      <c r="I115" s="144"/>
      <c r="J115" s="153"/>
      <c r="K115" s="154"/>
      <c r="L115" s="153"/>
      <c r="M115" s="154"/>
      <c r="N115" s="153"/>
      <c r="O115" s="154"/>
      <c r="P115" s="153"/>
      <c r="Q115" s="154"/>
      <c r="R115" s="153"/>
      <c r="S115" s="155"/>
    </row>
    <row r="116" spans="1:19" ht="13" customHeight="1">
      <c r="A116" s="137" t="str">
        <f>IF(選手名簿!B52="","",選手名簿!B52)</f>
        <v/>
      </c>
      <c r="B116" s="138"/>
      <c r="C116" s="139" t="str">
        <f>IF(選手名簿!C52="","",選手名簿!C52)</f>
        <v/>
      </c>
      <c r="D116" s="140"/>
      <c r="E116" s="140"/>
      <c r="F116" s="140"/>
      <c r="G116" s="141"/>
      <c r="H116" s="142" t="str">
        <f>IF(選手名簿!D52="","",選手名簿!D52)</f>
        <v/>
      </c>
      <c r="I116" s="138"/>
      <c r="J116" s="156"/>
      <c r="K116" s="156"/>
      <c r="L116" s="156"/>
      <c r="M116" s="156"/>
      <c r="N116" s="156"/>
      <c r="O116" s="156"/>
      <c r="P116" s="156"/>
      <c r="Q116" s="156"/>
      <c r="R116" s="156"/>
      <c r="S116" s="157"/>
    </row>
    <row r="117" spans="1:19" ht="13" customHeight="1">
      <c r="A117" s="126"/>
      <c r="B117" s="127"/>
      <c r="C117" s="131"/>
      <c r="D117" s="132"/>
      <c r="E117" s="132"/>
      <c r="F117" s="132"/>
      <c r="G117" s="133"/>
      <c r="H117" s="136"/>
      <c r="I117" s="127"/>
      <c r="J117" s="150"/>
      <c r="K117" s="151"/>
      <c r="L117" s="150"/>
      <c r="M117" s="151"/>
      <c r="N117" s="150"/>
      <c r="O117" s="151"/>
      <c r="P117" s="150"/>
      <c r="Q117" s="151"/>
      <c r="R117" s="150"/>
      <c r="S117" s="158"/>
    </row>
    <row r="118" spans="1:19" ht="13" customHeight="1">
      <c r="A118" s="124" t="str">
        <f>IF(選手名簿!B53="","",選手名簿!B53)</f>
        <v/>
      </c>
      <c r="B118" s="125"/>
      <c r="C118" s="128" t="str">
        <f>IF(選手名簿!C53="","",選手名簿!C53)</f>
        <v/>
      </c>
      <c r="D118" s="129"/>
      <c r="E118" s="129"/>
      <c r="F118" s="129"/>
      <c r="G118" s="130"/>
      <c r="H118" s="134" t="str">
        <f>IF(選手名簿!D53="","",選手名簿!D53)</f>
        <v/>
      </c>
      <c r="I118" s="135"/>
      <c r="J118" s="149"/>
      <c r="K118" s="149"/>
      <c r="L118" s="149"/>
      <c r="M118" s="149"/>
      <c r="N118" s="149"/>
      <c r="O118" s="149"/>
      <c r="P118" s="149"/>
      <c r="Q118" s="149"/>
      <c r="R118" s="149"/>
      <c r="S118" s="152"/>
    </row>
    <row r="119" spans="1:19" ht="13" customHeight="1">
      <c r="A119" s="126"/>
      <c r="B119" s="127"/>
      <c r="C119" s="131"/>
      <c r="D119" s="132"/>
      <c r="E119" s="132"/>
      <c r="F119" s="132"/>
      <c r="G119" s="133"/>
      <c r="H119" s="136"/>
      <c r="I119" s="127"/>
      <c r="J119" s="150"/>
      <c r="K119" s="151"/>
      <c r="L119" s="150"/>
      <c r="M119" s="151"/>
      <c r="N119" s="150"/>
      <c r="O119" s="151"/>
      <c r="P119" s="150"/>
      <c r="Q119" s="151"/>
      <c r="R119" s="150"/>
      <c r="S119" s="158"/>
    </row>
    <row r="120" spans="1:19" ht="13" customHeight="1">
      <c r="A120" s="124" t="str">
        <f>IF(選手名簿!B54="","",選手名簿!B54)</f>
        <v/>
      </c>
      <c r="B120" s="125"/>
      <c r="C120" s="128" t="str">
        <f>IF(選手名簿!C54="","",選手名簿!C54)</f>
        <v/>
      </c>
      <c r="D120" s="129"/>
      <c r="E120" s="129"/>
      <c r="F120" s="129"/>
      <c r="G120" s="130"/>
      <c r="H120" s="134" t="str">
        <f>IF(選手名簿!D54="","",選手名簿!D54)</f>
        <v/>
      </c>
      <c r="I120" s="135"/>
      <c r="J120" s="149"/>
      <c r="K120" s="149"/>
      <c r="L120" s="149"/>
      <c r="M120" s="149"/>
      <c r="N120" s="149"/>
      <c r="O120" s="149"/>
      <c r="P120" s="149"/>
      <c r="Q120" s="149"/>
      <c r="R120" s="149"/>
      <c r="S120" s="152"/>
    </row>
    <row r="121" spans="1:19" ht="13" customHeight="1">
      <c r="A121" s="126"/>
      <c r="B121" s="127"/>
      <c r="C121" s="131"/>
      <c r="D121" s="132"/>
      <c r="E121" s="132"/>
      <c r="F121" s="132"/>
      <c r="G121" s="133"/>
      <c r="H121" s="136"/>
      <c r="I121" s="127"/>
      <c r="J121" s="150"/>
      <c r="K121" s="151"/>
      <c r="L121" s="150"/>
      <c r="M121" s="151"/>
      <c r="N121" s="150"/>
      <c r="O121" s="151"/>
      <c r="P121" s="150"/>
      <c r="Q121" s="151"/>
      <c r="R121" s="150"/>
      <c r="S121" s="158"/>
    </row>
    <row r="122" spans="1:19" ht="13" customHeight="1">
      <c r="A122" s="124" t="str">
        <f>IF(選手名簿!B55="","",選手名簿!B55)</f>
        <v/>
      </c>
      <c r="B122" s="125"/>
      <c r="C122" s="128" t="str">
        <f>IF(選手名簿!C55="","",選手名簿!C55)</f>
        <v/>
      </c>
      <c r="D122" s="129"/>
      <c r="E122" s="129"/>
      <c r="F122" s="129"/>
      <c r="G122" s="130"/>
      <c r="H122" s="134" t="str">
        <f>IF(選手名簿!D55="","",選手名簿!D55)</f>
        <v/>
      </c>
      <c r="I122" s="135"/>
      <c r="J122" s="149"/>
      <c r="K122" s="149"/>
      <c r="L122" s="149"/>
      <c r="M122" s="149"/>
      <c r="N122" s="149"/>
      <c r="O122" s="149"/>
      <c r="P122" s="149"/>
      <c r="Q122" s="149"/>
      <c r="R122" s="149"/>
      <c r="S122" s="152"/>
    </row>
    <row r="123" spans="1:19" ht="13" customHeight="1">
      <c r="A123" s="126"/>
      <c r="B123" s="127"/>
      <c r="C123" s="131"/>
      <c r="D123" s="132"/>
      <c r="E123" s="132"/>
      <c r="F123" s="132"/>
      <c r="G123" s="133"/>
      <c r="H123" s="136"/>
      <c r="I123" s="127"/>
      <c r="J123" s="150"/>
      <c r="K123" s="151"/>
      <c r="L123" s="150"/>
      <c r="M123" s="151"/>
      <c r="N123" s="150"/>
      <c r="O123" s="151"/>
      <c r="P123" s="150"/>
      <c r="Q123" s="151"/>
      <c r="R123" s="150"/>
      <c r="S123" s="158"/>
    </row>
    <row r="124" spans="1:19" ht="13" customHeight="1">
      <c r="A124" s="124" t="str">
        <f>IF(選手名簿!B56="","",選手名簿!B56)</f>
        <v/>
      </c>
      <c r="B124" s="125"/>
      <c r="C124" s="145" t="str">
        <f>IF(選手名簿!C56="","",選手名簿!C56)</f>
        <v/>
      </c>
      <c r="D124" s="146"/>
      <c r="E124" s="146"/>
      <c r="F124" s="146"/>
      <c r="G124" s="125"/>
      <c r="H124" s="145" t="str">
        <f>IF(選手名簿!D56="","",選手名簿!D56)</f>
        <v/>
      </c>
      <c r="I124" s="125"/>
      <c r="J124" s="149"/>
      <c r="K124" s="149"/>
      <c r="L124" s="149"/>
      <c r="M124" s="149"/>
      <c r="N124" s="149"/>
      <c r="O124" s="149"/>
      <c r="P124" s="149"/>
      <c r="Q124" s="149"/>
      <c r="R124" s="149"/>
      <c r="S124" s="152"/>
    </row>
    <row r="125" spans="1:19" ht="13" customHeight="1" thickBot="1">
      <c r="A125" s="143"/>
      <c r="B125" s="144"/>
      <c r="C125" s="147"/>
      <c r="D125" s="148"/>
      <c r="E125" s="148"/>
      <c r="F125" s="148"/>
      <c r="G125" s="144"/>
      <c r="H125" s="147"/>
      <c r="I125" s="144"/>
      <c r="J125" s="153"/>
      <c r="K125" s="154"/>
      <c r="L125" s="153"/>
      <c r="M125" s="154"/>
      <c r="N125" s="153"/>
      <c r="O125" s="154"/>
      <c r="P125" s="153"/>
      <c r="Q125" s="154"/>
      <c r="R125" s="153"/>
      <c r="S125" s="155"/>
    </row>
    <row r="126" spans="1:19" ht="13" customHeight="1">
      <c r="A126" s="137" t="str">
        <f>IF(選手名簿!B57="","",選手名簿!B57)</f>
        <v/>
      </c>
      <c r="B126" s="138"/>
      <c r="C126" s="139" t="str">
        <f>IF(選手名簿!C57="","",選手名簿!C57)</f>
        <v/>
      </c>
      <c r="D126" s="140"/>
      <c r="E126" s="140"/>
      <c r="F126" s="140"/>
      <c r="G126" s="141"/>
      <c r="H126" s="142" t="str">
        <f>IF(選手名簿!D57="","",選手名簿!D57)</f>
        <v/>
      </c>
      <c r="I126" s="138"/>
      <c r="J126" s="156"/>
      <c r="K126" s="156"/>
      <c r="L126" s="156"/>
      <c r="M126" s="156"/>
      <c r="N126" s="156"/>
      <c r="O126" s="156"/>
      <c r="P126" s="156"/>
      <c r="Q126" s="156"/>
      <c r="R126" s="156"/>
      <c r="S126" s="157"/>
    </row>
    <row r="127" spans="1:19" ht="13" customHeight="1">
      <c r="A127" s="126"/>
      <c r="B127" s="127"/>
      <c r="C127" s="131"/>
      <c r="D127" s="132"/>
      <c r="E127" s="132"/>
      <c r="F127" s="132"/>
      <c r="G127" s="133"/>
      <c r="H127" s="136"/>
      <c r="I127" s="127"/>
      <c r="J127" s="150"/>
      <c r="K127" s="151"/>
      <c r="L127" s="150"/>
      <c r="M127" s="151"/>
      <c r="N127" s="150"/>
      <c r="O127" s="151"/>
      <c r="P127" s="150"/>
      <c r="Q127" s="151"/>
      <c r="R127" s="150"/>
      <c r="S127" s="158"/>
    </row>
    <row r="128" spans="1:19" ht="13" customHeight="1">
      <c r="A128" s="124" t="str">
        <f>IF(選手名簿!B58="","",選手名簿!B58)</f>
        <v/>
      </c>
      <c r="B128" s="125"/>
      <c r="C128" s="128" t="str">
        <f>IF(選手名簿!C58="","",選手名簿!C58)</f>
        <v/>
      </c>
      <c r="D128" s="129"/>
      <c r="E128" s="129"/>
      <c r="F128" s="129"/>
      <c r="G128" s="130"/>
      <c r="H128" s="134" t="str">
        <f>IF(選手名簿!D58="","",選手名簿!D58)</f>
        <v/>
      </c>
      <c r="I128" s="135"/>
      <c r="J128" s="149"/>
      <c r="K128" s="149"/>
      <c r="L128" s="149"/>
      <c r="M128" s="149"/>
      <c r="N128" s="149"/>
      <c r="O128" s="149"/>
      <c r="P128" s="149"/>
      <c r="Q128" s="149"/>
      <c r="R128" s="149"/>
      <c r="S128" s="152"/>
    </row>
    <row r="129" spans="1:19" ht="13" customHeight="1">
      <c r="A129" s="126"/>
      <c r="B129" s="127"/>
      <c r="C129" s="131"/>
      <c r="D129" s="132"/>
      <c r="E129" s="132"/>
      <c r="F129" s="132"/>
      <c r="G129" s="133"/>
      <c r="H129" s="136"/>
      <c r="I129" s="127"/>
      <c r="J129" s="150"/>
      <c r="K129" s="151"/>
      <c r="L129" s="150"/>
      <c r="M129" s="151"/>
      <c r="N129" s="150"/>
      <c r="O129" s="151"/>
      <c r="P129" s="150"/>
      <c r="Q129" s="151"/>
      <c r="R129" s="150"/>
      <c r="S129" s="158"/>
    </row>
    <row r="130" spans="1:19" ht="13" customHeight="1">
      <c r="A130" s="124" t="str">
        <f>IF(選手名簿!B59="","",選手名簿!B59)</f>
        <v/>
      </c>
      <c r="B130" s="125"/>
      <c r="C130" s="128" t="str">
        <f>IF(選手名簿!C59="","",選手名簿!C59)</f>
        <v/>
      </c>
      <c r="D130" s="129"/>
      <c r="E130" s="129"/>
      <c r="F130" s="129"/>
      <c r="G130" s="130"/>
      <c r="H130" s="134" t="str">
        <f>IF(選手名簿!D59="","",選手名簿!D59)</f>
        <v/>
      </c>
      <c r="I130" s="135"/>
      <c r="J130" s="149"/>
      <c r="K130" s="149"/>
      <c r="L130" s="149"/>
      <c r="M130" s="149"/>
      <c r="N130" s="149"/>
      <c r="O130" s="149"/>
      <c r="P130" s="149"/>
      <c r="Q130" s="149"/>
      <c r="R130" s="149"/>
      <c r="S130" s="152"/>
    </row>
    <row r="131" spans="1:19" ht="13" customHeight="1">
      <c r="A131" s="126"/>
      <c r="B131" s="127"/>
      <c r="C131" s="131"/>
      <c r="D131" s="132"/>
      <c r="E131" s="132"/>
      <c r="F131" s="132"/>
      <c r="G131" s="133"/>
      <c r="H131" s="136"/>
      <c r="I131" s="127"/>
      <c r="J131" s="150"/>
      <c r="K131" s="151"/>
      <c r="L131" s="150"/>
      <c r="M131" s="151"/>
      <c r="N131" s="150"/>
      <c r="O131" s="151"/>
      <c r="P131" s="150"/>
      <c r="Q131" s="151"/>
      <c r="R131" s="150"/>
      <c r="S131" s="158"/>
    </row>
    <row r="132" spans="1:19" ht="13" customHeight="1">
      <c r="A132" s="124" t="str">
        <f>IF(選手名簿!B60="","",選手名簿!B60)</f>
        <v/>
      </c>
      <c r="B132" s="125"/>
      <c r="C132" s="128" t="str">
        <f>IF(選手名簿!C60="","",選手名簿!C60)</f>
        <v/>
      </c>
      <c r="D132" s="129"/>
      <c r="E132" s="129"/>
      <c r="F132" s="129"/>
      <c r="G132" s="130"/>
      <c r="H132" s="134" t="str">
        <f>IF(選手名簿!D60="","",選手名簿!D60)</f>
        <v/>
      </c>
      <c r="I132" s="135"/>
      <c r="J132" s="149"/>
      <c r="K132" s="149"/>
      <c r="L132" s="149"/>
      <c r="M132" s="149"/>
      <c r="N132" s="149"/>
      <c r="O132" s="149"/>
      <c r="P132" s="149"/>
      <c r="Q132" s="149"/>
      <c r="R132" s="149"/>
      <c r="S132" s="152"/>
    </row>
    <row r="133" spans="1:19" ht="13" customHeight="1">
      <c r="A133" s="126"/>
      <c r="B133" s="127"/>
      <c r="C133" s="131"/>
      <c r="D133" s="132"/>
      <c r="E133" s="132"/>
      <c r="F133" s="132"/>
      <c r="G133" s="133"/>
      <c r="H133" s="136"/>
      <c r="I133" s="127"/>
      <c r="J133" s="150"/>
      <c r="K133" s="151"/>
      <c r="L133" s="150"/>
      <c r="M133" s="151"/>
      <c r="N133" s="150"/>
      <c r="O133" s="151"/>
      <c r="P133" s="150"/>
      <c r="Q133" s="151"/>
      <c r="R133" s="150"/>
      <c r="S133" s="158"/>
    </row>
    <row r="134" spans="1:19" ht="13" customHeight="1">
      <c r="A134" s="124" t="str">
        <f>IF(選手名簿!B61="","",選手名簿!B61)</f>
        <v/>
      </c>
      <c r="B134" s="125"/>
      <c r="C134" s="145" t="str">
        <f>IF(選手名簿!C61="","",選手名簿!C61)</f>
        <v/>
      </c>
      <c r="D134" s="146"/>
      <c r="E134" s="146"/>
      <c r="F134" s="146"/>
      <c r="G134" s="125"/>
      <c r="H134" s="145" t="str">
        <f>IF(選手名簿!D61="","",選手名簿!D61)</f>
        <v/>
      </c>
      <c r="I134" s="125"/>
      <c r="J134" s="149"/>
      <c r="K134" s="149"/>
      <c r="L134" s="149"/>
      <c r="M134" s="149"/>
      <c r="N134" s="149"/>
      <c r="O134" s="149"/>
      <c r="P134" s="149"/>
      <c r="Q134" s="149"/>
      <c r="R134" s="149"/>
      <c r="S134" s="152"/>
    </row>
    <row r="135" spans="1:19" ht="13" customHeight="1" thickBot="1">
      <c r="A135" s="143"/>
      <c r="B135" s="144"/>
      <c r="C135" s="147"/>
      <c r="D135" s="148"/>
      <c r="E135" s="148"/>
      <c r="F135" s="148"/>
      <c r="G135" s="144"/>
      <c r="H135" s="147"/>
      <c r="I135" s="144"/>
      <c r="J135" s="153"/>
      <c r="K135" s="154"/>
      <c r="L135" s="153"/>
      <c r="M135" s="154"/>
      <c r="N135" s="153"/>
      <c r="O135" s="154"/>
      <c r="P135" s="153"/>
      <c r="Q135" s="154"/>
      <c r="R135" s="153"/>
      <c r="S135" s="155"/>
    </row>
    <row r="136" spans="1:19" ht="13" customHeight="1">
      <c r="A136" s="137" t="str">
        <f>IF(選手名簿!B62="","",選手名簿!B62)</f>
        <v/>
      </c>
      <c r="B136" s="138"/>
      <c r="C136" s="139" t="str">
        <f>IF(選手名簿!C62="","",選手名簿!C62)</f>
        <v/>
      </c>
      <c r="D136" s="140"/>
      <c r="E136" s="140"/>
      <c r="F136" s="140"/>
      <c r="G136" s="141"/>
      <c r="H136" s="142" t="str">
        <f>IF(選手名簿!D62="","",選手名簿!D62)</f>
        <v/>
      </c>
      <c r="I136" s="138"/>
      <c r="J136" s="156"/>
      <c r="K136" s="156"/>
      <c r="L136" s="156"/>
      <c r="M136" s="156"/>
      <c r="N136" s="156"/>
      <c r="O136" s="156"/>
      <c r="P136" s="156"/>
      <c r="Q136" s="156"/>
      <c r="R136" s="156"/>
      <c r="S136" s="157"/>
    </row>
    <row r="137" spans="1:19" ht="13" customHeight="1">
      <c r="A137" s="126"/>
      <c r="B137" s="127"/>
      <c r="C137" s="131"/>
      <c r="D137" s="132"/>
      <c r="E137" s="132"/>
      <c r="F137" s="132"/>
      <c r="G137" s="133"/>
      <c r="H137" s="136"/>
      <c r="I137" s="127"/>
      <c r="J137" s="150"/>
      <c r="K137" s="151"/>
      <c r="L137" s="150"/>
      <c r="M137" s="151"/>
      <c r="N137" s="150"/>
      <c r="O137" s="151"/>
      <c r="P137" s="150"/>
      <c r="Q137" s="151"/>
      <c r="R137" s="150"/>
      <c r="S137" s="158"/>
    </row>
    <row r="138" spans="1:19" ht="13" customHeight="1">
      <c r="A138" s="124" t="str">
        <f>IF(選手名簿!B63="","",選手名簿!B63)</f>
        <v/>
      </c>
      <c r="B138" s="125"/>
      <c r="C138" s="128" t="str">
        <f>IF(選手名簿!C63="","",選手名簿!C63)</f>
        <v/>
      </c>
      <c r="D138" s="129"/>
      <c r="E138" s="129"/>
      <c r="F138" s="129"/>
      <c r="G138" s="130"/>
      <c r="H138" s="134" t="str">
        <f>IF(選手名簿!D63="","",選手名簿!D63)</f>
        <v/>
      </c>
      <c r="I138" s="135"/>
      <c r="J138" s="149"/>
      <c r="K138" s="149"/>
      <c r="L138" s="149"/>
      <c r="M138" s="149"/>
      <c r="N138" s="149"/>
      <c r="O138" s="149"/>
      <c r="P138" s="149"/>
      <c r="Q138" s="149"/>
      <c r="R138" s="149"/>
      <c r="S138" s="152"/>
    </row>
    <row r="139" spans="1:19" ht="13" customHeight="1">
      <c r="A139" s="126"/>
      <c r="B139" s="127"/>
      <c r="C139" s="131"/>
      <c r="D139" s="132"/>
      <c r="E139" s="132"/>
      <c r="F139" s="132"/>
      <c r="G139" s="133"/>
      <c r="H139" s="136"/>
      <c r="I139" s="127"/>
      <c r="J139" s="150"/>
      <c r="K139" s="151"/>
      <c r="L139" s="150"/>
      <c r="M139" s="151"/>
      <c r="N139" s="150"/>
      <c r="O139" s="151"/>
      <c r="P139" s="150"/>
      <c r="Q139" s="151"/>
      <c r="R139" s="150"/>
      <c r="S139" s="158"/>
    </row>
    <row r="140" spans="1:19" ht="13" customHeight="1">
      <c r="A140" s="124" t="str">
        <f>IF(選手名簿!B64="","",選手名簿!B64)</f>
        <v/>
      </c>
      <c r="B140" s="125"/>
      <c r="C140" s="128" t="str">
        <f>IF(選手名簿!C64="","",選手名簿!C64)</f>
        <v/>
      </c>
      <c r="D140" s="129"/>
      <c r="E140" s="129"/>
      <c r="F140" s="129"/>
      <c r="G140" s="130"/>
      <c r="H140" s="134" t="str">
        <f>IF(選手名簿!D64="","",選手名簿!D64)</f>
        <v/>
      </c>
      <c r="I140" s="135"/>
      <c r="J140" s="149"/>
      <c r="K140" s="149"/>
      <c r="L140" s="149"/>
      <c r="M140" s="149"/>
      <c r="N140" s="149"/>
      <c r="O140" s="149"/>
      <c r="P140" s="149"/>
      <c r="Q140" s="149"/>
      <c r="R140" s="149"/>
      <c r="S140" s="152"/>
    </row>
    <row r="141" spans="1:19" ht="13" customHeight="1">
      <c r="A141" s="126"/>
      <c r="B141" s="127"/>
      <c r="C141" s="131"/>
      <c r="D141" s="132"/>
      <c r="E141" s="132"/>
      <c r="F141" s="132"/>
      <c r="G141" s="133"/>
      <c r="H141" s="136"/>
      <c r="I141" s="127"/>
      <c r="J141" s="150"/>
      <c r="K141" s="151"/>
      <c r="L141" s="150"/>
      <c r="M141" s="151"/>
      <c r="N141" s="150"/>
      <c r="O141" s="151"/>
      <c r="P141" s="150"/>
      <c r="Q141" s="151"/>
      <c r="R141" s="150"/>
      <c r="S141" s="158"/>
    </row>
    <row r="142" spans="1:19" ht="13" customHeight="1">
      <c r="A142" s="124" t="str">
        <f>IF(選手名簿!B65="","",選手名簿!B65)</f>
        <v/>
      </c>
      <c r="B142" s="125"/>
      <c r="C142" s="128" t="str">
        <f>IF(選手名簿!C65="","",選手名簿!C65)</f>
        <v/>
      </c>
      <c r="D142" s="129"/>
      <c r="E142" s="129"/>
      <c r="F142" s="129"/>
      <c r="G142" s="130"/>
      <c r="H142" s="134" t="str">
        <f>IF(選手名簿!D65="","",選手名簿!D65)</f>
        <v/>
      </c>
      <c r="I142" s="135"/>
      <c r="J142" s="149"/>
      <c r="K142" s="149"/>
      <c r="L142" s="149"/>
      <c r="M142" s="149"/>
      <c r="N142" s="149"/>
      <c r="O142" s="149"/>
      <c r="P142" s="149"/>
      <c r="Q142" s="149"/>
      <c r="R142" s="149"/>
      <c r="S142" s="152"/>
    </row>
    <row r="143" spans="1:19" ht="13" customHeight="1">
      <c r="A143" s="126"/>
      <c r="B143" s="127"/>
      <c r="C143" s="131"/>
      <c r="D143" s="132"/>
      <c r="E143" s="132"/>
      <c r="F143" s="132"/>
      <c r="G143" s="133"/>
      <c r="H143" s="136"/>
      <c r="I143" s="127"/>
      <c r="J143" s="150"/>
      <c r="K143" s="151"/>
      <c r="L143" s="150"/>
      <c r="M143" s="151"/>
      <c r="N143" s="150"/>
      <c r="O143" s="151"/>
      <c r="P143" s="150"/>
      <c r="Q143" s="151"/>
      <c r="R143" s="150"/>
      <c r="S143" s="158"/>
    </row>
    <row r="144" spans="1:19" ht="13" customHeight="1">
      <c r="A144" s="124" t="str">
        <f>IF(選手名簿!B66="","",選手名簿!B66)</f>
        <v/>
      </c>
      <c r="B144" s="125"/>
      <c r="C144" s="145" t="str">
        <f>IF(選手名簿!C66="","",選手名簿!C66)</f>
        <v/>
      </c>
      <c r="D144" s="146"/>
      <c r="E144" s="146"/>
      <c r="F144" s="146"/>
      <c r="G144" s="125"/>
      <c r="H144" s="145" t="str">
        <f>IF(選手名簿!D66="","",選手名簿!D66)</f>
        <v/>
      </c>
      <c r="I144" s="125"/>
      <c r="J144" s="149"/>
      <c r="K144" s="149"/>
      <c r="L144" s="149"/>
      <c r="M144" s="149"/>
      <c r="N144" s="149"/>
      <c r="O144" s="149"/>
      <c r="P144" s="149"/>
      <c r="Q144" s="149"/>
      <c r="R144" s="149"/>
      <c r="S144" s="152"/>
    </row>
    <row r="145" spans="1:19" ht="13" customHeight="1" thickBot="1">
      <c r="A145" s="143"/>
      <c r="B145" s="144"/>
      <c r="C145" s="147"/>
      <c r="D145" s="148"/>
      <c r="E145" s="148"/>
      <c r="F145" s="148"/>
      <c r="G145" s="144"/>
      <c r="H145" s="147"/>
      <c r="I145" s="144"/>
      <c r="J145" s="153"/>
      <c r="K145" s="154"/>
      <c r="L145" s="153"/>
      <c r="M145" s="154"/>
      <c r="N145" s="153"/>
      <c r="O145" s="154"/>
      <c r="P145" s="153"/>
      <c r="Q145" s="154"/>
      <c r="R145" s="153"/>
      <c r="S145" s="155"/>
    </row>
    <row r="146" spans="1:19" ht="13" customHeight="1">
      <c r="A146" s="137" t="str">
        <f>IF(選手名簿!B67="","",選手名簿!B67)</f>
        <v/>
      </c>
      <c r="B146" s="138"/>
      <c r="C146" s="139" t="str">
        <f>IF(選手名簿!C67="","",選手名簿!C67)</f>
        <v/>
      </c>
      <c r="D146" s="140"/>
      <c r="E146" s="140"/>
      <c r="F146" s="140"/>
      <c r="G146" s="141"/>
      <c r="H146" s="142" t="str">
        <f>IF(選手名簿!D67="","",選手名簿!D67)</f>
        <v/>
      </c>
      <c r="I146" s="138"/>
      <c r="J146" s="156"/>
      <c r="K146" s="156"/>
      <c r="L146" s="156"/>
      <c r="M146" s="156"/>
      <c r="N146" s="156"/>
      <c r="O146" s="156"/>
      <c r="P146" s="156"/>
      <c r="Q146" s="156"/>
      <c r="R146" s="156"/>
      <c r="S146" s="157"/>
    </row>
    <row r="147" spans="1:19" ht="13" customHeight="1">
      <c r="A147" s="126"/>
      <c r="B147" s="127"/>
      <c r="C147" s="131"/>
      <c r="D147" s="132"/>
      <c r="E147" s="132"/>
      <c r="F147" s="132"/>
      <c r="G147" s="133"/>
      <c r="H147" s="136"/>
      <c r="I147" s="127"/>
      <c r="J147" s="150"/>
      <c r="K147" s="151"/>
      <c r="L147" s="150"/>
      <c r="M147" s="151"/>
      <c r="N147" s="150"/>
      <c r="O147" s="151"/>
      <c r="P147" s="150"/>
      <c r="Q147" s="151"/>
      <c r="R147" s="150"/>
      <c r="S147" s="158"/>
    </row>
    <row r="148" spans="1:19" ht="13" customHeight="1">
      <c r="A148" s="124" t="str">
        <f>IF(選手名簿!B68="","",選手名簿!B68)</f>
        <v/>
      </c>
      <c r="B148" s="125"/>
      <c r="C148" s="128" t="str">
        <f>IF(選手名簿!C68="","",選手名簿!C68)</f>
        <v/>
      </c>
      <c r="D148" s="129"/>
      <c r="E148" s="129"/>
      <c r="F148" s="129"/>
      <c r="G148" s="130"/>
      <c r="H148" s="134" t="str">
        <f>IF(選手名簿!D68="","",選手名簿!D68)</f>
        <v/>
      </c>
      <c r="I148" s="135"/>
      <c r="J148" s="149"/>
      <c r="K148" s="149"/>
      <c r="L148" s="149"/>
      <c r="M148" s="149"/>
      <c r="N148" s="149"/>
      <c r="O148" s="149"/>
      <c r="P148" s="149"/>
      <c r="Q148" s="149"/>
      <c r="R148" s="149"/>
      <c r="S148" s="152"/>
    </row>
    <row r="149" spans="1:19" ht="13" customHeight="1">
      <c r="A149" s="126"/>
      <c r="B149" s="127"/>
      <c r="C149" s="131"/>
      <c r="D149" s="132"/>
      <c r="E149" s="132"/>
      <c r="F149" s="132"/>
      <c r="G149" s="133"/>
      <c r="H149" s="136"/>
      <c r="I149" s="127"/>
      <c r="J149" s="150"/>
      <c r="K149" s="151"/>
      <c r="L149" s="150"/>
      <c r="M149" s="151"/>
      <c r="N149" s="150"/>
      <c r="O149" s="151"/>
      <c r="P149" s="150"/>
      <c r="Q149" s="151"/>
      <c r="R149" s="150"/>
      <c r="S149" s="158"/>
    </row>
    <row r="150" spans="1:19" ht="13" customHeight="1">
      <c r="A150" s="124" t="str">
        <f>IF(選手名簿!B69="","",選手名簿!B69)</f>
        <v/>
      </c>
      <c r="B150" s="125"/>
      <c r="C150" s="128" t="str">
        <f>IF(選手名簿!C69="","",選手名簿!C69)</f>
        <v/>
      </c>
      <c r="D150" s="129"/>
      <c r="E150" s="129"/>
      <c r="F150" s="129"/>
      <c r="G150" s="130"/>
      <c r="H150" s="134" t="str">
        <f>IF(選手名簿!D69="","",選手名簿!D69)</f>
        <v/>
      </c>
      <c r="I150" s="135"/>
      <c r="J150" s="149"/>
      <c r="K150" s="149"/>
      <c r="L150" s="149"/>
      <c r="M150" s="149"/>
      <c r="N150" s="149"/>
      <c r="O150" s="149"/>
      <c r="P150" s="149"/>
      <c r="Q150" s="149"/>
      <c r="R150" s="149"/>
      <c r="S150" s="152"/>
    </row>
    <row r="151" spans="1:19" ht="13" customHeight="1">
      <c r="A151" s="126"/>
      <c r="B151" s="127"/>
      <c r="C151" s="131"/>
      <c r="D151" s="132"/>
      <c r="E151" s="132"/>
      <c r="F151" s="132"/>
      <c r="G151" s="133"/>
      <c r="H151" s="136"/>
      <c r="I151" s="127"/>
      <c r="J151" s="150"/>
      <c r="K151" s="151"/>
      <c r="L151" s="150"/>
      <c r="M151" s="151"/>
      <c r="N151" s="150"/>
      <c r="O151" s="151"/>
      <c r="P151" s="150"/>
      <c r="Q151" s="151"/>
      <c r="R151" s="150"/>
      <c r="S151" s="158"/>
    </row>
    <row r="152" spans="1:19" ht="13" customHeight="1">
      <c r="A152" s="124" t="str">
        <f>IF(選手名簿!B70="","",選手名簿!B70)</f>
        <v/>
      </c>
      <c r="B152" s="125"/>
      <c r="C152" s="128" t="str">
        <f>IF(選手名簿!C70="","",選手名簿!C70)</f>
        <v/>
      </c>
      <c r="D152" s="129"/>
      <c r="E152" s="129"/>
      <c r="F152" s="129"/>
      <c r="G152" s="130"/>
      <c r="H152" s="134" t="str">
        <f>IF(選手名簿!D70="","",選手名簿!D70)</f>
        <v/>
      </c>
      <c r="I152" s="135"/>
      <c r="J152" s="149"/>
      <c r="K152" s="149"/>
      <c r="L152" s="149"/>
      <c r="M152" s="149"/>
      <c r="N152" s="149"/>
      <c r="O152" s="149"/>
      <c r="P152" s="149"/>
      <c r="Q152" s="149"/>
      <c r="R152" s="149"/>
      <c r="S152" s="152"/>
    </row>
    <row r="153" spans="1:19" ht="13" customHeight="1">
      <c r="A153" s="126"/>
      <c r="B153" s="127"/>
      <c r="C153" s="131"/>
      <c r="D153" s="132"/>
      <c r="E153" s="132"/>
      <c r="F153" s="132"/>
      <c r="G153" s="133"/>
      <c r="H153" s="136"/>
      <c r="I153" s="127"/>
      <c r="J153" s="150"/>
      <c r="K153" s="151"/>
      <c r="L153" s="150"/>
      <c r="M153" s="151"/>
      <c r="N153" s="150"/>
      <c r="O153" s="151"/>
      <c r="P153" s="150"/>
      <c r="Q153" s="151"/>
      <c r="R153" s="150"/>
      <c r="S153" s="158"/>
    </row>
    <row r="154" spans="1:19" ht="13" customHeight="1">
      <c r="A154" s="124" t="str">
        <f>IF(選手名簿!B71="","",選手名簿!B71)</f>
        <v/>
      </c>
      <c r="B154" s="125"/>
      <c r="C154" s="145" t="str">
        <f>IF(選手名簿!C71="","",選手名簿!C71)</f>
        <v/>
      </c>
      <c r="D154" s="146"/>
      <c r="E154" s="146"/>
      <c r="F154" s="146"/>
      <c r="G154" s="125"/>
      <c r="H154" s="145" t="str">
        <f>IF(選手名簿!D71="","",選手名簿!D71)</f>
        <v/>
      </c>
      <c r="I154" s="125"/>
      <c r="J154" s="149"/>
      <c r="K154" s="149"/>
      <c r="L154" s="149"/>
      <c r="M154" s="149"/>
      <c r="N154" s="149"/>
      <c r="O154" s="149"/>
      <c r="P154" s="149"/>
      <c r="Q154" s="149"/>
      <c r="R154" s="149"/>
      <c r="S154" s="152"/>
    </row>
    <row r="155" spans="1:19" ht="13" customHeight="1" thickBot="1">
      <c r="A155" s="143"/>
      <c r="B155" s="144"/>
      <c r="C155" s="147"/>
      <c r="D155" s="148"/>
      <c r="E155" s="148"/>
      <c r="F155" s="148"/>
      <c r="G155" s="144"/>
      <c r="H155" s="147"/>
      <c r="I155" s="144"/>
      <c r="J155" s="153"/>
      <c r="K155" s="154"/>
      <c r="L155" s="153"/>
      <c r="M155" s="154"/>
      <c r="N155" s="153"/>
      <c r="O155" s="154"/>
      <c r="P155" s="153"/>
      <c r="Q155" s="154"/>
      <c r="R155" s="153"/>
      <c r="S155" s="155"/>
    </row>
    <row r="156" spans="1:19" ht="13" customHeight="1">
      <c r="A156" s="137" t="str">
        <f>IF(選手名簿!B72="","",選手名簿!B72)</f>
        <v/>
      </c>
      <c r="B156" s="138"/>
      <c r="C156" s="139" t="str">
        <f>IF(選手名簿!C72="","",選手名簿!C72)</f>
        <v/>
      </c>
      <c r="D156" s="140"/>
      <c r="E156" s="140"/>
      <c r="F156" s="140"/>
      <c r="G156" s="141"/>
      <c r="H156" s="142" t="str">
        <f>IF(選手名簿!D72="","",選手名簿!D72)</f>
        <v/>
      </c>
      <c r="I156" s="138"/>
      <c r="J156" s="156"/>
      <c r="K156" s="156"/>
      <c r="L156" s="156"/>
      <c r="M156" s="156"/>
      <c r="N156" s="156"/>
      <c r="O156" s="156"/>
      <c r="P156" s="156"/>
      <c r="Q156" s="156"/>
      <c r="R156" s="156"/>
      <c r="S156" s="157"/>
    </row>
    <row r="157" spans="1:19" ht="13" customHeight="1">
      <c r="A157" s="126"/>
      <c r="B157" s="127"/>
      <c r="C157" s="131"/>
      <c r="D157" s="132"/>
      <c r="E157" s="132"/>
      <c r="F157" s="132"/>
      <c r="G157" s="133"/>
      <c r="H157" s="136"/>
      <c r="I157" s="127"/>
      <c r="J157" s="150"/>
      <c r="K157" s="151"/>
      <c r="L157" s="150"/>
      <c r="M157" s="151"/>
      <c r="N157" s="150"/>
      <c r="O157" s="151"/>
      <c r="P157" s="150"/>
      <c r="Q157" s="151"/>
      <c r="R157" s="150"/>
      <c r="S157" s="158"/>
    </row>
    <row r="158" spans="1:19" ht="13" customHeight="1">
      <c r="A158" s="124" t="str">
        <f>IF(選手名簿!B73="","",選手名簿!B73)</f>
        <v/>
      </c>
      <c r="B158" s="125"/>
      <c r="C158" s="128" t="str">
        <f>IF(選手名簿!C73="","",選手名簿!C73)</f>
        <v/>
      </c>
      <c r="D158" s="129"/>
      <c r="E158" s="129"/>
      <c r="F158" s="129"/>
      <c r="G158" s="130"/>
      <c r="H158" s="134" t="str">
        <f>IF(選手名簿!D73="","",選手名簿!D73)</f>
        <v/>
      </c>
      <c r="I158" s="135"/>
      <c r="J158" s="149"/>
      <c r="K158" s="149"/>
      <c r="L158" s="149"/>
      <c r="M158" s="149"/>
      <c r="N158" s="149"/>
      <c r="O158" s="149"/>
      <c r="P158" s="149"/>
      <c r="Q158" s="149"/>
      <c r="R158" s="149"/>
      <c r="S158" s="152"/>
    </row>
    <row r="159" spans="1:19" ht="13" customHeight="1">
      <c r="A159" s="126"/>
      <c r="B159" s="127"/>
      <c r="C159" s="131"/>
      <c r="D159" s="132"/>
      <c r="E159" s="132"/>
      <c r="F159" s="132"/>
      <c r="G159" s="133"/>
      <c r="H159" s="136"/>
      <c r="I159" s="127"/>
      <c r="J159" s="150"/>
      <c r="K159" s="151"/>
      <c r="L159" s="150"/>
      <c r="M159" s="151"/>
      <c r="N159" s="150"/>
      <c r="O159" s="151"/>
      <c r="P159" s="150"/>
      <c r="Q159" s="151"/>
      <c r="R159" s="150"/>
      <c r="S159" s="158"/>
    </row>
    <row r="160" spans="1:19" ht="13" customHeight="1">
      <c r="A160" s="124" t="str">
        <f>IF(選手名簿!B74="","",選手名簿!B74)</f>
        <v/>
      </c>
      <c r="B160" s="125"/>
      <c r="C160" s="128" t="str">
        <f>IF(選手名簿!C74="","",選手名簿!C74)</f>
        <v/>
      </c>
      <c r="D160" s="129"/>
      <c r="E160" s="129"/>
      <c r="F160" s="129"/>
      <c r="G160" s="130"/>
      <c r="H160" s="134" t="str">
        <f>IF(選手名簿!D74="","",選手名簿!D74)</f>
        <v/>
      </c>
      <c r="I160" s="135"/>
      <c r="J160" s="149"/>
      <c r="K160" s="149"/>
      <c r="L160" s="149"/>
      <c r="M160" s="149"/>
      <c r="N160" s="149"/>
      <c r="O160" s="149"/>
      <c r="P160" s="149"/>
      <c r="Q160" s="149"/>
      <c r="R160" s="149"/>
      <c r="S160" s="152"/>
    </row>
    <row r="161" spans="1:19" ht="13" customHeight="1">
      <c r="A161" s="126"/>
      <c r="B161" s="127"/>
      <c r="C161" s="131"/>
      <c r="D161" s="132"/>
      <c r="E161" s="132"/>
      <c r="F161" s="132"/>
      <c r="G161" s="133"/>
      <c r="H161" s="136"/>
      <c r="I161" s="127"/>
      <c r="J161" s="150"/>
      <c r="K161" s="151"/>
      <c r="L161" s="150"/>
      <c r="M161" s="151"/>
      <c r="N161" s="150"/>
      <c r="O161" s="151"/>
      <c r="P161" s="150"/>
      <c r="Q161" s="151"/>
      <c r="R161" s="150"/>
      <c r="S161" s="158"/>
    </row>
    <row r="162" spans="1:19" ht="13" customHeight="1">
      <c r="A162" s="124" t="str">
        <f>IF(選手名簿!B75="","",選手名簿!B75)</f>
        <v/>
      </c>
      <c r="B162" s="125"/>
      <c r="C162" s="128" t="str">
        <f>IF(選手名簿!C75="","",選手名簿!C75)</f>
        <v/>
      </c>
      <c r="D162" s="129"/>
      <c r="E162" s="129"/>
      <c r="F162" s="129"/>
      <c r="G162" s="130"/>
      <c r="H162" s="134" t="str">
        <f>IF(選手名簿!D75="","",選手名簿!D75)</f>
        <v/>
      </c>
      <c r="I162" s="135"/>
      <c r="J162" s="149"/>
      <c r="K162" s="149"/>
      <c r="L162" s="149"/>
      <c r="M162" s="149"/>
      <c r="N162" s="149"/>
      <c r="O162" s="149"/>
      <c r="P162" s="149"/>
      <c r="Q162" s="149"/>
      <c r="R162" s="149"/>
      <c r="S162" s="152"/>
    </row>
    <row r="163" spans="1:19" ht="13" customHeight="1">
      <c r="A163" s="126"/>
      <c r="B163" s="127"/>
      <c r="C163" s="131"/>
      <c r="D163" s="132"/>
      <c r="E163" s="132"/>
      <c r="F163" s="132"/>
      <c r="G163" s="133"/>
      <c r="H163" s="136"/>
      <c r="I163" s="127"/>
      <c r="J163" s="150"/>
      <c r="K163" s="151"/>
      <c r="L163" s="150"/>
      <c r="M163" s="151"/>
      <c r="N163" s="150"/>
      <c r="O163" s="151"/>
      <c r="P163" s="150"/>
      <c r="Q163" s="151"/>
      <c r="R163" s="150"/>
      <c r="S163" s="158"/>
    </row>
    <row r="164" spans="1:19" ht="13" customHeight="1">
      <c r="A164" s="124" t="str">
        <f>IF(選手名簿!B76="","",選手名簿!B76)</f>
        <v/>
      </c>
      <c r="B164" s="125"/>
      <c r="C164" s="145" t="str">
        <f>IF(選手名簿!C76="","",選手名簿!C76)</f>
        <v/>
      </c>
      <c r="D164" s="146"/>
      <c r="E164" s="146"/>
      <c r="F164" s="146"/>
      <c r="G164" s="125"/>
      <c r="H164" s="145" t="str">
        <f>IF(選手名簿!D76="","",選手名簿!D76)</f>
        <v/>
      </c>
      <c r="I164" s="125"/>
      <c r="J164" s="149"/>
      <c r="K164" s="149"/>
      <c r="L164" s="149"/>
      <c r="M164" s="149"/>
      <c r="N164" s="149"/>
      <c r="O164" s="149"/>
      <c r="P164" s="149"/>
      <c r="Q164" s="149"/>
      <c r="R164" s="149"/>
      <c r="S164" s="152"/>
    </row>
    <row r="165" spans="1:19" ht="13" customHeight="1" thickBot="1">
      <c r="A165" s="143"/>
      <c r="B165" s="144"/>
      <c r="C165" s="147"/>
      <c r="D165" s="148"/>
      <c r="E165" s="148"/>
      <c r="F165" s="148"/>
      <c r="G165" s="144"/>
      <c r="H165" s="147"/>
      <c r="I165" s="144"/>
      <c r="J165" s="153"/>
      <c r="K165" s="154"/>
      <c r="L165" s="153"/>
      <c r="M165" s="154"/>
      <c r="N165" s="153"/>
      <c r="O165" s="154"/>
      <c r="P165" s="153"/>
      <c r="Q165" s="154"/>
      <c r="R165" s="153"/>
      <c r="S165" s="155"/>
    </row>
    <row r="166" spans="1:19" ht="13" customHeight="1">
      <c r="A166" s="137" t="str">
        <f>IF(選手名簿!B77="","",選手名簿!B77)</f>
        <v/>
      </c>
      <c r="B166" s="138"/>
      <c r="C166" s="139" t="str">
        <f>IF(選手名簿!C77="","",選手名簿!C77)</f>
        <v/>
      </c>
      <c r="D166" s="140"/>
      <c r="E166" s="140"/>
      <c r="F166" s="140"/>
      <c r="G166" s="141"/>
      <c r="H166" s="142" t="str">
        <f>IF(選手名簿!D77="","",選手名簿!D77)</f>
        <v/>
      </c>
      <c r="I166" s="138"/>
      <c r="J166" s="156"/>
      <c r="K166" s="156"/>
      <c r="L166" s="156"/>
      <c r="M166" s="156"/>
      <c r="N166" s="156"/>
      <c r="O166" s="156"/>
      <c r="P166" s="156"/>
      <c r="Q166" s="156"/>
      <c r="R166" s="156"/>
      <c r="S166" s="157"/>
    </row>
    <row r="167" spans="1:19" ht="13" customHeight="1">
      <c r="A167" s="126"/>
      <c r="B167" s="127"/>
      <c r="C167" s="131"/>
      <c r="D167" s="132"/>
      <c r="E167" s="132"/>
      <c r="F167" s="132"/>
      <c r="G167" s="133"/>
      <c r="H167" s="136"/>
      <c r="I167" s="127"/>
      <c r="J167" s="150"/>
      <c r="K167" s="151"/>
      <c r="L167" s="150"/>
      <c r="M167" s="151"/>
      <c r="N167" s="150"/>
      <c r="O167" s="151"/>
      <c r="P167" s="150"/>
      <c r="Q167" s="151"/>
      <c r="R167" s="150"/>
      <c r="S167" s="158"/>
    </row>
    <row r="168" spans="1:19" ht="13" customHeight="1">
      <c r="A168" s="124" t="str">
        <f>IF(選手名簿!B78="","",選手名簿!B78)</f>
        <v/>
      </c>
      <c r="B168" s="125"/>
      <c r="C168" s="128" t="str">
        <f>IF(選手名簿!C78="","",選手名簿!C78)</f>
        <v/>
      </c>
      <c r="D168" s="129"/>
      <c r="E168" s="129"/>
      <c r="F168" s="129"/>
      <c r="G168" s="130"/>
      <c r="H168" s="134" t="str">
        <f>IF(選手名簿!D78="","",選手名簿!D78)</f>
        <v/>
      </c>
      <c r="I168" s="135"/>
      <c r="J168" s="149"/>
      <c r="K168" s="149"/>
      <c r="L168" s="149"/>
      <c r="M168" s="149"/>
      <c r="N168" s="149"/>
      <c r="O168" s="149"/>
      <c r="P168" s="149"/>
      <c r="Q168" s="149"/>
      <c r="R168" s="149"/>
      <c r="S168" s="152"/>
    </row>
    <row r="169" spans="1:19" ht="13" customHeight="1">
      <c r="A169" s="126"/>
      <c r="B169" s="127"/>
      <c r="C169" s="131"/>
      <c r="D169" s="132"/>
      <c r="E169" s="132"/>
      <c r="F169" s="132"/>
      <c r="G169" s="133"/>
      <c r="H169" s="136"/>
      <c r="I169" s="127"/>
      <c r="J169" s="150"/>
      <c r="K169" s="151"/>
      <c r="L169" s="150"/>
      <c r="M169" s="151"/>
      <c r="N169" s="150"/>
      <c r="O169" s="151"/>
      <c r="P169" s="150"/>
      <c r="Q169" s="151"/>
      <c r="R169" s="150"/>
      <c r="S169" s="158"/>
    </row>
    <row r="170" spans="1:19" ht="13" customHeight="1">
      <c r="A170" s="124" t="str">
        <f>IF(選手名簿!B79="","",選手名簿!B79)</f>
        <v/>
      </c>
      <c r="B170" s="125"/>
      <c r="C170" s="128" t="str">
        <f>IF(選手名簿!C79="","",選手名簿!C79)</f>
        <v/>
      </c>
      <c r="D170" s="129"/>
      <c r="E170" s="129"/>
      <c r="F170" s="129"/>
      <c r="G170" s="130"/>
      <c r="H170" s="134" t="str">
        <f>IF(選手名簿!D79="","",選手名簿!D79)</f>
        <v/>
      </c>
      <c r="I170" s="135"/>
      <c r="J170" s="149"/>
      <c r="K170" s="149"/>
      <c r="L170" s="149"/>
      <c r="M170" s="149"/>
      <c r="N170" s="149"/>
      <c r="O170" s="149"/>
      <c r="P170" s="149"/>
      <c r="Q170" s="149"/>
      <c r="R170" s="149"/>
      <c r="S170" s="152"/>
    </row>
    <row r="171" spans="1:19" ht="13" customHeight="1">
      <c r="A171" s="126"/>
      <c r="B171" s="127"/>
      <c r="C171" s="131"/>
      <c r="D171" s="132"/>
      <c r="E171" s="132"/>
      <c r="F171" s="132"/>
      <c r="G171" s="133"/>
      <c r="H171" s="136"/>
      <c r="I171" s="127"/>
      <c r="J171" s="150"/>
      <c r="K171" s="151"/>
      <c r="L171" s="150"/>
      <c r="M171" s="151"/>
      <c r="N171" s="150"/>
      <c r="O171" s="151"/>
      <c r="P171" s="150"/>
      <c r="Q171" s="151"/>
      <c r="R171" s="150"/>
      <c r="S171" s="158"/>
    </row>
    <row r="172" spans="1:19" ht="13" customHeight="1">
      <c r="A172" s="124" t="str">
        <f>IF(選手名簿!B80="","",選手名簿!B80)</f>
        <v/>
      </c>
      <c r="B172" s="125"/>
      <c r="C172" s="128" t="str">
        <f>IF(選手名簿!C80="","",選手名簿!C80)</f>
        <v/>
      </c>
      <c r="D172" s="129"/>
      <c r="E172" s="129"/>
      <c r="F172" s="129"/>
      <c r="G172" s="130"/>
      <c r="H172" s="134" t="str">
        <f>IF(選手名簿!D80="","",選手名簿!D80)</f>
        <v/>
      </c>
      <c r="I172" s="135"/>
      <c r="J172" s="149"/>
      <c r="K172" s="149"/>
      <c r="L172" s="149"/>
      <c r="M172" s="149"/>
      <c r="N172" s="149"/>
      <c r="O172" s="149"/>
      <c r="P172" s="149"/>
      <c r="Q172" s="149"/>
      <c r="R172" s="149"/>
      <c r="S172" s="152"/>
    </row>
    <row r="173" spans="1:19" ht="13" customHeight="1">
      <c r="A173" s="126"/>
      <c r="B173" s="127"/>
      <c r="C173" s="131"/>
      <c r="D173" s="132"/>
      <c r="E173" s="132"/>
      <c r="F173" s="132"/>
      <c r="G173" s="133"/>
      <c r="H173" s="136"/>
      <c r="I173" s="127"/>
      <c r="J173" s="150"/>
      <c r="K173" s="151"/>
      <c r="L173" s="150"/>
      <c r="M173" s="151"/>
      <c r="N173" s="150"/>
      <c r="O173" s="151"/>
      <c r="P173" s="150"/>
      <c r="Q173" s="151"/>
      <c r="R173" s="150"/>
      <c r="S173" s="158"/>
    </row>
    <row r="174" spans="1:19" ht="13" customHeight="1">
      <c r="A174" s="124" t="str">
        <f>IF(選手名簿!B81="","",選手名簿!B81)</f>
        <v/>
      </c>
      <c r="B174" s="125"/>
      <c r="C174" s="145" t="str">
        <f>IF(選手名簿!C81="","",選手名簿!C81)</f>
        <v/>
      </c>
      <c r="D174" s="146"/>
      <c r="E174" s="146"/>
      <c r="F174" s="146"/>
      <c r="G174" s="125"/>
      <c r="H174" s="145" t="str">
        <f>IF(選手名簿!D81="","",選手名簿!D81)</f>
        <v/>
      </c>
      <c r="I174" s="125"/>
      <c r="J174" s="149"/>
      <c r="K174" s="149"/>
      <c r="L174" s="149"/>
      <c r="M174" s="149"/>
      <c r="N174" s="149"/>
      <c r="O174" s="149"/>
      <c r="P174" s="149"/>
      <c r="Q174" s="149"/>
      <c r="R174" s="149"/>
      <c r="S174" s="152"/>
    </row>
    <row r="175" spans="1:19" ht="13" customHeight="1" thickBot="1">
      <c r="A175" s="143"/>
      <c r="B175" s="144"/>
      <c r="C175" s="147"/>
      <c r="D175" s="148"/>
      <c r="E175" s="148"/>
      <c r="F175" s="148"/>
      <c r="G175" s="144"/>
      <c r="H175" s="147"/>
      <c r="I175" s="144"/>
      <c r="J175" s="153"/>
      <c r="K175" s="154"/>
      <c r="L175" s="153"/>
      <c r="M175" s="154"/>
      <c r="N175" s="153"/>
      <c r="O175" s="154"/>
      <c r="P175" s="153"/>
      <c r="Q175" s="154"/>
      <c r="R175" s="153"/>
      <c r="S175" s="155"/>
    </row>
    <row r="176" spans="1:19" ht="13" customHeight="1">
      <c r="A176" s="137" t="str">
        <f>IF(選手名簿!B82="","",選手名簿!B82)</f>
        <v/>
      </c>
      <c r="B176" s="138"/>
      <c r="C176" s="139" t="str">
        <f>IF(選手名簿!C82="","",選手名簿!C82)</f>
        <v/>
      </c>
      <c r="D176" s="140"/>
      <c r="E176" s="140"/>
      <c r="F176" s="140"/>
      <c r="G176" s="141"/>
      <c r="H176" s="142" t="str">
        <f>IF(選手名簿!D82="","",選手名簿!D82)</f>
        <v/>
      </c>
      <c r="I176" s="138"/>
      <c r="J176" s="156"/>
      <c r="K176" s="156"/>
      <c r="L176" s="156"/>
      <c r="M176" s="156"/>
      <c r="N176" s="156"/>
      <c r="O176" s="156"/>
      <c r="P176" s="156"/>
      <c r="Q176" s="156"/>
      <c r="R176" s="156"/>
      <c r="S176" s="157"/>
    </row>
    <row r="177" spans="1:19" ht="13" customHeight="1">
      <c r="A177" s="126"/>
      <c r="B177" s="127"/>
      <c r="C177" s="131"/>
      <c r="D177" s="132"/>
      <c r="E177" s="132"/>
      <c r="F177" s="132"/>
      <c r="G177" s="133"/>
      <c r="H177" s="136"/>
      <c r="I177" s="127"/>
      <c r="J177" s="150"/>
      <c r="K177" s="151"/>
      <c r="L177" s="150"/>
      <c r="M177" s="151"/>
      <c r="N177" s="150"/>
      <c r="O177" s="151"/>
      <c r="P177" s="150"/>
      <c r="Q177" s="151"/>
      <c r="R177" s="150"/>
      <c r="S177" s="158"/>
    </row>
    <row r="178" spans="1:19" ht="13" customHeight="1">
      <c r="A178" s="124" t="str">
        <f>IF(選手名簿!B83="","",選手名簿!B83)</f>
        <v/>
      </c>
      <c r="B178" s="125"/>
      <c r="C178" s="128" t="str">
        <f>IF(選手名簿!C83="","",選手名簿!C83)</f>
        <v/>
      </c>
      <c r="D178" s="129"/>
      <c r="E178" s="129"/>
      <c r="F178" s="129"/>
      <c r="G178" s="130"/>
      <c r="H178" s="134" t="str">
        <f>IF(選手名簿!D83="","",選手名簿!D83)</f>
        <v/>
      </c>
      <c r="I178" s="135"/>
      <c r="J178" s="149"/>
      <c r="K178" s="149"/>
      <c r="L178" s="149"/>
      <c r="M178" s="149"/>
      <c r="N178" s="149"/>
      <c r="O178" s="149"/>
      <c r="P178" s="149"/>
      <c r="Q178" s="149"/>
      <c r="R178" s="149"/>
      <c r="S178" s="152"/>
    </row>
    <row r="179" spans="1:19" ht="13" customHeight="1">
      <c r="A179" s="126"/>
      <c r="B179" s="127"/>
      <c r="C179" s="131"/>
      <c r="D179" s="132"/>
      <c r="E179" s="132"/>
      <c r="F179" s="132"/>
      <c r="G179" s="133"/>
      <c r="H179" s="136"/>
      <c r="I179" s="127"/>
      <c r="J179" s="150"/>
      <c r="K179" s="151"/>
      <c r="L179" s="150"/>
      <c r="M179" s="151"/>
      <c r="N179" s="150"/>
      <c r="O179" s="151"/>
      <c r="P179" s="150"/>
      <c r="Q179" s="151"/>
      <c r="R179" s="150"/>
      <c r="S179" s="158"/>
    </row>
    <row r="180" spans="1:19" ht="13" customHeight="1">
      <c r="A180" s="124" t="str">
        <f>IF(選手名簿!B84="","",選手名簿!B84)</f>
        <v/>
      </c>
      <c r="B180" s="125"/>
      <c r="C180" s="128" t="str">
        <f>IF(選手名簿!C84="","",選手名簿!C84)</f>
        <v/>
      </c>
      <c r="D180" s="129"/>
      <c r="E180" s="129"/>
      <c r="F180" s="129"/>
      <c r="G180" s="130"/>
      <c r="H180" s="134" t="str">
        <f>IF(選手名簿!D84="","",選手名簿!D84)</f>
        <v/>
      </c>
      <c r="I180" s="135"/>
      <c r="J180" s="149"/>
      <c r="K180" s="149"/>
      <c r="L180" s="149"/>
      <c r="M180" s="149"/>
      <c r="N180" s="149"/>
      <c r="O180" s="149"/>
      <c r="P180" s="149"/>
      <c r="Q180" s="149"/>
      <c r="R180" s="149"/>
      <c r="S180" s="152"/>
    </row>
    <row r="181" spans="1:19" ht="13" customHeight="1">
      <c r="A181" s="126"/>
      <c r="B181" s="127"/>
      <c r="C181" s="131"/>
      <c r="D181" s="132"/>
      <c r="E181" s="132"/>
      <c r="F181" s="132"/>
      <c r="G181" s="133"/>
      <c r="H181" s="136"/>
      <c r="I181" s="127"/>
      <c r="J181" s="150"/>
      <c r="K181" s="151"/>
      <c r="L181" s="150"/>
      <c r="M181" s="151"/>
      <c r="N181" s="150"/>
      <c r="O181" s="151"/>
      <c r="P181" s="150"/>
      <c r="Q181" s="151"/>
      <c r="R181" s="150"/>
      <c r="S181" s="158"/>
    </row>
    <row r="182" spans="1:19" ht="13" customHeight="1">
      <c r="A182" s="124" t="str">
        <f>IF(選手名簿!B85="","",選手名簿!B85)</f>
        <v/>
      </c>
      <c r="B182" s="125"/>
      <c r="C182" s="128" t="str">
        <f>IF(選手名簿!C85="","",選手名簿!C85)</f>
        <v/>
      </c>
      <c r="D182" s="129"/>
      <c r="E182" s="129"/>
      <c r="F182" s="129"/>
      <c r="G182" s="130"/>
      <c r="H182" s="134" t="str">
        <f>IF(選手名簿!D85="","",選手名簿!D85)</f>
        <v/>
      </c>
      <c r="I182" s="135"/>
      <c r="J182" s="149"/>
      <c r="K182" s="149"/>
      <c r="L182" s="149"/>
      <c r="M182" s="149"/>
      <c r="N182" s="149"/>
      <c r="O182" s="149"/>
      <c r="P182" s="149"/>
      <c r="Q182" s="149"/>
      <c r="R182" s="149"/>
      <c r="S182" s="152"/>
    </row>
    <row r="183" spans="1:19" ht="13" customHeight="1">
      <c r="A183" s="126"/>
      <c r="B183" s="127"/>
      <c r="C183" s="131"/>
      <c r="D183" s="132"/>
      <c r="E183" s="132"/>
      <c r="F183" s="132"/>
      <c r="G183" s="133"/>
      <c r="H183" s="136"/>
      <c r="I183" s="127"/>
      <c r="J183" s="150"/>
      <c r="K183" s="151"/>
      <c r="L183" s="150"/>
      <c r="M183" s="151"/>
      <c r="N183" s="150"/>
      <c r="O183" s="151"/>
      <c r="P183" s="150"/>
      <c r="Q183" s="151"/>
      <c r="R183" s="150"/>
      <c r="S183" s="158"/>
    </row>
    <row r="184" spans="1:19" ht="13" customHeight="1">
      <c r="A184" s="124" t="str">
        <f>IF(選手名簿!B86="","",選手名簿!B86)</f>
        <v/>
      </c>
      <c r="B184" s="125"/>
      <c r="C184" s="145" t="str">
        <f>IF(選手名簿!C86="","",選手名簿!C86)</f>
        <v/>
      </c>
      <c r="D184" s="146"/>
      <c r="E184" s="146"/>
      <c r="F184" s="146"/>
      <c r="G184" s="125"/>
      <c r="H184" s="145" t="str">
        <f>IF(選手名簿!D86="","",選手名簿!D86)</f>
        <v/>
      </c>
      <c r="I184" s="125"/>
      <c r="J184" s="149"/>
      <c r="K184" s="149"/>
      <c r="L184" s="149"/>
      <c r="M184" s="149"/>
      <c r="N184" s="149"/>
      <c r="O184" s="149"/>
      <c r="P184" s="149"/>
      <c r="Q184" s="149"/>
      <c r="R184" s="149"/>
      <c r="S184" s="152"/>
    </row>
    <row r="185" spans="1:19" ht="13" customHeight="1" thickBot="1">
      <c r="A185" s="143"/>
      <c r="B185" s="144"/>
      <c r="C185" s="147"/>
      <c r="D185" s="148"/>
      <c r="E185" s="148"/>
      <c r="F185" s="148"/>
      <c r="G185" s="144"/>
      <c r="H185" s="147"/>
      <c r="I185" s="144"/>
      <c r="J185" s="153"/>
      <c r="K185" s="154"/>
      <c r="L185" s="153"/>
      <c r="M185" s="154"/>
      <c r="N185" s="153"/>
      <c r="O185" s="154"/>
      <c r="P185" s="153"/>
      <c r="Q185" s="154"/>
      <c r="R185" s="153"/>
      <c r="S185" s="155"/>
    </row>
    <row r="186" spans="1:19" ht="13" customHeight="1">
      <c r="A186" s="137" t="str">
        <f>IF(選手名簿!B87="","",選手名簿!B87)</f>
        <v/>
      </c>
      <c r="B186" s="138"/>
      <c r="C186" s="139" t="str">
        <f>IF(選手名簿!C87="","",選手名簿!C87)</f>
        <v/>
      </c>
      <c r="D186" s="140"/>
      <c r="E186" s="140"/>
      <c r="F186" s="140"/>
      <c r="G186" s="141"/>
      <c r="H186" s="142" t="str">
        <f>IF(選手名簿!D87="","",選手名簿!D87)</f>
        <v/>
      </c>
      <c r="I186" s="138"/>
      <c r="J186" s="156"/>
      <c r="K186" s="156"/>
      <c r="L186" s="156"/>
      <c r="M186" s="156"/>
      <c r="N186" s="156"/>
      <c r="O186" s="156"/>
      <c r="P186" s="156"/>
      <c r="Q186" s="156"/>
      <c r="R186" s="156"/>
      <c r="S186" s="157"/>
    </row>
    <row r="187" spans="1:19" ht="13" customHeight="1">
      <c r="A187" s="126"/>
      <c r="B187" s="127"/>
      <c r="C187" s="131"/>
      <c r="D187" s="132"/>
      <c r="E187" s="132"/>
      <c r="F187" s="132"/>
      <c r="G187" s="133"/>
      <c r="H187" s="136"/>
      <c r="I187" s="127"/>
      <c r="J187" s="150"/>
      <c r="K187" s="151"/>
      <c r="L187" s="150"/>
      <c r="M187" s="151"/>
      <c r="N187" s="150"/>
      <c r="O187" s="151"/>
      <c r="P187" s="150"/>
      <c r="Q187" s="151"/>
      <c r="R187" s="150"/>
      <c r="S187" s="158"/>
    </row>
    <row r="188" spans="1:19" ht="13" customHeight="1">
      <c r="A188" s="124" t="str">
        <f>IF(選手名簿!B88="","",選手名簿!B88)</f>
        <v/>
      </c>
      <c r="B188" s="125"/>
      <c r="C188" s="128" t="str">
        <f>IF(選手名簿!C88="","",選手名簿!C88)</f>
        <v/>
      </c>
      <c r="D188" s="129"/>
      <c r="E188" s="129"/>
      <c r="F188" s="129"/>
      <c r="G188" s="130"/>
      <c r="H188" s="134" t="str">
        <f>IF(選手名簿!D88="","",選手名簿!D88)</f>
        <v/>
      </c>
      <c r="I188" s="135"/>
      <c r="J188" s="149"/>
      <c r="K188" s="149"/>
      <c r="L188" s="149"/>
      <c r="M188" s="149"/>
      <c r="N188" s="149"/>
      <c r="O188" s="149"/>
      <c r="P188" s="149"/>
      <c r="Q188" s="149"/>
      <c r="R188" s="149"/>
      <c r="S188" s="152"/>
    </row>
    <row r="189" spans="1:19" ht="13" customHeight="1">
      <c r="A189" s="126"/>
      <c r="B189" s="127"/>
      <c r="C189" s="131"/>
      <c r="D189" s="132"/>
      <c r="E189" s="132"/>
      <c r="F189" s="132"/>
      <c r="G189" s="133"/>
      <c r="H189" s="136"/>
      <c r="I189" s="127"/>
      <c r="J189" s="150"/>
      <c r="K189" s="151"/>
      <c r="L189" s="150"/>
      <c r="M189" s="151"/>
      <c r="N189" s="150"/>
      <c r="O189" s="151"/>
      <c r="P189" s="150"/>
      <c r="Q189" s="151"/>
      <c r="R189" s="150"/>
      <c r="S189" s="158"/>
    </row>
    <row r="190" spans="1:19" ht="13" customHeight="1">
      <c r="A190" s="124" t="str">
        <f>IF(選手名簿!B89="","",選手名簿!B89)</f>
        <v/>
      </c>
      <c r="B190" s="125"/>
      <c r="C190" s="128" t="str">
        <f>IF(選手名簿!C89="","",選手名簿!C89)</f>
        <v/>
      </c>
      <c r="D190" s="129"/>
      <c r="E190" s="129"/>
      <c r="F190" s="129"/>
      <c r="G190" s="130"/>
      <c r="H190" s="134" t="str">
        <f>IF(選手名簿!D89="","",選手名簿!D89)</f>
        <v/>
      </c>
      <c r="I190" s="135"/>
      <c r="J190" s="149"/>
      <c r="K190" s="149"/>
      <c r="L190" s="149"/>
      <c r="M190" s="149"/>
      <c r="N190" s="149"/>
      <c r="O190" s="149"/>
      <c r="P190" s="149"/>
      <c r="Q190" s="149"/>
      <c r="R190" s="149"/>
      <c r="S190" s="152"/>
    </row>
    <row r="191" spans="1:19" ht="13" customHeight="1">
      <c r="A191" s="126"/>
      <c r="B191" s="127"/>
      <c r="C191" s="131"/>
      <c r="D191" s="132"/>
      <c r="E191" s="132"/>
      <c r="F191" s="132"/>
      <c r="G191" s="133"/>
      <c r="H191" s="136"/>
      <c r="I191" s="127"/>
      <c r="J191" s="150"/>
      <c r="K191" s="151"/>
      <c r="L191" s="150"/>
      <c r="M191" s="151"/>
      <c r="N191" s="150"/>
      <c r="O191" s="151"/>
      <c r="P191" s="150"/>
      <c r="Q191" s="151"/>
      <c r="R191" s="150"/>
      <c r="S191" s="158"/>
    </row>
    <row r="192" spans="1:19" ht="13" customHeight="1">
      <c r="A192" s="124" t="str">
        <f>IF(選手名簿!B90="","",選手名簿!B90)</f>
        <v/>
      </c>
      <c r="B192" s="125"/>
      <c r="C192" s="128" t="str">
        <f>IF(選手名簿!C90="","",選手名簿!C90)</f>
        <v/>
      </c>
      <c r="D192" s="129"/>
      <c r="E192" s="129"/>
      <c r="F192" s="129"/>
      <c r="G192" s="130"/>
      <c r="H192" s="134" t="str">
        <f>IF(選手名簿!D90="","",選手名簿!D90)</f>
        <v/>
      </c>
      <c r="I192" s="135"/>
      <c r="J192" s="149"/>
      <c r="K192" s="149"/>
      <c r="L192" s="149"/>
      <c r="M192" s="149"/>
      <c r="N192" s="149"/>
      <c r="O192" s="149"/>
      <c r="P192" s="149"/>
      <c r="Q192" s="149"/>
      <c r="R192" s="149"/>
      <c r="S192" s="152"/>
    </row>
    <row r="193" spans="1:19" ht="13" customHeight="1">
      <c r="A193" s="126"/>
      <c r="B193" s="127"/>
      <c r="C193" s="131"/>
      <c r="D193" s="132"/>
      <c r="E193" s="132"/>
      <c r="F193" s="132"/>
      <c r="G193" s="133"/>
      <c r="H193" s="136"/>
      <c r="I193" s="127"/>
      <c r="J193" s="150"/>
      <c r="K193" s="151"/>
      <c r="L193" s="150"/>
      <c r="M193" s="151"/>
      <c r="N193" s="150"/>
      <c r="O193" s="151"/>
      <c r="P193" s="150"/>
      <c r="Q193" s="151"/>
      <c r="R193" s="150"/>
      <c r="S193" s="158"/>
    </row>
    <row r="194" spans="1:19" ht="13" customHeight="1">
      <c r="A194" s="124" t="str">
        <f>IF(選手名簿!B91="","",選手名簿!B91)</f>
        <v/>
      </c>
      <c r="B194" s="125"/>
      <c r="C194" s="145" t="str">
        <f>IF(選手名簿!C91="","",選手名簿!C91)</f>
        <v/>
      </c>
      <c r="D194" s="146"/>
      <c r="E194" s="146"/>
      <c r="F194" s="146"/>
      <c r="G194" s="125"/>
      <c r="H194" s="145" t="str">
        <f>IF(選手名簿!D91="","",選手名簿!D91)</f>
        <v/>
      </c>
      <c r="I194" s="125"/>
      <c r="J194" s="149"/>
      <c r="K194" s="149"/>
      <c r="L194" s="149"/>
      <c r="M194" s="149"/>
      <c r="N194" s="149"/>
      <c r="O194" s="149"/>
      <c r="P194" s="149"/>
      <c r="Q194" s="149"/>
      <c r="R194" s="149"/>
      <c r="S194" s="152"/>
    </row>
    <row r="195" spans="1:19" ht="13" customHeight="1" thickBot="1">
      <c r="A195" s="143"/>
      <c r="B195" s="144"/>
      <c r="C195" s="147"/>
      <c r="D195" s="148"/>
      <c r="E195" s="148"/>
      <c r="F195" s="148"/>
      <c r="G195" s="144"/>
      <c r="H195" s="147"/>
      <c r="I195" s="144"/>
      <c r="J195" s="153"/>
      <c r="K195" s="154"/>
      <c r="L195" s="153"/>
      <c r="M195" s="154"/>
      <c r="N195" s="153"/>
      <c r="O195" s="154"/>
      <c r="P195" s="153"/>
      <c r="Q195" s="154"/>
      <c r="R195" s="153"/>
      <c r="S195" s="155"/>
    </row>
    <row r="196" spans="1:19" ht="13" customHeight="1">
      <c r="A196" s="137" t="str">
        <f>IF(選手名簿!B92="","",選手名簿!B92)</f>
        <v/>
      </c>
      <c r="B196" s="138"/>
      <c r="C196" s="139" t="str">
        <f>IF(選手名簿!C92="","",選手名簿!C92)</f>
        <v/>
      </c>
      <c r="D196" s="140"/>
      <c r="E196" s="140"/>
      <c r="F196" s="140"/>
      <c r="G196" s="141"/>
      <c r="H196" s="142" t="str">
        <f>IF(選手名簿!D92="","",選手名簿!D92)</f>
        <v/>
      </c>
      <c r="I196" s="138"/>
      <c r="J196" s="156"/>
      <c r="K196" s="156"/>
      <c r="L196" s="156"/>
      <c r="M196" s="156"/>
      <c r="N196" s="156"/>
      <c r="O196" s="156"/>
      <c r="P196" s="156"/>
      <c r="Q196" s="156"/>
      <c r="R196" s="156"/>
      <c r="S196" s="157"/>
    </row>
    <row r="197" spans="1:19" ht="13" customHeight="1">
      <c r="A197" s="126"/>
      <c r="B197" s="127"/>
      <c r="C197" s="131"/>
      <c r="D197" s="132"/>
      <c r="E197" s="132"/>
      <c r="F197" s="132"/>
      <c r="G197" s="133"/>
      <c r="H197" s="136"/>
      <c r="I197" s="127"/>
      <c r="J197" s="150"/>
      <c r="K197" s="151"/>
      <c r="L197" s="150"/>
      <c r="M197" s="151"/>
      <c r="N197" s="150"/>
      <c r="O197" s="151"/>
      <c r="P197" s="150"/>
      <c r="Q197" s="151"/>
      <c r="R197" s="150"/>
      <c r="S197" s="158"/>
    </row>
    <row r="198" spans="1:19" ht="13" customHeight="1">
      <c r="A198" s="124" t="str">
        <f>IF(選手名簿!B93="","",選手名簿!B93)</f>
        <v/>
      </c>
      <c r="B198" s="125"/>
      <c r="C198" s="128" t="str">
        <f>IF(選手名簿!C93="","",選手名簿!C93)</f>
        <v/>
      </c>
      <c r="D198" s="129"/>
      <c r="E198" s="129"/>
      <c r="F198" s="129"/>
      <c r="G198" s="130"/>
      <c r="H198" s="134" t="str">
        <f>IF(選手名簿!D93="","",選手名簿!D93)</f>
        <v/>
      </c>
      <c r="I198" s="135"/>
      <c r="J198" s="149"/>
      <c r="K198" s="149"/>
      <c r="L198" s="149"/>
      <c r="M198" s="149"/>
      <c r="N198" s="149"/>
      <c r="O198" s="149"/>
      <c r="P198" s="149"/>
      <c r="Q198" s="149"/>
      <c r="R198" s="149"/>
      <c r="S198" s="152"/>
    </row>
    <row r="199" spans="1:19" ht="13" customHeight="1">
      <c r="A199" s="126"/>
      <c r="B199" s="127"/>
      <c r="C199" s="131"/>
      <c r="D199" s="132"/>
      <c r="E199" s="132"/>
      <c r="F199" s="132"/>
      <c r="G199" s="133"/>
      <c r="H199" s="136"/>
      <c r="I199" s="127"/>
      <c r="J199" s="150"/>
      <c r="K199" s="151"/>
      <c r="L199" s="150"/>
      <c r="M199" s="151"/>
      <c r="N199" s="150"/>
      <c r="O199" s="151"/>
      <c r="P199" s="150"/>
      <c r="Q199" s="151"/>
      <c r="R199" s="150"/>
      <c r="S199" s="158"/>
    </row>
    <row r="200" spans="1:19" ht="13" customHeight="1">
      <c r="A200" s="124" t="str">
        <f>IF(選手名簿!B94="","",選手名簿!B94)</f>
        <v/>
      </c>
      <c r="B200" s="125"/>
      <c r="C200" s="128" t="str">
        <f>IF(選手名簿!C94="","",選手名簿!C94)</f>
        <v/>
      </c>
      <c r="D200" s="129"/>
      <c r="E200" s="129"/>
      <c r="F200" s="129"/>
      <c r="G200" s="130"/>
      <c r="H200" s="134" t="str">
        <f>IF(選手名簿!D94="","",選手名簿!D94)</f>
        <v/>
      </c>
      <c r="I200" s="135"/>
      <c r="J200" s="149"/>
      <c r="K200" s="149"/>
      <c r="L200" s="149"/>
      <c r="M200" s="149"/>
      <c r="N200" s="149"/>
      <c r="O200" s="149"/>
      <c r="P200" s="149"/>
      <c r="Q200" s="149"/>
      <c r="R200" s="149"/>
      <c r="S200" s="152"/>
    </row>
    <row r="201" spans="1:19" ht="13" customHeight="1">
      <c r="A201" s="126"/>
      <c r="B201" s="127"/>
      <c r="C201" s="131"/>
      <c r="D201" s="132"/>
      <c r="E201" s="132"/>
      <c r="F201" s="132"/>
      <c r="G201" s="133"/>
      <c r="H201" s="136"/>
      <c r="I201" s="127"/>
      <c r="J201" s="150"/>
      <c r="K201" s="151"/>
      <c r="L201" s="150"/>
      <c r="M201" s="151"/>
      <c r="N201" s="150"/>
      <c r="O201" s="151"/>
      <c r="P201" s="150"/>
      <c r="Q201" s="151"/>
      <c r="R201" s="150"/>
      <c r="S201" s="158"/>
    </row>
    <row r="202" spans="1:19" ht="13" customHeight="1">
      <c r="A202" s="124" t="str">
        <f>IF(選手名簿!B95="","",選手名簿!B95)</f>
        <v/>
      </c>
      <c r="B202" s="125"/>
      <c r="C202" s="128" t="str">
        <f>IF(選手名簿!C95="","",選手名簿!C95)</f>
        <v/>
      </c>
      <c r="D202" s="129"/>
      <c r="E202" s="129"/>
      <c r="F202" s="129"/>
      <c r="G202" s="130"/>
      <c r="H202" s="134" t="str">
        <f>IF(選手名簿!D95="","",選手名簿!D95)</f>
        <v/>
      </c>
      <c r="I202" s="135"/>
      <c r="J202" s="149"/>
      <c r="K202" s="149"/>
      <c r="L202" s="149"/>
      <c r="M202" s="149"/>
      <c r="N202" s="149"/>
      <c r="O202" s="149"/>
      <c r="P202" s="149"/>
      <c r="Q202" s="149"/>
      <c r="R202" s="149"/>
      <c r="S202" s="152"/>
    </row>
    <row r="203" spans="1:19" ht="13" customHeight="1">
      <c r="A203" s="126"/>
      <c r="B203" s="127"/>
      <c r="C203" s="131"/>
      <c r="D203" s="132"/>
      <c r="E203" s="132"/>
      <c r="F203" s="132"/>
      <c r="G203" s="133"/>
      <c r="H203" s="136"/>
      <c r="I203" s="127"/>
      <c r="J203" s="150"/>
      <c r="K203" s="151"/>
      <c r="L203" s="150"/>
      <c r="M203" s="151"/>
      <c r="N203" s="150"/>
      <c r="O203" s="151"/>
      <c r="P203" s="150"/>
      <c r="Q203" s="151"/>
      <c r="R203" s="150"/>
      <c r="S203" s="158"/>
    </row>
    <row r="204" spans="1:19" ht="13" customHeight="1">
      <c r="A204" s="124" t="str">
        <f>IF(選手名簿!B96="","",選手名簿!B96)</f>
        <v/>
      </c>
      <c r="B204" s="125"/>
      <c r="C204" s="145" t="str">
        <f>IF(選手名簿!C96="","",選手名簿!C96)</f>
        <v/>
      </c>
      <c r="D204" s="146"/>
      <c r="E204" s="146"/>
      <c r="F204" s="146"/>
      <c r="G204" s="125"/>
      <c r="H204" s="145" t="str">
        <f>IF(選手名簿!D96="","",選手名簿!D96)</f>
        <v/>
      </c>
      <c r="I204" s="125"/>
      <c r="J204" s="149"/>
      <c r="K204" s="149"/>
      <c r="L204" s="149"/>
      <c r="M204" s="149"/>
      <c r="N204" s="149"/>
      <c r="O204" s="149"/>
      <c r="P204" s="149"/>
      <c r="Q204" s="149"/>
      <c r="R204" s="149"/>
      <c r="S204" s="152"/>
    </row>
    <row r="205" spans="1:19" ht="13" customHeight="1" thickBot="1">
      <c r="A205" s="143"/>
      <c r="B205" s="144"/>
      <c r="C205" s="147"/>
      <c r="D205" s="148"/>
      <c r="E205" s="148"/>
      <c r="F205" s="148"/>
      <c r="G205" s="144"/>
      <c r="H205" s="147"/>
      <c r="I205" s="144"/>
      <c r="J205" s="153"/>
      <c r="K205" s="154"/>
      <c r="L205" s="153"/>
      <c r="M205" s="154"/>
      <c r="N205" s="153"/>
      <c r="O205" s="154"/>
      <c r="P205" s="153"/>
      <c r="Q205" s="154"/>
      <c r="R205" s="153"/>
      <c r="S205" s="155"/>
    </row>
    <row r="206" spans="1:19" ht="13" customHeight="1">
      <c r="A206" s="137" t="str">
        <f>IF(選手名簿!B97="","",選手名簿!B97)</f>
        <v/>
      </c>
      <c r="B206" s="138"/>
      <c r="C206" s="139" t="str">
        <f>IF(選手名簿!C97="","",選手名簿!C97)</f>
        <v/>
      </c>
      <c r="D206" s="140"/>
      <c r="E206" s="140"/>
      <c r="F206" s="140"/>
      <c r="G206" s="141"/>
      <c r="H206" s="142" t="str">
        <f>IF(選手名簿!D97="","",選手名簿!D97)</f>
        <v/>
      </c>
      <c r="I206" s="138"/>
      <c r="J206" s="156"/>
      <c r="K206" s="156"/>
      <c r="L206" s="156"/>
      <c r="M206" s="156"/>
      <c r="N206" s="156"/>
      <c r="O206" s="156"/>
      <c r="P206" s="156"/>
      <c r="Q206" s="156"/>
      <c r="R206" s="156"/>
      <c r="S206" s="157"/>
    </row>
    <row r="207" spans="1:19" ht="13" customHeight="1">
      <c r="A207" s="126"/>
      <c r="B207" s="127"/>
      <c r="C207" s="131"/>
      <c r="D207" s="132"/>
      <c r="E207" s="132"/>
      <c r="F207" s="132"/>
      <c r="G207" s="133"/>
      <c r="H207" s="136"/>
      <c r="I207" s="127"/>
      <c r="J207" s="150"/>
      <c r="K207" s="151"/>
      <c r="L207" s="150"/>
      <c r="M207" s="151"/>
      <c r="N207" s="150"/>
      <c r="O207" s="151"/>
      <c r="P207" s="150"/>
      <c r="Q207" s="151"/>
      <c r="R207" s="150"/>
      <c r="S207" s="158"/>
    </row>
    <row r="208" spans="1:19" ht="13" customHeight="1">
      <c r="A208" s="124" t="str">
        <f>IF(選手名簿!B98="","",選手名簿!B98)</f>
        <v/>
      </c>
      <c r="B208" s="125"/>
      <c r="C208" s="128" t="str">
        <f>IF(選手名簿!C98="","",選手名簿!C98)</f>
        <v/>
      </c>
      <c r="D208" s="129"/>
      <c r="E208" s="129"/>
      <c r="F208" s="129"/>
      <c r="G208" s="130"/>
      <c r="H208" s="134" t="str">
        <f>IF(選手名簿!D98="","",選手名簿!D98)</f>
        <v/>
      </c>
      <c r="I208" s="135"/>
      <c r="J208" s="149"/>
      <c r="K208" s="149"/>
      <c r="L208" s="149"/>
      <c r="M208" s="149"/>
      <c r="N208" s="149"/>
      <c r="O208" s="149"/>
      <c r="P208" s="149"/>
      <c r="Q208" s="149"/>
      <c r="R208" s="149"/>
      <c r="S208" s="152"/>
    </row>
    <row r="209" spans="1:19" ht="13" customHeight="1">
      <c r="A209" s="126"/>
      <c r="B209" s="127"/>
      <c r="C209" s="131"/>
      <c r="D209" s="132"/>
      <c r="E209" s="132"/>
      <c r="F209" s="132"/>
      <c r="G209" s="133"/>
      <c r="H209" s="136"/>
      <c r="I209" s="127"/>
      <c r="J209" s="150"/>
      <c r="K209" s="151"/>
      <c r="L209" s="150"/>
      <c r="M209" s="151"/>
      <c r="N209" s="150"/>
      <c r="O209" s="151"/>
      <c r="P209" s="150"/>
      <c r="Q209" s="151"/>
      <c r="R209" s="150"/>
      <c r="S209" s="158"/>
    </row>
    <row r="210" spans="1:19" ht="13" customHeight="1">
      <c r="A210" s="124" t="str">
        <f>IF(選手名簿!B99="","",選手名簿!B99)</f>
        <v/>
      </c>
      <c r="B210" s="125"/>
      <c r="C210" s="128" t="str">
        <f>IF(選手名簿!C99="","",選手名簿!C99)</f>
        <v/>
      </c>
      <c r="D210" s="129"/>
      <c r="E210" s="129"/>
      <c r="F210" s="129"/>
      <c r="G210" s="130"/>
      <c r="H210" s="134" t="str">
        <f>IF(選手名簿!D99="","",選手名簿!D99)</f>
        <v/>
      </c>
      <c r="I210" s="135"/>
      <c r="J210" s="149"/>
      <c r="K210" s="149"/>
      <c r="L210" s="149"/>
      <c r="M210" s="149"/>
      <c r="N210" s="149"/>
      <c r="O210" s="149"/>
      <c r="P210" s="149"/>
      <c r="Q210" s="149"/>
      <c r="R210" s="149"/>
      <c r="S210" s="152"/>
    </row>
    <row r="211" spans="1:19" ht="13" customHeight="1">
      <c r="A211" s="126"/>
      <c r="B211" s="127"/>
      <c r="C211" s="131"/>
      <c r="D211" s="132"/>
      <c r="E211" s="132"/>
      <c r="F211" s="132"/>
      <c r="G211" s="133"/>
      <c r="H211" s="136"/>
      <c r="I211" s="127"/>
      <c r="J211" s="150"/>
      <c r="K211" s="151"/>
      <c r="L211" s="150"/>
      <c r="M211" s="151"/>
      <c r="N211" s="150"/>
      <c r="O211" s="151"/>
      <c r="P211" s="150"/>
      <c r="Q211" s="151"/>
      <c r="R211" s="150"/>
      <c r="S211" s="158"/>
    </row>
    <row r="212" spans="1:19" ht="13" customHeight="1">
      <c r="A212" s="124" t="str">
        <f>IF(選手名簿!B100="","",選手名簿!B100)</f>
        <v/>
      </c>
      <c r="B212" s="125"/>
      <c r="C212" s="128" t="str">
        <f>IF(選手名簿!C100="","",選手名簿!C100)</f>
        <v/>
      </c>
      <c r="D212" s="129"/>
      <c r="E212" s="129"/>
      <c r="F212" s="129"/>
      <c r="G212" s="130"/>
      <c r="H212" s="134" t="str">
        <f>IF(選手名簿!D100="","",選手名簿!D100)</f>
        <v/>
      </c>
      <c r="I212" s="135"/>
      <c r="J212" s="149"/>
      <c r="K212" s="149"/>
      <c r="L212" s="149"/>
      <c r="M212" s="149"/>
      <c r="N212" s="149"/>
      <c r="O212" s="149"/>
      <c r="P212" s="149"/>
      <c r="Q212" s="149"/>
      <c r="R212" s="149"/>
      <c r="S212" s="152"/>
    </row>
    <row r="213" spans="1:19" ht="13" customHeight="1">
      <c r="A213" s="126"/>
      <c r="B213" s="127"/>
      <c r="C213" s="131"/>
      <c r="D213" s="132"/>
      <c r="E213" s="132"/>
      <c r="F213" s="132"/>
      <c r="G213" s="133"/>
      <c r="H213" s="136"/>
      <c r="I213" s="127"/>
      <c r="J213" s="150"/>
      <c r="K213" s="151"/>
      <c r="L213" s="150"/>
      <c r="M213" s="151"/>
      <c r="N213" s="150"/>
      <c r="O213" s="151"/>
      <c r="P213" s="150"/>
      <c r="Q213" s="151"/>
      <c r="R213" s="150"/>
      <c r="S213" s="158"/>
    </row>
    <row r="214" spans="1:19" ht="13" customHeight="1">
      <c r="A214" s="124" t="str">
        <f>IF(選手名簿!B101="","",選手名簿!B101)</f>
        <v/>
      </c>
      <c r="B214" s="125"/>
      <c r="C214" s="145" t="str">
        <f>IF(選手名簿!C101="","",選手名簿!C101)</f>
        <v/>
      </c>
      <c r="D214" s="146"/>
      <c r="E214" s="146"/>
      <c r="F214" s="146"/>
      <c r="G214" s="125"/>
      <c r="H214" s="145" t="str">
        <f>IF(選手名簿!D101="","",選手名簿!D101)</f>
        <v/>
      </c>
      <c r="I214" s="125"/>
      <c r="J214" s="149"/>
      <c r="K214" s="149"/>
      <c r="L214" s="149"/>
      <c r="M214" s="149"/>
      <c r="N214" s="149"/>
      <c r="O214" s="149"/>
      <c r="P214" s="149"/>
      <c r="Q214" s="149"/>
      <c r="R214" s="149"/>
      <c r="S214" s="152"/>
    </row>
    <row r="215" spans="1:19" ht="13" customHeight="1" thickBot="1">
      <c r="A215" s="143"/>
      <c r="B215" s="144"/>
      <c r="C215" s="147"/>
      <c r="D215" s="148"/>
      <c r="E215" s="148"/>
      <c r="F215" s="148"/>
      <c r="G215" s="144"/>
      <c r="H215" s="147"/>
      <c r="I215" s="144"/>
      <c r="J215" s="153"/>
      <c r="K215" s="154"/>
      <c r="L215" s="153"/>
      <c r="M215" s="154"/>
      <c r="N215" s="153"/>
      <c r="O215" s="154"/>
      <c r="P215" s="153"/>
      <c r="Q215" s="154"/>
      <c r="R215" s="153"/>
      <c r="S215" s="155"/>
    </row>
  </sheetData>
  <sheetProtection algorithmName="SHA-512" hashValue="tSHTs36Eli1bUkQoSNjGwPwBbddSI1rlUZOR3DjQZZO/TyLX+s/XD8Ei8zUxB7v9f0nIEh+oMl5kV0Mw86aKsg==" saltValue="KASMXMM3+n0Msuw67UvbHw==" spinCount="100000"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C3:C4"/>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25</v>
      </c>
      <c r="C1" s="5" t="s">
        <v>26</v>
      </c>
      <c r="D1" s="5" t="s">
        <v>27</v>
      </c>
      <c r="E1" s="237">
        <v>1</v>
      </c>
      <c r="F1" s="237"/>
      <c r="G1" s="237">
        <v>2</v>
      </c>
      <c r="H1" s="237"/>
      <c r="I1" s="237">
        <v>3</v>
      </c>
      <c r="J1" s="237"/>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8" t="s">
        <v>18</v>
      </c>
      <c r="B1" s="238"/>
      <c r="C1" s="240">
        <f>VLOOKUP(Y1,'個票データ(男子)'!$A:$J,5,0)</f>
        <v>0</v>
      </c>
      <c r="D1" s="240"/>
      <c r="E1" s="240"/>
      <c r="F1" s="238" t="s">
        <v>19</v>
      </c>
      <c r="G1" s="238"/>
      <c r="H1" s="241">
        <f>VLOOKUP(Y1,'個票データ(男子)'!$A:$J,6,0)</f>
        <v>0</v>
      </c>
      <c r="I1" s="241"/>
      <c r="J1" s="241"/>
      <c r="K1" s="7"/>
      <c r="L1" s="8"/>
      <c r="M1" s="238" t="s">
        <v>13</v>
      </c>
      <c r="N1" s="238"/>
      <c r="O1" s="240">
        <f>VLOOKUP(AA1,'個票データ(男子)'!$A:$J,7,0)</f>
        <v>0</v>
      </c>
      <c r="P1" s="240"/>
      <c r="Q1" s="240"/>
      <c r="R1" s="238" t="s">
        <v>19</v>
      </c>
      <c r="S1" s="238"/>
      <c r="T1" s="241">
        <f>VLOOKUP(AA1,'個票データ(男子)'!$A:$J,8,0)</f>
        <v>0</v>
      </c>
      <c r="U1" s="241"/>
      <c r="V1" s="241"/>
      <c r="W1" s="7"/>
      <c r="Y1" s="9">
        <v>1</v>
      </c>
      <c r="AA1" s="9">
        <v>1</v>
      </c>
    </row>
    <row r="2" spans="1:27">
      <c r="A2" s="238" t="s">
        <v>20</v>
      </c>
      <c r="B2" s="238"/>
      <c r="C2" s="238" t="s">
        <v>21</v>
      </c>
      <c r="D2" s="238"/>
      <c r="E2" s="238"/>
      <c r="F2" s="238" t="s">
        <v>22</v>
      </c>
      <c r="G2" s="238"/>
      <c r="H2" s="238" t="s">
        <v>23</v>
      </c>
      <c r="I2" s="238"/>
      <c r="J2" s="238"/>
      <c r="K2" s="7"/>
      <c r="L2" s="8"/>
      <c r="M2" s="238" t="s">
        <v>20</v>
      </c>
      <c r="N2" s="238"/>
      <c r="O2" s="238" t="s">
        <v>1</v>
      </c>
      <c r="P2" s="238"/>
      <c r="Q2" s="238"/>
      <c r="R2" s="238" t="s">
        <v>22</v>
      </c>
      <c r="S2" s="238"/>
      <c r="T2" s="238" t="s">
        <v>23</v>
      </c>
      <c r="U2" s="238"/>
      <c r="V2" s="238"/>
      <c r="W2" s="7"/>
    </row>
    <row r="3" spans="1:27" ht="22" customHeight="1">
      <c r="A3" s="238" t="str">
        <f>VLOOKUP(Y1,'個票データ(男子)'!$A:$J,2,0)</f>
        <v/>
      </c>
      <c r="B3" s="238"/>
      <c r="C3" s="238" t="str">
        <f>VLOOKUP(Y1,'個票データ(男子)'!$A:$J,3,0)</f>
        <v/>
      </c>
      <c r="D3" s="238"/>
      <c r="E3" s="238"/>
      <c r="F3" s="238" t="str">
        <f>VLOOKUP(Y1,'個票データ(男子)'!$A:$J,4,0)</f>
        <v/>
      </c>
      <c r="G3" s="238"/>
      <c r="H3" s="238">
        <f>'一覧表(男子)'!$C$6</f>
        <v>0</v>
      </c>
      <c r="I3" s="238"/>
      <c r="J3" s="238"/>
      <c r="K3" s="7"/>
      <c r="L3" s="8"/>
      <c r="M3" s="238" t="str">
        <f>VLOOKUP(AA1,'個票データ(男子)'!$A:$J,2,0)</f>
        <v/>
      </c>
      <c r="N3" s="238"/>
      <c r="O3" s="238" t="str">
        <f>VLOOKUP(AA1,'個票データ(男子)'!$A:$J,3,0)</f>
        <v/>
      </c>
      <c r="P3" s="238"/>
      <c r="Q3" s="238"/>
      <c r="R3" s="238" t="str">
        <f>VLOOKUP(AA1,'個票データ(男子)'!$A:$J,4,0)</f>
        <v/>
      </c>
      <c r="S3" s="238"/>
      <c r="T3" s="238">
        <f>'一覧表(男子)'!$C$6</f>
        <v>0</v>
      </c>
      <c r="U3" s="238"/>
      <c r="V3" s="238"/>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8" t="s">
        <v>13</v>
      </c>
      <c r="B6" s="238"/>
      <c r="C6" s="240">
        <f>VLOOKUP(Y6,'個票データ(男子)'!$A:$J,9,0)</f>
        <v>0</v>
      </c>
      <c r="D6" s="240"/>
      <c r="E6" s="240"/>
      <c r="F6" s="238" t="s">
        <v>19</v>
      </c>
      <c r="G6" s="238"/>
      <c r="H6" s="241">
        <f>VLOOKUP(Y6,'個票データ(男子)'!$A:$J,10,0)</f>
        <v>0</v>
      </c>
      <c r="I6" s="241"/>
      <c r="J6" s="241"/>
      <c r="K6" s="7"/>
      <c r="L6" s="8"/>
      <c r="M6" s="239" t="s">
        <v>13</v>
      </c>
      <c r="N6" s="239"/>
      <c r="O6" s="242">
        <f>VLOOKUP(AA6,'個票データ(男子)'!$A:$J,5,0)</f>
        <v>0</v>
      </c>
      <c r="P6" s="242"/>
      <c r="Q6" s="242"/>
      <c r="R6" s="239" t="s">
        <v>19</v>
      </c>
      <c r="S6" s="239"/>
      <c r="T6" s="243">
        <f>VLOOKUP(AA6,'個票データ(男子)'!$A:$J,6,0)</f>
        <v>0</v>
      </c>
      <c r="U6" s="243"/>
      <c r="V6" s="243"/>
      <c r="W6" s="7"/>
      <c r="Y6" s="9">
        <v>1</v>
      </c>
      <c r="AA6" s="9">
        <v>2</v>
      </c>
    </row>
    <row r="7" spans="1:27">
      <c r="A7" s="238" t="s">
        <v>20</v>
      </c>
      <c r="B7" s="238"/>
      <c r="C7" s="238" t="s">
        <v>1</v>
      </c>
      <c r="D7" s="238"/>
      <c r="E7" s="238"/>
      <c r="F7" s="238" t="s">
        <v>22</v>
      </c>
      <c r="G7" s="238"/>
      <c r="H7" s="238" t="s">
        <v>23</v>
      </c>
      <c r="I7" s="238"/>
      <c r="J7" s="238"/>
      <c r="K7" s="7"/>
      <c r="L7" s="8"/>
      <c r="M7" s="239" t="s">
        <v>20</v>
      </c>
      <c r="N7" s="239"/>
      <c r="O7" s="239" t="s">
        <v>1</v>
      </c>
      <c r="P7" s="239"/>
      <c r="Q7" s="239"/>
      <c r="R7" s="239" t="s">
        <v>22</v>
      </c>
      <c r="S7" s="239"/>
      <c r="T7" s="239" t="s">
        <v>23</v>
      </c>
      <c r="U7" s="239"/>
      <c r="V7" s="239"/>
      <c r="W7" s="7"/>
    </row>
    <row r="8" spans="1:27" ht="22" customHeight="1">
      <c r="A8" s="238" t="str">
        <f>VLOOKUP(Y6,'個票データ(男子)'!$A:$J,2,0)</f>
        <v/>
      </c>
      <c r="B8" s="238"/>
      <c r="C8" s="238" t="str">
        <f>VLOOKUP(Y6,'個票データ(男子)'!$A:$J,3,0)</f>
        <v/>
      </c>
      <c r="D8" s="238"/>
      <c r="E8" s="238"/>
      <c r="F8" s="238" t="str">
        <f>VLOOKUP(Y6,'個票データ(男子)'!$A:$J,4,0)</f>
        <v/>
      </c>
      <c r="G8" s="238"/>
      <c r="H8" s="238">
        <f>'一覧表(男子)'!$C$6</f>
        <v>0</v>
      </c>
      <c r="I8" s="238"/>
      <c r="J8" s="238"/>
      <c r="K8" s="7"/>
      <c r="L8" s="8"/>
      <c r="M8" s="239" t="str">
        <f>VLOOKUP(AA6,'個票データ(男子)'!$A:$J,2,0)</f>
        <v/>
      </c>
      <c r="N8" s="239"/>
      <c r="O8" s="239" t="str">
        <f>VLOOKUP(AA6,'個票データ(男子)'!$A:$J,3,0)</f>
        <v/>
      </c>
      <c r="P8" s="239"/>
      <c r="Q8" s="239"/>
      <c r="R8" s="239" t="str">
        <f>VLOOKUP(AA6,'個票データ(男子)'!$A:$J,4,0)</f>
        <v/>
      </c>
      <c r="S8" s="239"/>
      <c r="T8" s="239">
        <f>'一覧表(男子)'!$C$6</f>
        <v>0</v>
      </c>
      <c r="U8" s="239"/>
      <c r="V8" s="239"/>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8" t="s">
        <v>13</v>
      </c>
      <c r="B11" s="238"/>
      <c r="C11" s="240">
        <f>VLOOKUP(Y11,'個票データ(男子)'!$A:$J,7,0)</f>
        <v>0</v>
      </c>
      <c r="D11" s="240"/>
      <c r="E11" s="240"/>
      <c r="F11" s="238" t="s">
        <v>19</v>
      </c>
      <c r="G11" s="238"/>
      <c r="H11" s="241">
        <f>VLOOKUP(Y11,'個票データ(男子)'!$A:$J,8,0)</f>
        <v>0</v>
      </c>
      <c r="I11" s="241"/>
      <c r="J11" s="241"/>
      <c r="K11" s="7"/>
      <c r="L11" s="8"/>
      <c r="M11" s="239" t="s">
        <v>13</v>
      </c>
      <c r="N11" s="239"/>
      <c r="O11" s="242">
        <f>VLOOKUP(AA11,'個票データ(男子)'!$A:$J,9,0)</f>
        <v>0</v>
      </c>
      <c r="P11" s="242"/>
      <c r="Q11" s="242"/>
      <c r="R11" s="239" t="s">
        <v>19</v>
      </c>
      <c r="S11" s="239"/>
      <c r="T11" s="243">
        <f>VLOOKUP(AA11,'個票データ(男子)'!$A:$J,10,0)</f>
        <v>0</v>
      </c>
      <c r="U11" s="243"/>
      <c r="V11" s="243"/>
      <c r="W11" s="7"/>
      <c r="Y11" s="9">
        <v>2</v>
      </c>
      <c r="AA11" s="9">
        <v>2</v>
      </c>
    </row>
    <row r="12" spans="1:27">
      <c r="A12" s="238" t="s">
        <v>20</v>
      </c>
      <c r="B12" s="238"/>
      <c r="C12" s="238" t="s">
        <v>1</v>
      </c>
      <c r="D12" s="238"/>
      <c r="E12" s="238"/>
      <c r="F12" s="238" t="s">
        <v>22</v>
      </c>
      <c r="G12" s="238"/>
      <c r="H12" s="238" t="s">
        <v>23</v>
      </c>
      <c r="I12" s="238"/>
      <c r="J12" s="238"/>
      <c r="K12" s="7"/>
      <c r="L12" s="8"/>
      <c r="M12" s="239" t="s">
        <v>20</v>
      </c>
      <c r="N12" s="239"/>
      <c r="O12" s="239" t="s">
        <v>1</v>
      </c>
      <c r="P12" s="239"/>
      <c r="Q12" s="239"/>
      <c r="R12" s="239" t="s">
        <v>22</v>
      </c>
      <c r="S12" s="239"/>
      <c r="T12" s="239" t="s">
        <v>23</v>
      </c>
      <c r="U12" s="239"/>
      <c r="V12" s="239"/>
      <c r="W12" s="7"/>
    </row>
    <row r="13" spans="1:27" ht="22" customHeight="1">
      <c r="A13" s="238" t="str">
        <f>VLOOKUP(Y11,'個票データ(男子)'!$A:$J,2,0)</f>
        <v/>
      </c>
      <c r="B13" s="238"/>
      <c r="C13" s="238" t="str">
        <f>VLOOKUP(Y11,'個票データ(男子)'!$A:$J,3,0)</f>
        <v/>
      </c>
      <c r="D13" s="238"/>
      <c r="E13" s="238"/>
      <c r="F13" s="238" t="str">
        <f>VLOOKUP(Y11,'個票データ(男子)'!$A:$J,4,0)</f>
        <v/>
      </c>
      <c r="G13" s="238"/>
      <c r="H13" s="238">
        <f>'一覧表(男子)'!$C$6</f>
        <v>0</v>
      </c>
      <c r="I13" s="238"/>
      <c r="J13" s="238"/>
      <c r="K13" s="7"/>
      <c r="L13" s="8"/>
      <c r="M13" s="239" t="str">
        <f>VLOOKUP(AA11,'個票データ(男子)'!$A:$J,2,0)</f>
        <v/>
      </c>
      <c r="N13" s="239"/>
      <c r="O13" s="239" t="str">
        <f>VLOOKUP(AA11,'個票データ(男子)'!$A:$J,3,0)</f>
        <v/>
      </c>
      <c r="P13" s="239"/>
      <c r="Q13" s="239"/>
      <c r="R13" s="239" t="str">
        <f>VLOOKUP(AA11,'個票データ(男子)'!$A:$J,4,0)</f>
        <v/>
      </c>
      <c r="S13" s="239"/>
      <c r="T13" s="239">
        <f>'一覧表(男子)'!$C$6</f>
        <v>0</v>
      </c>
      <c r="U13" s="239"/>
      <c r="V13" s="239"/>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8" t="s">
        <v>13</v>
      </c>
      <c r="B16" s="238"/>
      <c r="C16" s="240">
        <f>VLOOKUP(Y16,'個票データ(男子)'!$A:$J,5,0)</f>
        <v>0</v>
      </c>
      <c r="D16" s="240"/>
      <c r="E16" s="240"/>
      <c r="F16" s="238" t="s">
        <v>19</v>
      </c>
      <c r="G16" s="238"/>
      <c r="H16" s="241">
        <f>VLOOKUP(Y16,'個票データ(男子)'!$A:$J,6,0)</f>
        <v>0</v>
      </c>
      <c r="I16" s="241"/>
      <c r="J16" s="241"/>
      <c r="K16" s="7"/>
      <c r="L16" s="8"/>
      <c r="M16" s="238" t="s">
        <v>13</v>
      </c>
      <c r="N16" s="238"/>
      <c r="O16" s="240">
        <f>VLOOKUP(AA16,'個票データ(男子)'!$A:$J,7,0)</f>
        <v>0</v>
      </c>
      <c r="P16" s="240"/>
      <c r="Q16" s="240"/>
      <c r="R16" s="238" t="s">
        <v>19</v>
      </c>
      <c r="S16" s="238"/>
      <c r="T16" s="241">
        <f>VLOOKUP(AA16,'個票データ(男子)'!$A:$J,8,0)</f>
        <v>0</v>
      </c>
      <c r="U16" s="241"/>
      <c r="V16" s="241"/>
      <c r="W16" s="7"/>
      <c r="Y16" s="9">
        <v>3</v>
      </c>
      <c r="AA16" s="9">
        <v>3</v>
      </c>
    </row>
    <row r="17" spans="1:27">
      <c r="A17" s="238" t="s">
        <v>20</v>
      </c>
      <c r="B17" s="238"/>
      <c r="C17" s="238" t="s">
        <v>1</v>
      </c>
      <c r="D17" s="238"/>
      <c r="E17" s="238"/>
      <c r="F17" s="238" t="s">
        <v>22</v>
      </c>
      <c r="G17" s="238"/>
      <c r="H17" s="238" t="s">
        <v>23</v>
      </c>
      <c r="I17" s="238"/>
      <c r="J17" s="238"/>
      <c r="K17" s="7"/>
      <c r="L17" s="8"/>
      <c r="M17" s="238" t="s">
        <v>20</v>
      </c>
      <c r="N17" s="238"/>
      <c r="O17" s="238" t="s">
        <v>1</v>
      </c>
      <c r="P17" s="238"/>
      <c r="Q17" s="238"/>
      <c r="R17" s="238" t="s">
        <v>22</v>
      </c>
      <c r="S17" s="238"/>
      <c r="T17" s="238" t="s">
        <v>23</v>
      </c>
      <c r="U17" s="238"/>
      <c r="V17" s="238"/>
      <c r="W17" s="7"/>
    </row>
    <row r="18" spans="1:27" ht="22" customHeight="1">
      <c r="A18" s="238" t="str">
        <f>VLOOKUP(Y16,'個票データ(男子)'!$A:$J,2,0)</f>
        <v/>
      </c>
      <c r="B18" s="238"/>
      <c r="C18" s="238" t="str">
        <f>VLOOKUP(Y16,'個票データ(男子)'!$A:$J,3,0)</f>
        <v/>
      </c>
      <c r="D18" s="238"/>
      <c r="E18" s="238"/>
      <c r="F18" s="238" t="str">
        <f>VLOOKUP(Y16,'個票データ(男子)'!$A:$J,4,0)</f>
        <v/>
      </c>
      <c r="G18" s="238"/>
      <c r="H18" s="238">
        <f>'一覧表(男子)'!$C$6</f>
        <v>0</v>
      </c>
      <c r="I18" s="238"/>
      <c r="J18" s="238"/>
      <c r="K18" s="7"/>
      <c r="L18" s="8"/>
      <c r="M18" s="238" t="str">
        <f>VLOOKUP(AA16,'個票データ(男子)'!$A:$J,2,0)</f>
        <v/>
      </c>
      <c r="N18" s="238"/>
      <c r="O18" s="238" t="str">
        <f>VLOOKUP(AA16,'個票データ(男子)'!$A:$J,3,0)</f>
        <v/>
      </c>
      <c r="P18" s="238"/>
      <c r="Q18" s="238"/>
      <c r="R18" s="238" t="str">
        <f>VLOOKUP(AA16,'個票データ(男子)'!$A:$J,4,0)</f>
        <v/>
      </c>
      <c r="S18" s="238"/>
      <c r="T18" s="238">
        <f>'一覧表(男子)'!$C$6</f>
        <v>0</v>
      </c>
      <c r="U18" s="238"/>
      <c r="V18" s="238"/>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8" t="s">
        <v>13</v>
      </c>
      <c r="B21" s="238"/>
      <c r="C21" s="240">
        <f>VLOOKUP(Y21,'個票データ(男子)'!$A:$J,9,0)</f>
        <v>0</v>
      </c>
      <c r="D21" s="240"/>
      <c r="E21" s="240"/>
      <c r="F21" s="238" t="s">
        <v>19</v>
      </c>
      <c r="G21" s="238"/>
      <c r="H21" s="241">
        <f>VLOOKUP(Y21,'個票データ(男子)'!$A:$J,10,0)</f>
        <v>0</v>
      </c>
      <c r="I21" s="241"/>
      <c r="J21" s="241"/>
      <c r="K21" s="7"/>
      <c r="L21" s="8"/>
      <c r="M21" s="239" t="s">
        <v>13</v>
      </c>
      <c r="N21" s="239"/>
      <c r="O21" s="242">
        <f>VLOOKUP(AA21,'個票データ(男子)'!$A:$J,5,0)</f>
        <v>0</v>
      </c>
      <c r="P21" s="242"/>
      <c r="Q21" s="242"/>
      <c r="R21" s="239" t="s">
        <v>19</v>
      </c>
      <c r="S21" s="239"/>
      <c r="T21" s="243">
        <f>VLOOKUP(AA21,'個票データ(男子)'!$A:$J,6,0)</f>
        <v>0</v>
      </c>
      <c r="U21" s="243"/>
      <c r="V21" s="243"/>
      <c r="W21" s="7"/>
      <c r="Y21" s="9">
        <v>3</v>
      </c>
      <c r="AA21" s="9">
        <v>4</v>
      </c>
    </row>
    <row r="22" spans="1:27">
      <c r="A22" s="238" t="s">
        <v>20</v>
      </c>
      <c r="B22" s="238"/>
      <c r="C22" s="238" t="s">
        <v>1</v>
      </c>
      <c r="D22" s="238"/>
      <c r="E22" s="238"/>
      <c r="F22" s="238" t="s">
        <v>22</v>
      </c>
      <c r="G22" s="238"/>
      <c r="H22" s="238" t="s">
        <v>23</v>
      </c>
      <c r="I22" s="238"/>
      <c r="J22" s="238"/>
      <c r="K22" s="7"/>
      <c r="L22" s="8"/>
      <c r="M22" s="239" t="s">
        <v>20</v>
      </c>
      <c r="N22" s="239"/>
      <c r="O22" s="239" t="s">
        <v>1</v>
      </c>
      <c r="P22" s="239"/>
      <c r="Q22" s="239"/>
      <c r="R22" s="239" t="s">
        <v>22</v>
      </c>
      <c r="S22" s="239"/>
      <c r="T22" s="239" t="s">
        <v>23</v>
      </c>
      <c r="U22" s="239"/>
      <c r="V22" s="239"/>
      <c r="W22" s="7"/>
    </row>
    <row r="23" spans="1:27" ht="22" customHeight="1">
      <c r="A23" s="238" t="str">
        <f>VLOOKUP(Y21,'個票データ(男子)'!$A:$J,2,0)</f>
        <v/>
      </c>
      <c r="B23" s="238"/>
      <c r="C23" s="238" t="str">
        <f>VLOOKUP(Y21,'個票データ(男子)'!$A:$J,3,0)</f>
        <v/>
      </c>
      <c r="D23" s="238"/>
      <c r="E23" s="238"/>
      <c r="F23" s="238" t="str">
        <f>VLOOKUP(Y21,'個票データ(男子)'!$A:$J,4,0)</f>
        <v/>
      </c>
      <c r="G23" s="238"/>
      <c r="H23" s="238">
        <f>'一覧表(男子)'!$C$6</f>
        <v>0</v>
      </c>
      <c r="I23" s="238"/>
      <c r="J23" s="238"/>
      <c r="K23" s="7"/>
      <c r="L23" s="8"/>
      <c r="M23" s="239" t="str">
        <f>VLOOKUP(AA21,'個票データ(男子)'!$A:$J,2,0)</f>
        <v/>
      </c>
      <c r="N23" s="239"/>
      <c r="O23" s="239" t="str">
        <f>VLOOKUP(AA21,'個票データ(男子)'!$A:$J,3,0)</f>
        <v/>
      </c>
      <c r="P23" s="239"/>
      <c r="Q23" s="239"/>
      <c r="R23" s="239" t="str">
        <f>VLOOKUP(AA21,'個票データ(男子)'!$A:$J,4,0)</f>
        <v/>
      </c>
      <c r="S23" s="239"/>
      <c r="T23" s="239">
        <f>'一覧表(男子)'!$C$6</f>
        <v>0</v>
      </c>
      <c r="U23" s="239"/>
      <c r="V23" s="239"/>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8" t="s">
        <v>13</v>
      </c>
      <c r="B26" s="238"/>
      <c r="C26" s="240">
        <f>VLOOKUP(Y26,'個票データ(男子)'!$A:$J,7,0)</f>
        <v>0</v>
      </c>
      <c r="D26" s="240"/>
      <c r="E26" s="240"/>
      <c r="F26" s="238" t="s">
        <v>19</v>
      </c>
      <c r="G26" s="238"/>
      <c r="H26" s="241">
        <f>VLOOKUP(Y26,'個票データ(男子)'!$A:$J,8,0)</f>
        <v>0</v>
      </c>
      <c r="I26" s="241"/>
      <c r="J26" s="241"/>
      <c r="K26" s="7"/>
      <c r="L26" s="8"/>
      <c r="M26" s="239" t="s">
        <v>13</v>
      </c>
      <c r="N26" s="239"/>
      <c r="O26" s="242">
        <f>VLOOKUP(AA26,'個票データ(男子)'!$A:$J,9,0)</f>
        <v>0</v>
      </c>
      <c r="P26" s="242"/>
      <c r="Q26" s="242"/>
      <c r="R26" s="239" t="s">
        <v>19</v>
      </c>
      <c r="S26" s="239"/>
      <c r="T26" s="243">
        <f>VLOOKUP(AA26,'個票データ(男子)'!$A:$J,10,0)</f>
        <v>0</v>
      </c>
      <c r="U26" s="243"/>
      <c r="V26" s="243"/>
      <c r="W26" s="7"/>
      <c r="Y26" s="9">
        <v>4</v>
      </c>
      <c r="AA26" s="9">
        <v>4</v>
      </c>
    </row>
    <row r="27" spans="1:27">
      <c r="A27" s="238" t="s">
        <v>20</v>
      </c>
      <c r="B27" s="238"/>
      <c r="C27" s="238" t="s">
        <v>1</v>
      </c>
      <c r="D27" s="238"/>
      <c r="E27" s="238"/>
      <c r="F27" s="238" t="s">
        <v>22</v>
      </c>
      <c r="G27" s="238"/>
      <c r="H27" s="238" t="s">
        <v>23</v>
      </c>
      <c r="I27" s="238"/>
      <c r="J27" s="238"/>
      <c r="K27" s="7"/>
      <c r="L27" s="8"/>
      <c r="M27" s="239" t="s">
        <v>20</v>
      </c>
      <c r="N27" s="239"/>
      <c r="O27" s="239" t="s">
        <v>1</v>
      </c>
      <c r="P27" s="239"/>
      <c r="Q27" s="239"/>
      <c r="R27" s="239" t="s">
        <v>22</v>
      </c>
      <c r="S27" s="239"/>
      <c r="T27" s="239" t="s">
        <v>23</v>
      </c>
      <c r="U27" s="239"/>
      <c r="V27" s="239"/>
      <c r="W27" s="7"/>
    </row>
    <row r="28" spans="1:27" ht="22" customHeight="1">
      <c r="A28" s="238" t="str">
        <f>VLOOKUP(Y26,'個票データ(男子)'!$A:$J,2,0)</f>
        <v/>
      </c>
      <c r="B28" s="238"/>
      <c r="C28" s="238" t="str">
        <f>VLOOKUP(Y26,'個票データ(男子)'!$A:$J,3,0)</f>
        <v/>
      </c>
      <c r="D28" s="238"/>
      <c r="E28" s="238"/>
      <c r="F28" s="238" t="str">
        <f>VLOOKUP(Y26,'個票データ(男子)'!$A:$J,4,0)</f>
        <v/>
      </c>
      <c r="G28" s="238"/>
      <c r="H28" s="238">
        <f>'一覧表(男子)'!$C$6</f>
        <v>0</v>
      </c>
      <c r="I28" s="238"/>
      <c r="J28" s="238"/>
      <c r="K28" s="7"/>
      <c r="L28" s="8"/>
      <c r="M28" s="239" t="str">
        <f>VLOOKUP(AA26,'個票データ(男子)'!$A:$J,2,0)</f>
        <v/>
      </c>
      <c r="N28" s="239"/>
      <c r="O28" s="239" t="str">
        <f>VLOOKUP(AA26,'個票データ(男子)'!$A:$J,3,0)</f>
        <v/>
      </c>
      <c r="P28" s="239"/>
      <c r="Q28" s="239"/>
      <c r="R28" s="239" t="str">
        <f>VLOOKUP(AA26,'個票データ(男子)'!$A:$J,4,0)</f>
        <v/>
      </c>
      <c r="S28" s="239"/>
      <c r="T28" s="239">
        <f>'一覧表(男子)'!$C$6</f>
        <v>0</v>
      </c>
      <c r="U28" s="239"/>
      <c r="V28" s="239"/>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8" t="s">
        <v>13</v>
      </c>
      <c r="B31" s="238"/>
      <c r="C31" s="240">
        <f>VLOOKUP(Y31,'個票データ(男子)'!$A:$J,5,0)</f>
        <v>0</v>
      </c>
      <c r="D31" s="240"/>
      <c r="E31" s="240"/>
      <c r="F31" s="238" t="s">
        <v>19</v>
      </c>
      <c r="G31" s="238"/>
      <c r="H31" s="241">
        <f>VLOOKUP(Y31,'個票データ(男子)'!$A:$J,6,0)</f>
        <v>0</v>
      </c>
      <c r="I31" s="241"/>
      <c r="J31" s="241"/>
      <c r="K31" s="7"/>
      <c r="L31" s="8"/>
      <c r="M31" s="238" t="s">
        <v>13</v>
      </c>
      <c r="N31" s="238"/>
      <c r="O31" s="240">
        <f>VLOOKUP(AA31,'個票データ(男子)'!$A:$J,7,0)</f>
        <v>0</v>
      </c>
      <c r="P31" s="240"/>
      <c r="Q31" s="240"/>
      <c r="R31" s="238" t="s">
        <v>19</v>
      </c>
      <c r="S31" s="238"/>
      <c r="T31" s="241">
        <f>VLOOKUP(AA31,'個票データ(男子)'!$A:$J,8,0)</f>
        <v>0</v>
      </c>
      <c r="U31" s="241"/>
      <c r="V31" s="241"/>
      <c r="W31" s="7"/>
      <c r="Y31" s="9">
        <v>5</v>
      </c>
      <c r="AA31" s="9">
        <v>5</v>
      </c>
    </row>
    <row r="32" spans="1:27">
      <c r="A32" s="238" t="s">
        <v>20</v>
      </c>
      <c r="B32" s="238"/>
      <c r="C32" s="238" t="s">
        <v>1</v>
      </c>
      <c r="D32" s="238"/>
      <c r="E32" s="238"/>
      <c r="F32" s="238" t="s">
        <v>22</v>
      </c>
      <c r="G32" s="238"/>
      <c r="H32" s="238" t="s">
        <v>23</v>
      </c>
      <c r="I32" s="238"/>
      <c r="J32" s="238"/>
      <c r="K32" s="7"/>
      <c r="L32" s="8"/>
      <c r="M32" s="238" t="s">
        <v>20</v>
      </c>
      <c r="N32" s="238"/>
      <c r="O32" s="238" t="s">
        <v>1</v>
      </c>
      <c r="P32" s="238"/>
      <c r="Q32" s="238"/>
      <c r="R32" s="238" t="s">
        <v>22</v>
      </c>
      <c r="S32" s="238"/>
      <c r="T32" s="238" t="s">
        <v>23</v>
      </c>
      <c r="U32" s="238"/>
      <c r="V32" s="238"/>
      <c r="W32" s="7"/>
    </row>
    <row r="33" spans="1:27" ht="22" customHeight="1">
      <c r="A33" s="238" t="str">
        <f>VLOOKUP(Y31,'個票データ(男子)'!$A:$J,2,0)</f>
        <v/>
      </c>
      <c r="B33" s="238"/>
      <c r="C33" s="238" t="str">
        <f>VLOOKUP(Y31,'個票データ(男子)'!$A:$J,3,0)</f>
        <v/>
      </c>
      <c r="D33" s="238"/>
      <c r="E33" s="238"/>
      <c r="F33" s="238" t="str">
        <f>VLOOKUP(Y31,'個票データ(男子)'!$A:$J,4,0)</f>
        <v/>
      </c>
      <c r="G33" s="238"/>
      <c r="H33" s="238">
        <f>'一覧表(男子)'!$C$6</f>
        <v>0</v>
      </c>
      <c r="I33" s="238"/>
      <c r="J33" s="238"/>
      <c r="K33" s="7"/>
      <c r="L33" s="8"/>
      <c r="M33" s="238" t="str">
        <f>VLOOKUP(AA31,'個票データ(男子)'!$A:$J,2,0)</f>
        <v/>
      </c>
      <c r="N33" s="238"/>
      <c r="O33" s="238" t="str">
        <f>VLOOKUP(AA31,'個票データ(男子)'!$A:$J,3,0)</f>
        <v/>
      </c>
      <c r="P33" s="238"/>
      <c r="Q33" s="238"/>
      <c r="R33" s="238" t="str">
        <f>VLOOKUP(AA31,'個票データ(男子)'!$A:$J,4,0)</f>
        <v/>
      </c>
      <c r="S33" s="238"/>
      <c r="T33" s="238">
        <f>'一覧表(男子)'!$C$6</f>
        <v>0</v>
      </c>
      <c r="U33" s="238"/>
      <c r="V33" s="238"/>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8" t="s">
        <v>13</v>
      </c>
      <c r="B36" s="238"/>
      <c r="C36" s="240">
        <f>VLOOKUP(Y36,'個票データ(男子)'!$A:$J,9,0)</f>
        <v>0</v>
      </c>
      <c r="D36" s="240"/>
      <c r="E36" s="240"/>
      <c r="F36" s="238" t="s">
        <v>19</v>
      </c>
      <c r="G36" s="238"/>
      <c r="H36" s="241">
        <f>VLOOKUP(Y36,'個票データ(男子)'!$A:$J,10,0)</f>
        <v>0</v>
      </c>
      <c r="I36" s="241"/>
      <c r="J36" s="241"/>
      <c r="K36" s="7"/>
      <c r="L36" s="8"/>
      <c r="M36" s="239" t="s">
        <v>13</v>
      </c>
      <c r="N36" s="239"/>
      <c r="O36" s="242">
        <f>VLOOKUP(AA36,'個票データ(男子)'!$A:$J,5,0)</f>
        <v>0</v>
      </c>
      <c r="P36" s="242"/>
      <c r="Q36" s="242"/>
      <c r="R36" s="239" t="s">
        <v>19</v>
      </c>
      <c r="S36" s="239"/>
      <c r="T36" s="243">
        <f>VLOOKUP(AA36,'個票データ(男子)'!$A:$J,6,0)</f>
        <v>0</v>
      </c>
      <c r="U36" s="243"/>
      <c r="V36" s="243"/>
      <c r="W36" s="7"/>
      <c r="Y36" s="9">
        <v>5</v>
      </c>
      <c r="AA36" s="9">
        <v>6</v>
      </c>
    </row>
    <row r="37" spans="1:27">
      <c r="A37" s="238" t="s">
        <v>20</v>
      </c>
      <c r="B37" s="238"/>
      <c r="C37" s="238" t="s">
        <v>1</v>
      </c>
      <c r="D37" s="238"/>
      <c r="E37" s="238"/>
      <c r="F37" s="238" t="s">
        <v>22</v>
      </c>
      <c r="G37" s="238"/>
      <c r="H37" s="238" t="s">
        <v>23</v>
      </c>
      <c r="I37" s="238"/>
      <c r="J37" s="238"/>
      <c r="K37" s="7"/>
      <c r="L37" s="8"/>
      <c r="M37" s="239" t="s">
        <v>20</v>
      </c>
      <c r="N37" s="239"/>
      <c r="O37" s="239" t="s">
        <v>1</v>
      </c>
      <c r="P37" s="239"/>
      <c r="Q37" s="239"/>
      <c r="R37" s="239" t="s">
        <v>22</v>
      </c>
      <c r="S37" s="239"/>
      <c r="T37" s="239" t="s">
        <v>23</v>
      </c>
      <c r="U37" s="239"/>
      <c r="V37" s="239"/>
      <c r="W37" s="7"/>
    </row>
    <row r="38" spans="1:27" ht="22" customHeight="1">
      <c r="A38" s="238" t="str">
        <f>VLOOKUP(Y36,'個票データ(男子)'!$A:$J,2,0)</f>
        <v/>
      </c>
      <c r="B38" s="238"/>
      <c r="C38" s="238" t="str">
        <f>VLOOKUP(Y36,'個票データ(男子)'!$A:$J,3,0)</f>
        <v/>
      </c>
      <c r="D38" s="238"/>
      <c r="E38" s="238"/>
      <c r="F38" s="238" t="str">
        <f>VLOOKUP(Y36,'個票データ(男子)'!$A:$J,4,0)</f>
        <v/>
      </c>
      <c r="G38" s="238"/>
      <c r="H38" s="238">
        <f>'一覧表(男子)'!$C$6</f>
        <v>0</v>
      </c>
      <c r="I38" s="238"/>
      <c r="J38" s="238"/>
      <c r="K38" s="7"/>
      <c r="L38" s="8"/>
      <c r="M38" s="239" t="str">
        <f>VLOOKUP(AA36,'個票データ(男子)'!$A:$J,2,0)</f>
        <v/>
      </c>
      <c r="N38" s="239"/>
      <c r="O38" s="239" t="str">
        <f>VLOOKUP(AA36,'個票データ(男子)'!$A:$J,3,0)</f>
        <v/>
      </c>
      <c r="P38" s="239"/>
      <c r="Q38" s="239"/>
      <c r="R38" s="239" t="str">
        <f>VLOOKUP(AA36,'個票データ(男子)'!$A:$J,4,0)</f>
        <v/>
      </c>
      <c r="S38" s="239"/>
      <c r="T38" s="239">
        <f>'一覧表(男子)'!$C$6</f>
        <v>0</v>
      </c>
      <c r="U38" s="239"/>
      <c r="V38" s="239"/>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8" t="s">
        <v>13</v>
      </c>
      <c r="B41" s="238"/>
      <c r="C41" s="240">
        <f>VLOOKUP(Y41,'個票データ(男子)'!$A:$J,7,0)</f>
        <v>0</v>
      </c>
      <c r="D41" s="240"/>
      <c r="E41" s="240"/>
      <c r="F41" s="238" t="s">
        <v>19</v>
      </c>
      <c r="G41" s="238"/>
      <c r="H41" s="241">
        <f>VLOOKUP(Y41,'個票データ(男子)'!$A:$J,8,0)</f>
        <v>0</v>
      </c>
      <c r="I41" s="241"/>
      <c r="J41" s="241"/>
      <c r="K41" s="7"/>
      <c r="L41" s="8"/>
      <c r="M41" s="239" t="s">
        <v>13</v>
      </c>
      <c r="N41" s="239"/>
      <c r="O41" s="242">
        <f>VLOOKUP(AA41,'個票データ(男子)'!$A:$J,9,0)</f>
        <v>0</v>
      </c>
      <c r="P41" s="242"/>
      <c r="Q41" s="242"/>
      <c r="R41" s="239" t="s">
        <v>19</v>
      </c>
      <c r="S41" s="239"/>
      <c r="T41" s="243">
        <f>VLOOKUP(AA41,'個票データ(男子)'!$A:$J,10,0)</f>
        <v>0</v>
      </c>
      <c r="U41" s="243"/>
      <c r="V41" s="243"/>
      <c r="W41" s="7"/>
      <c r="Y41" s="9">
        <v>6</v>
      </c>
      <c r="AA41" s="9">
        <v>6</v>
      </c>
    </row>
    <row r="42" spans="1:27">
      <c r="A42" s="238" t="s">
        <v>20</v>
      </c>
      <c r="B42" s="238"/>
      <c r="C42" s="238" t="s">
        <v>1</v>
      </c>
      <c r="D42" s="238"/>
      <c r="E42" s="238"/>
      <c r="F42" s="238" t="s">
        <v>22</v>
      </c>
      <c r="G42" s="238"/>
      <c r="H42" s="238" t="s">
        <v>23</v>
      </c>
      <c r="I42" s="238"/>
      <c r="J42" s="238"/>
      <c r="K42" s="7"/>
      <c r="L42" s="8"/>
      <c r="M42" s="239" t="s">
        <v>20</v>
      </c>
      <c r="N42" s="239"/>
      <c r="O42" s="239" t="s">
        <v>1</v>
      </c>
      <c r="P42" s="239"/>
      <c r="Q42" s="239"/>
      <c r="R42" s="239" t="s">
        <v>22</v>
      </c>
      <c r="S42" s="239"/>
      <c r="T42" s="239" t="s">
        <v>23</v>
      </c>
      <c r="U42" s="239"/>
      <c r="V42" s="239"/>
      <c r="W42" s="7"/>
    </row>
    <row r="43" spans="1:27" ht="22" customHeight="1">
      <c r="A43" s="238" t="str">
        <f>VLOOKUP(Y41,'個票データ(男子)'!$A:$J,2,0)</f>
        <v/>
      </c>
      <c r="B43" s="238"/>
      <c r="C43" s="238" t="str">
        <f>VLOOKUP(Y41,'個票データ(男子)'!$A:$J,3,0)</f>
        <v/>
      </c>
      <c r="D43" s="238"/>
      <c r="E43" s="238"/>
      <c r="F43" s="238" t="str">
        <f>VLOOKUP(Y41,'個票データ(男子)'!$A:$J,4,0)</f>
        <v/>
      </c>
      <c r="G43" s="238"/>
      <c r="H43" s="238">
        <f>'一覧表(男子)'!$C$6</f>
        <v>0</v>
      </c>
      <c r="I43" s="238"/>
      <c r="J43" s="238"/>
      <c r="K43" s="7"/>
      <c r="L43" s="8"/>
      <c r="M43" s="239" t="str">
        <f>VLOOKUP(AA41,'個票データ(男子)'!$A:$J,2,0)</f>
        <v/>
      </c>
      <c r="N43" s="239"/>
      <c r="O43" s="239" t="str">
        <f>VLOOKUP(AA41,'個票データ(男子)'!$A:$J,3,0)</f>
        <v/>
      </c>
      <c r="P43" s="239"/>
      <c r="Q43" s="239"/>
      <c r="R43" s="239" t="str">
        <f>VLOOKUP(AA41,'個票データ(男子)'!$A:$J,4,0)</f>
        <v/>
      </c>
      <c r="S43" s="239"/>
      <c r="T43" s="239">
        <f>'一覧表(男子)'!$C$6</f>
        <v>0</v>
      </c>
      <c r="U43" s="239"/>
      <c r="V43" s="239"/>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8" t="s">
        <v>13</v>
      </c>
      <c r="B46" s="238"/>
      <c r="C46" s="240">
        <f>VLOOKUP(Y46,'個票データ(男子)'!$A:$J,5,0)</f>
        <v>0</v>
      </c>
      <c r="D46" s="240"/>
      <c r="E46" s="240"/>
      <c r="F46" s="238" t="s">
        <v>19</v>
      </c>
      <c r="G46" s="238"/>
      <c r="H46" s="241">
        <f>VLOOKUP(Y46,'個票データ(男子)'!$A:$J,6,0)</f>
        <v>0</v>
      </c>
      <c r="I46" s="241"/>
      <c r="J46" s="241"/>
      <c r="K46" s="7"/>
      <c r="L46" s="8"/>
      <c r="M46" s="238" t="s">
        <v>13</v>
      </c>
      <c r="N46" s="238"/>
      <c r="O46" s="240">
        <f>VLOOKUP(AA46,'個票データ(男子)'!$A:$J,7,0)</f>
        <v>0</v>
      </c>
      <c r="P46" s="240"/>
      <c r="Q46" s="240"/>
      <c r="R46" s="238" t="s">
        <v>19</v>
      </c>
      <c r="S46" s="238"/>
      <c r="T46" s="241">
        <f>VLOOKUP(AA46,'個票データ(男子)'!$A:$J,8,0)</f>
        <v>0</v>
      </c>
      <c r="U46" s="241"/>
      <c r="V46" s="241"/>
      <c r="W46" s="7"/>
      <c r="Y46" s="9">
        <v>7</v>
      </c>
      <c r="AA46" s="9">
        <v>7</v>
      </c>
    </row>
    <row r="47" spans="1:27">
      <c r="A47" s="238" t="s">
        <v>20</v>
      </c>
      <c r="B47" s="238"/>
      <c r="C47" s="238" t="s">
        <v>1</v>
      </c>
      <c r="D47" s="238"/>
      <c r="E47" s="238"/>
      <c r="F47" s="238" t="s">
        <v>22</v>
      </c>
      <c r="G47" s="238"/>
      <c r="H47" s="238" t="s">
        <v>23</v>
      </c>
      <c r="I47" s="238"/>
      <c r="J47" s="238"/>
      <c r="K47" s="7"/>
      <c r="L47" s="8"/>
      <c r="M47" s="238" t="s">
        <v>20</v>
      </c>
      <c r="N47" s="238"/>
      <c r="O47" s="238" t="s">
        <v>1</v>
      </c>
      <c r="P47" s="238"/>
      <c r="Q47" s="238"/>
      <c r="R47" s="238" t="s">
        <v>22</v>
      </c>
      <c r="S47" s="238"/>
      <c r="T47" s="238" t="s">
        <v>23</v>
      </c>
      <c r="U47" s="238"/>
      <c r="V47" s="238"/>
      <c r="W47" s="7"/>
    </row>
    <row r="48" spans="1:27" ht="22" customHeight="1">
      <c r="A48" s="238" t="str">
        <f>VLOOKUP(Y46,'個票データ(男子)'!$A:$J,2,0)</f>
        <v/>
      </c>
      <c r="B48" s="238"/>
      <c r="C48" s="238" t="str">
        <f>VLOOKUP(Y46,'個票データ(男子)'!$A:$J,3,0)</f>
        <v/>
      </c>
      <c r="D48" s="238"/>
      <c r="E48" s="238"/>
      <c r="F48" s="238" t="str">
        <f>VLOOKUP(Y46,'個票データ(男子)'!$A:$J,4,0)</f>
        <v/>
      </c>
      <c r="G48" s="238"/>
      <c r="H48" s="238">
        <f>'一覧表(男子)'!$C$6</f>
        <v>0</v>
      </c>
      <c r="I48" s="238"/>
      <c r="J48" s="238"/>
      <c r="K48" s="7"/>
      <c r="L48" s="8"/>
      <c r="M48" s="238" t="str">
        <f>VLOOKUP(AA46,'個票データ(男子)'!$A:$J,2,0)</f>
        <v/>
      </c>
      <c r="N48" s="238"/>
      <c r="O48" s="238" t="str">
        <f>VLOOKUP(AA46,'個票データ(男子)'!$A:$J,3,0)</f>
        <v/>
      </c>
      <c r="P48" s="238"/>
      <c r="Q48" s="238"/>
      <c r="R48" s="238" t="str">
        <f>VLOOKUP(AA46,'個票データ(男子)'!$A:$J,4,0)</f>
        <v/>
      </c>
      <c r="S48" s="238"/>
      <c r="T48" s="238">
        <f>'一覧表(男子)'!$C$6</f>
        <v>0</v>
      </c>
      <c r="U48" s="238"/>
      <c r="V48" s="238"/>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8" t="s">
        <v>13</v>
      </c>
      <c r="B51" s="238"/>
      <c r="C51" s="240">
        <f>VLOOKUP(Y51,'個票データ(男子)'!$A:$J,9,0)</f>
        <v>0</v>
      </c>
      <c r="D51" s="240"/>
      <c r="E51" s="240"/>
      <c r="F51" s="238" t="s">
        <v>19</v>
      </c>
      <c r="G51" s="238"/>
      <c r="H51" s="241">
        <f>VLOOKUP(Y51,'個票データ(男子)'!$A:$J,10,0)</f>
        <v>0</v>
      </c>
      <c r="I51" s="241"/>
      <c r="J51" s="241"/>
      <c r="K51" s="7"/>
      <c r="L51" s="8"/>
      <c r="M51" s="239" t="s">
        <v>13</v>
      </c>
      <c r="N51" s="239"/>
      <c r="O51" s="242">
        <f>VLOOKUP(AA51,'個票データ(男子)'!$A:$J,5,0)</f>
        <v>0</v>
      </c>
      <c r="P51" s="242"/>
      <c r="Q51" s="242"/>
      <c r="R51" s="239" t="s">
        <v>19</v>
      </c>
      <c r="S51" s="239"/>
      <c r="T51" s="243">
        <f>VLOOKUP(AA51,'個票データ(男子)'!$A:$J,6,0)</f>
        <v>0</v>
      </c>
      <c r="U51" s="243"/>
      <c r="V51" s="243"/>
      <c r="W51" s="7"/>
      <c r="Y51" s="9">
        <v>7</v>
      </c>
      <c r="AA51" s="9">
        <v>8</v>
      </c>
    </row>
    <row r="52" spans="1:27">
      <c r="A52" s="238" t="s">
        <v>20</v>
      </c>
      <c r="B52" s="238"/>
      <c r="C52" s="238" t="s">
        <v>1</v>
      </c>
      <c r="D52" s="238"/>
      <c r="E52" s="238"/>
      <c r="F52" s="238" t="s">
        <v>22</v>
      </c>
      <c r="G52" s="238"/>
      <c r="H52" s="238" t="s">
        <v>23</v>
      </c>
      <c r="I52" s="238"/>
      <c r="J52" s="238"/>
      <c r="K52" s="7"/>
      <c r="L52" s="8"/>
      <c r="M52" s="239" t="s">
        <v>20</v>
      </c>
      <c r="N52" s="239"/>
      <c r="O52" s="239" t="s">
        <v>1</v>
      </c>
      <c r="P52" s="239"/>
      <c r="Q52" s="239"/>
      <c r="R52" s="239" t="s">
        <v>22</v>
      </c>
      <c r="S52" s="239"/>
      <c r="T52" s="239" t="s">
        <v>23</v>
      </c>
      <c r="U52" s="239"/>
      <c r="V52" s="239"/>
      <c r="W52" s="7"/>
    </row>
    <row r="53" spans="1:27" ht="22" customHeight="1">
      <c r="A53" s="238" t="str">
        <f>VLOOKUP(Y51,'個票データ(男子)'!$A:$J,2,0)</f>
        <v/>
      </c>
      <c r="B53" s="238"/>
      <c r="C53" s="238" t="str">
        <f>VLOOKUP(Y51,'個票データ(男子)'!$A:$J,3,0)</f>
        <v/>
      </c>
      <c r="D53" s="238"/>
      <c r="E53" s="238"/>
      <c r="F53" s="238" t="str">
        <f>VLOOKUP(Y51,'個票データ(男子)'!$A:$J,4,0)</f>
        <v/>
      </c>
      <c r="G53" s="238"/>
      <c r="H53" s="238">
        <f>'一覧表(男子)'!$C$6</f>
        <v>0</v>
      </c>
      <c r="I53" s="238"/>
      <c r="J53" s="238"/>
      <c r="K53" s="7"/>
      <c r="L53" s="8"/>
      <c r="M53" s="239" t="str">
        <f>VLOOKUP(AA51,'個票データ(男子)'!$A:$J,2,0)</f>
        <v/>
      </c>
      <c r="N53" s="239"/>
      <c r="O53" s="239" t="str">
        <f>VLOOKUP(AA51,'個票データ(男子)'!$A:$J,3,0)</f>
        <v/>
      </c>
      <c r="P53" s="239"/>
      <c r="Q53" s="239"/>
      <c r="R53" s="239" t="str">
        <f>VLOOKUP(AA51,'個票データ(男子)'!$A:$J,4,0)</f>
        <v/>
      </c>
      <c r="S53" s="239"/>
      <c r="T53" s="239">
        <f>'一覧表(男子)'!$C$6</f>
        <v>0</v>
      </c>
      <c r="U53" s="239"/>
      <c r="V53" s="239"/>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8" t="s">
        <v>13</v>
      </c>
      <c r="B56" s="238"/>
      <c r="C56" s="240">
        <f>VLOOKUP(Y56,'個票データ(男子)'!$A:$J,7,0)</f>
        <v>0</v>
      </c>
      <c r="D56" s="240"/>
      <c r="E56" s="240"/>
      <c r="F56" s="238" t="s">
        <v>19</v>
      </c>
      <c r="G56" s="238"/>
      <c r="H56" s="241">
        <f>VLOOKUP(Y56,'個票データ(男子)'!$A:$J,8,0)</f>
        <v>0</v>
      </c>
      <c r="I56" s="241"/>
      <c r="J56" s="241"/>
      <c r="K56" s="7"/>
      <c r="L56" s="8"/>
      <c r="M56" s="239" t="s">
        <v>13</v>
      </c>
      <c r="N56" s="239"/>
      <c r="O56" s="242">
        <f>VLOOKUP(AA56,'個票データ(男子)'!$A:$J,9,0)</f>
        <v>0</v>
      </c>
      <c r="P56" s="242"/>
      <c r="Q56" s="242"/>
      <c r="R56" s="239" t="s">
        <v>19</v>
      </c>
      <c r="S56" s="239"/>
      <c r="T56" s="243">
        <f>VLOOKUP(AA56,'個票データ(男子)'!$A:$J,10,0)</f>
        <v>0</v>
      </c>
      <c r="U56" s="243"/>
      <c r="V56" s="243"/>
      <c r="W56" s="7"/>
      <c r="Y56" s="9">
        <v>8</v>
      </c>
      <c r="AA56" s="9">
        <v>8</v>
      </c>
    </row>
    <row r="57" spans="1:27">
      <c r="A57" s="238" t="s">
        <v>20</v>
      </c>
      <c r="B57" s="238"/>
      <c r="C57" s="238" t="s">
        <v>1</v>
      </c>
      <c r="D57" s="238"/>
      <c r="E57" s="238"/>
      <c r="F57" s="238" t="s">
        <v>22</v>
      </c>
      <c r="G57" s="238"/>
      <c r="H57" s="238" t="s">
        <v>23</v>
      </c>
      <c r="I57" s="238"/>
      <c r="J57" s="238"/>
      <c r="K57" s="7"/>
      <c r="L57" s="8"/>
      <c r="M57" s="239" t="s">
        <v>20</v>
      </c>
      <c r="N57" s="239"/>
      <c r="O57" s="239" t="s">
        <v>1</v>
      </c>
      <c r="P57" s="239"/>
      <c r="Q57" s="239"/>
      <c r="R57" s="239" t="s">
        <v>22</v>
      </c>
      <c r="S57" s="239"/>
      <c r="T57" s="239" t="s">
        <v>23</v>
      </c>
      <c r="U57" s="239"/>
      <c r="V57" s="239"/>
      <c r="W57" s="7"/>
    </row>
    <row r="58" spans="1:27" ht="22" customHeight="1">
      <c r="A58" s="238" t="str">
        <f>VLOOKUP(Y56,'個票データ(男子)'!$A:$J,2,0)</f>
        <v/>
      </c>
      <c r="B58" s="238"/>
      <c r="C58" s="238" t="str">
        <f>VLOOKUP(Y56,'個票データ(男子)'!$A:$J,3,0)</f>
        <v/>
      </c>
      <c r="D58" s="238"/>
      <c r="E58" s="238"/>
      <c r="F58" s="238" t="str">
        <f>VLOOKUP(Y56,'個票データ(男子)'!$A:$J,4,0)</f>
        <v/>
      </c>
      <c r="G58" s="238"/>
      <c r="H58" s="238">
        <f>'一覧表(男子)'!$C$6</f>
        <v>0</v>
      </c>
      <c r="I58" s="238"/>
      <c r="J58" s="238"/>
      <c r="K58" s="7"/>
      <c r="L58" s="8"/>
      <c r="M58" s="239" t="str">
        <f>VLOOKUP(AA56,'個票データ(男子)'!$A:$J,2,0)</f>
        <v/>
      </c>
      <c r="N58" s="239"/>
      <c r="O58" s="239" t="str">
        <f>VLOOKUP(AA56,'個票データ(男子)'!$A:$J,3,0)</f>
        <v/>
      </c>
      <c r="P58" s="239"/>
      <c r="Q58" s="239"/>
      <c r="R58" s="239" t="str">
        <f>VLOOKUP(AA56,'個票データ(男子)'!$A:$J,4,0)</f>
        <v/>
      </c>
      <c r="S58" s="239"/>
      <c r="T58" s="239">
        <f>'一覧表(男子)'!$C$6</f>
        <v>0</v>
      </c>
      <c r="U58" s="239"/>
      <c r="V58" s="239"/>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8" t="s">
        <v>13</v>
      </c>
      <c r="B61" s="238"/>
      <c r="C61" s="240">
        <f>VLOOKUP(Y61,'個票データ(男子)'!$A:$J,5,0)</f>
        <v>0</v>
      </c>
      <c r="D61" s="240"/>
      <c r="E61" s="240"/>
      <c r="F61" s="238" t="s">
        <v>19</v>
      </c>
      <c r="G61" s="238"/>
      <c r="H61" s="241">
        <f>VLOOKUP(Y61,'個票データ(男子)'!$A:$J,6,0)</f>
        <v>0</v>
      </c>
      <c r="I61" s="241"/>
      <c r="J61" s="241"/>
      <c r="K61" s="7"/>
      <c r="L61" s="8"/>
      <c r="M61" s="238" t="s">
        <v>13</v>
      </c>
      <c r="N61" s="238"/>
      <c r="O61" s="240">
        <f>VLOOKUP(AA61,'個票データ(男子)'!$A:$J,7,0)</f>
        <v>0</v>
      </c>
      <c r="P61" s="240"/>
      <c r="Q61" s="240"/>
      <c r="R61" s="238" t="s">
        <v>19</v>
      </c>
      <c r="S61" s="238"/>
      <c r="T61" s="241">
        <f>VLOOKUP(AA61,'個票データ(男子)'!$A:$J,8,0)</f>
        <v>0</v>
      </c>
      <c r="U61" s="241"/>
      <c r="V61" s="241"/>
      <c r="W61" s="7"/>
      <c r="Y61" s="9">
        <v>9</v>
      </c>
      <c r="AA61" s="9">
        <v>9</v>
      </c>
    </row>
    <row r="62" spans="1:27">
      <c r="A62" s="238" t="s">
        <v>20</v>
      </c>
      <c r="B62" s="238"/>
      <c r="C62" s="238" t="s">
        <v>1</v>
      </c>
      <c r="D62" s="238"/>
      <c r="E62" s="238"/>
      <c r="F62" s="238" t="s">
        <v>22</v>
      </c>
      <c r="G62" s="238"/>
      <c r="H62" s="238" t="s">
        <v>23</v>
      </c>
      <c r="I62" s="238"/>
      <c r="J62" s="238"/>
      <c r="K62" s="7"/>
      <c r="L62" s="8"/>
      <c r="M62" s="238" t="s">
        <v>20</v>
      </c>
      <c r="N62" s="238"/>
      <c r="O62" s="238" t="s">
        <v>1</v>
      </c>
      <c r="P62" s="238"/>
      <c r="Q62" s="238"/>
      <c r="R62" s="238" t="s">
        <v>22</v>
      </c>
      <c r="S62" s="238"/>
      <c r="T62" s="238" t="s">
        <v>23</v>
      </c>
      <c r="U62" s="238"/>
      <c r="V62" s="238"/>
      <c r="W62" s="7"/>
    </row>
    <row r="63" spans="1:27" ht="22" customHeight="1">
      <c r="A63" s="238" t="str">
        <f>VLOOKUP(Y61,'個票データ(男子)'!$A:$J,2,0)</f>
        <v/>
      </c>
      <c r="B63" s="238"/>
      <c r="C63" s="238" t="str">
        <f>VLOOKUP(Y61,'個票データ(男子)'!$A:$J,3,0)</f>
        <v/>
      </c>
      <c r="D63" s="238"/>
      <c r="E63" s="238"/>
      <c r="F63" s="238" t="str">
        <f>VLOOKUP(Y61,'個票データ(男子)'!$A:$J,4,0)</f>
        <v/>
      </c>
      <c r="G63" s="238"/>
      <c r="H63" s="238">
        <f>'一覧表(男子)'!$C$6</f>
        <v>0</v>
      </c>
      <c r="I63" s="238"/>
      <c r="J63" s="238"/>
      <c r="K63" s="7"/>
      <c r="L63" s="8"/>
      <c r="M63" s="238" t="str">
        <f>VLOOKUP(AA61,'個票データ(男子)'!$A:$J,2,0)</f>
        <v/>
      </c>
      <c r="N63" s="238"/>
      <c r="O63" s="238" t="str">
        <f>VLOOKUP(AA61,'個票データ(男子)'!$A:$J,3,0)</f>
        <v/>
      </c>
      <c r="P63" s="238"/>
      <c r="Q63" s="238"/>
      <c r="R63" s="238" t="str">
        <f>VLOOKUP(AA61,'個票データ(男子)'!$A:$J,4,0)</f>
        <v/>
      </c>
      <c r="S63" s="238"/>
      <c r="T63" s="238">
        <f>'一覧表(男子)'!$C$6</f>
        <v>0</v>
      </c>
      <c r="U63" s="238"/>
      <c r="V63" s="238"/>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8" t="s">
        <v>13</v>
      </c>
      <c r="B66" s="238"/>
      <c r="C66" s="240">
        <f>VLOOKUP(Y66,'個票データ(男子)'!$A:$J,9,0)</f>
        <v>0</v>
      </c>
      <c r="D66" s="240"/>
      <c r="E66" s="240"/>
      <c r="F66" s="238" t="s">
        <v>19</v>
      </c>
      <c r="G66" s="238"/>
      <c r="H66" s="241">
        <f>VLOOKUP(Y66,'個票データ(男子)'!$A:$J,10,0)</f>
        <v>0</v>
      </c>
      <c r="I66" s="241"/>
      <c r="J66" s="241"/>
      <c r="K66" s="7"/>
      <c r="L66" s="8"/>
      <c r="M66" s="239" t="s">
        <v>13</v>
      </c>
      <c r="N66" s="239"/>
      <c r="O66" s="242">
        <f>VLOOKUP(AA66,'個票データ(男子)'!$A:$J,5,0)</f>
        <v>0</v>
      </c>
      <c r="P66" s="242"/>
      <c r="Q66" s="242"/>
      <c r="R66" s="239" t="s">
        <v>19</v>
      </c>
      <c r="S66" s="239"/>
      <c r="T66" s="243">
        <f>VLOOKUP(AA66,'個票データ(男子)'!$A:$J,6,0)</f>
        <v>0</v>
      </c>
      <c r="U66" s="243"/>
      <c r="V66" s="243"/>
      <c r="W66" s="7"/>
      <c r="Y66" s="9">
        <v>9</v>
      </c>
      <c r="AA66" s="9">
        <v>10</v>
      </c>
    </row>
    <row r="67" spans="1:27">
      <c r="A67" s="238" t="s">
        <v>20</v>
      </c>
      <c r="B67" s="238"/>
      <c r="C67" s="238" t="s">
        <v>1</v>
      </c>
      <c r="D67" s="238"/>
      <c r="E67" s="238"/>
      <c r="F67" s="238" t="s">
        <v>22</v>
      </c>
      <c r="G67" s="238"/>
      <c r="H67" s="238" t="s">
        <v>23</v>
      </c>
      <c r="I67" s="238"/>
      <c r="J67" s="238"/>
      <c r="K67" s="7"/>
      <c r="L67" s="8"/>
      <c r="M67" s="239" t="s">
        <v>20</v>
      </c>
      <c r="N67" s="239"/>
      <c r="O67" s="239" t="s">
        <v>1</v>
      </c>
      <c r="P67" s="239"/>
      <c r="Q67" s="239"/>
      <c r="R67" s="239" t="s">
        <v>22</v>
      </c>
      <c r="S67" s="239"/>
      <c r="T67" s="239" t="s">
        <v>23</v>
      </c>
      <c r="U67" s="239"/>
      <c r="V67" s="239"/>
      <c r="W67" s="7"/>
    </row>
    <row r="68" spans="1:27" ht="22" customHeight="1">
      <c r="A68" s="238" t="str">
        <f>VLOOKUP(Y66,'個票データ(男子)'!$A:$J,2,0)</f>
        <v/>
      </c>
      <c r="B68" s="238"/>
      <c r="C68" s="238" t="str">
        <f>VLOOKUP(Y66,'個票データ(男子)'!$A:$J,3,0)</f>
        <v/>
      </c>
      <c r="D68" s="238"/>
      <c r="E68" s="238"/>
      <c r="F68" s="238" t="str">
        <f>VLOOKUP(Y66,'個票データ(男子)'!$A:$J,4,0)</f>
        <v/>
      </c>
      <c r="G68" s="238"/>
      <c r="H68" s="238">
        <f>'一覧表(男子)'!$C$6</f>
        <v>0</v>
      </c>
      <c r="I68" s="238"/>
      <c r="J68" s="238"/>
      <c r="K68" s="7"/>
      <c r="L68" s="8"/>
      <c r="M68" s="239" t="str">
        <f>VLOOKUP(AA66,'個票データ(男子)'!$A:$J,2,0)</f>
        <v/>
      </c>
      <c r="N68" s="239"/>
      <c r="O68" s="239" t="str">
        <f>VLOOKUP(AA66,'個票データ(男子)'!$A:$J,3,0)</f>
        <v/>
      </c>
      <c r="P68" s="239"/>
      <c r="Q68" s="239"/>
      <c r="R68" s="239" t="str">
        <f>VLOOKUP(AA66,'個票データ(男子)'!$A:$J,4,0)</f>
        <v/>
      </c>
      <c r="S68" s="239"/>
      <c r="T68" s="239">
        <f>'一覧表(男子)'!$C$6</f>
        <v>0</v>
      </c>
      <c r="U68" s="239"/>
      <c r="V68" s="239"/>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8" t="s">
        <v>13</v>
      </c>
      <c r="B71" s="238"/>
      <c r="C71" s="240">
        <f>VLOOKUP(Y71,'個票データ(男子)'!$A:$J,7,0)</f>
        <v>0</v>
      </c>
      <c r="D71" s="240"/>
      <c r="E71" s="240"/>
      <c r="F71" s="238" t="s">
        <v>19</v>
      </c>
      <c r="G71" s="238"/>
      <c r="H71" s="241">
        <f>VLOOKUP(Y71,'個票データ(男子)'!$A:$J,8,0)</f>
        <v>0</v>
      </c>
      <c r="I71" s="241"/>
      <c r="J71" s="241"/>
      <c r="K71" s="7"/>
      <c r="L71" s="8"/>
      <c r="M71" s="239" t="s">
        <v>13</v>
      </c>
      <c r="N71" s="239"/>
      <c r="O71" s="242">
        <f>VLOOKUP(AA71,'個票データ(男子)'!$A:$J,9,0)</f>
        <v>0</v>
      </c>
      <c r="P71" s="242"/>
      <c r="Q71" s="242"/>
      <c r="R71" s="239" t="s">
        <v>19</v>
      </c>
      <c r="S71" s="239"/>
      <c r="T71" s="243">
        <f>VLOOKUP(AA71,'個票データ(男子)'!$A:$J,10,0)</f>
        <v>0</v>
      </c>
      <c r="U71" s="243"/>
      <c r="V71" s="243"/>
      <c r="W71" s="7"/>
      <c r="Y71" s="9">
        <v>10</v>
      </c>
      <c r="AA71" s="9">
        <v>10</v>
      </c>
    </row>
    <row r="72" spans="1:27">
      <c r="A72" s="238" t="s">
        <v>20</v>
      </c>
      <c r="B72" s="238"/>
      <c r="C72" s="238" t="s">
        <v>1</v>
      </c>
      <c r="D72" s="238"/>
      <c r="E72" s="238"/>
      <c r="F72" s="238" t="s">
        <v>22</v>
      </c>
      <c r="G72" s="238"/>
      <c r="H72" s="238" t="s">
        <v>23</v>
      </c>
      <c r="I72" s="238"/>
      <c r="J72" s="238"/>
      <c r="K72" s="7"/>
      <c r="L72" s="8"/>
      <c r="M72" s="239" t="s">
        <v>20</v>
      </c>
      <c r="N72" s="239"/>
      <c r="O72" s="239" t="s">
        <v>1</v>
      </c>
      <c r="P72" s="239"/>
      <c r="Q72" s="239"/>
      <c r="R72" s="239" t="s">
        <v>22</v>
      </c>
      <c r="S72" s="239"/>
      <c r="T72" s="239" t="s">
        <v>23</v>
      </c>
      <c r="U72" s="239"/>
      <c r="V72" s="239"/>
      <c r="W72" s="7"/>
    </row>
    <row r="73" spans="1:27" ht="22" customHeight="1">
      <c r="A73" s="238" t="str">
        <f>VLOOKUP(Y71,'個票データ(男子)'!$A:$J,2,0)</f>
        <v/>
      </c>
      <c r="B73" s="238"/>
      <c r="C73" s="238" t="str">
        <f>VLOOKUP(Y71,'個票データ(男子)'!$A:$J,3,0)</f>
        <v/>
      </c>
      <c r="D73" s="238"/>
      <c r="E73" s="238"/>
      <c r="F73" s="238" t="str">
        <f>VLOOKUP(Y71,'個票データ(男子)'!$A:$J,4,0)</f>
        <v/>
      </c>
      <c r="G73" s="238"/>
      <c r="H73" s="238">
        <f>'一覧表(男子)'!$C$6</f>
        <v>0</v>
      </c>
      <c r="I73" s="238"/>
      <c r="J73" s="238"/>
      <c r="K73" s="7"/>
      <c r="L73" s="8"/>
      <c r="M73" s="239" t="str">
        <f>VLOOKUP(AA71,'個票データ(男子)'!$A:$J,2,0)</f>
        <v/>
      </c>
      <c r="N73" s="239"/>
      <c r="O73" s="239" t="str">
        <f>VLOOKUP(AA71,'個票データ(男子)'!$A:$J,3,0)</f>
        <v/>
      </c>
      <c r="P73" s="239"/>
      <c r="Q73" s="239"/>
      <c r="R73" s="239" t="str">
        <f>VLOOKUP(AA71,'個票データ(男子)'!$A:$J,4,0)</f>
        <v/>
      </c>
      <c r="S73" s="239"/>
      <c r="T73" s="239">
        <f>'一覧表(男子)'!$C$6</f>
        <v>0</v>
      </c>
      <c r="U73" s="239"/>
      <c r="V73" s="239"/>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8" t="s">
        <v>13</v>
      </c>
      <c r="B76" s="238"/>
      <c r="C76" s="240">
        <f>VLOOKUP(Y76,'個票データ(男子)'!$A:$J,5,0)</f>
        <v>0</v>
      </c>
      <c r="D76" s="240"/>
      <c r="E76" s="240"/>
      <c r="F76" s="238" t="s">
        <v>19</v>
      </c>
      <c r="G76" s="238"/>
      <c r="H76" s="241">
        <f>VLOOKUP(Y76,'個票データ(男子)'!$A:$J,6,0)</f>
        <v>0</v>
      </c>
      <c r="I76" s="241"/>
      <c r="J76" s="241"/>
      <c r="K76" s="7"/>
      <c r="L76" s="8"/>
      <c r="M76" s="238" t="s">
        <v>13</v>
      </c>
      <c r="N76" s="238"/>
      <c r="O76" s="240">
        <f>VLOOKUP(AA76,'個票データ(男子)'!$A:$J,7,0)</f>
        <v>0</v>
      </c>
      <c r="P76" s="240"/>
      <c r="Q76" s="240"/>
      <c r="R76" s="238" t="s">
        <v>19</v>
      </c>
      <c r="S76" s="238"/>
      <c r="T76" s="241">
        <f>VLOOKUP(AA76,'個票データ(男子)'!$A:$J,8,0)</f>
        <v>0</v>
      </c>
      <c r="U76" s="241"/>
      <c r="V76" s="241"/>
      <c r="W76" s="7"/>
      <c r="Y76" s="9">
        <v>11</v>
      </c>
      <c r="AA76" s="9">
        <v>11</v>
      </c>
    </row>
    <row r="77" spans="1:27">
      <c r="A77" s="238" t="s">
        <v>20</v>
      </c>
      <c r="B77" s="238"/>
      <c r="C77" s="238" t="s">
        <v>1</v>
      </c>
      <c r="D77" s="238"/>
      <c r="E77" s="238"/>
      <c r="F77" s="238" t="s">
        <v>22</v>
      </c>
      <c r="G77" s="238"/>
      <c r="H77" s="238" t="s">
        <v>23</v>
      </c>
      <c r="I77" s="238"/>
      <c r="J77" s="238"/>
      <c r="K77" s="7"/>
      <c r="L77" s="8"/>
      <c r="M77" s="238" t="s">
        <v>20</v>
      </c>
      <c r="N77" s="238"/>
      <c r="O77" s="238" t="s">
        <v>1</v>
      </c>
      <c r="P77" s="238"/>
      <c r="Q77" s="238"/>
      <c r="R77" s="238" t="s">
        <v>22</v>
      </c>
      <c r="S77" s="238"/>
      <c r="T77" s="238" t="s">
        <v>23</v>
      </c>
      <c r="U77" s="238"/>
      <c r="V77" s="238"/>
      <c r="W77" s="7"/>
    </row>
    <row r="78" spans="1:27" ht="22" customHeight="1">
      <c r="A78" s="238" t="str">
        <f>VLOOKUP(Y76,'個票データ(男子)'!$A:$J,2,0)</f>
        <v/>
      </c>
      <c r="B78" s="238"/>
      <c r="C78" s="238" t="str">
        <f>VLOOKUP(Y76,'個票データ(男子)'!$A:$J,3,0)</f>
        <v/>
      </c>
      <c r="D78" s="238"/>
      <c r="E78" s="238"/>
      <c r="F78" s="238" t="str">
        <f>VLOOKUP(Y76,'個票データ(男子)'!$A:$J,4,0)</f>
        <v/>
      </c>
      <c r="G78" s="238"/>
      <c r="H78" s="238">
        <f>'一覧表(男子)'!$C$6</f>
        <v>0</v>
      </c>
      <c r="I78" s="238"/>
      <c r="J78" s="238"/>
      <c r="K78" s="7"/>
      <c r="L78" s="8"/>
      <c r="M78" s="238" t="str">
        <f>VLOOKUP(AA76,'個票データ(男子)'!$A:$J,2,0)</f>
        <v/>
      </c>
      <c r="N78" s="238"/>
      <c r="O78" s="238" t="str">
        <f>VLOOKUP(AA76,'個票データ(男子)'!$A:$J,3,0)</f>
        <v/>
      </c>
      <c r="P78" s="238"/>
      <c r="Q78" s="238"/>
      <c r="R78" s="238" t="str">
        <f>VLOOKUP(AA76,'個票データ(男子)'!$A:$J,4,0)</f>
        <v/>
      </c>
      <c r="S78" s="238"/>
      <c r="T78" s="238">
        <f>'一覧表(男子)'!$C$6</f>
        <v>0</v>
      </c>
      <c r="U78" s="238"/>
      <c r="V78" s="238"/>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8" t="s">
        <v>13</v>
      </c>
      <c r="B81" s="238"/>
      <c r="C81" s="240">
        <f>VLOOKUP(Y81,'個票データ(男子)'!$A:$J,9,0)</f>
        <v>0</v>
      </c>
      <c r="D81" s="240"/>
      <c r="E81" s="240"/>
      <c r="F81" s="238" t="s">
        <v>19</v>
      </c>
      <c r="G81" s="238"/>
      <c r="H81" s="241">
        <f>VLOOKUP(Y81,'個票データ(男子)'!$A:$J,10,0)</f>
        <v>0</v>
      </c>
      <c r="I81" s="241"/>
      <c r="J81" s="241"/>
      <c r="K81" s="7"/>
      <c r="L81" s="8"/>
      <c r="M81" s="239" t="s">
        <v>13</v>
      </c>
      <c r="N81" s="239"/>
      <c r="O81" s="242">
        <f>VLOOKUP(AA81,'個票データ(男子)'!$A:$J,5,0)</f>
        <v>0</v>
      </c>
      <c r="P81" s="242"/>
      <c r="Q81" s="242"/>
      <c r="R81" s="239" t="s">
        <v>19</v>
      </c>
      <c r="S81" s="239"/>
      <c r="T81" s="243">
        <f>VLOOKUP(AA81,'個票データ(男子)'!$A:$J,6,0)</f>
        <v>0</v>
      </c>
      <c r="U81" s="243"/>
      <c r="V81" s="243"/>
      <c r="W81" s="7"/>
      <c r="Y81" s="9">
        <v>11</v>
      </c>
      <c r="AA81" s="9">
        <v>12</v>
      </c>
    </row>
    <row r="82" spans="1:27">
      <c r="A82" s="238" t="s">
        <v>20</v>
      </c>
      <c r="B82" s="238"/>
      <c r="C82" s="238" t="s">
        <v>1</v>
      </c>
      <c r="D82" s="238"/>
      <c r="E82" s="238"/>
      <c r="F82" s="238" t="s">
        <v>22</v>
      </c>
      <c r="G82" s="238"/>
      <c r="H82" s="238" t="s">
        <v>23</v>
      </c>
      <c r="I82" s="238"/>
      <c r="J82" s="238"/>
      <c r="K82" s="7"/>
      <c r="L82" s="8"/>
      <c r="M82" s="239" t="s">
        <v>20</v>
      </c>
      <c r="N82" s="239"/>
      <c r="O82" s="239" t="s">
        <v>1</v>
      </c>
      <c r="P82" s="239"/>
      <c r="Q82" s="239"/>
      <c r="R82" s="239" t="s">
        <v>22</v>
      </c>
      <c r="S82" s="239"/>
      <c r="T82" s="239" t="s">
        <v>23</v>
      </c>
      <c r="U82" s="239"/>
      <c r="V82" s="239"/>
      <c r="W82" s="7"/>
    </row>
    <row r="83" spans="1:27" ht="22" customHeight="1">
      <c r="A83" s="238" t="str">
        <f>VLOOKUP(Y81,'個票データ(男子)'!$A:$J,2,0)</f>
        <v/>
      </c>
      <c r="B83" s="238"/>
      <c r="C83" s="238" t="str">
        <f>VLOOKUP(Y81,'個票データ(男子)'!$A:$J,3,0)</f>
        <v/>
      </c>
      <c r="D83" s="238"/>
      <c r="E83" s="238"/>
      <c r="F83" s="238" t="str">
        <f>VLOOKUP(Y81,'個票データ(男子)'!$A:$J,4,0)</f>
        <v/>
      </c>
      <c r="G83" s="238"/>
      <c r="H83" s="238">
        <f>'一覧表(男子)'!$C$6</f>
        <v>0</v>
      </c>
      <c r="I83" s="238"/>
      <c r="J83" s="238"/>
      <c r="K83" s="7"/>
      <c r="L83" s="8"/>
      <c r="M83" s="239" t="str">
        <f>VLOOKUP(AA81,'個票データ(男子)'!$A:$J,2,0)</f>
        <v/>
      </c>
      <c r="N83" s="239"/>
      <c r="O83" s="239" t="str">
        <f>VLOOKUP(AA81,'個票データ(男子)'!$A:$J,3,0)</f>
        <v/>
      </c>
      <c r="P83" s="239"/>
      <c r="Q83" s="239"/>
      <c r="R83" s="239" t="str">
        <f>VLOOKUP(AA81,'個票データ(男子)'!$A:$J,4,0)</f>
        <v/>
      </c>
      <c r="S83" s="239"/>
      <c r="T83" s="239">
        <f>'一覧表(男子)'!$C$6</f>
        <v>0</v>
      </c>
      <c r="U83" s="239"/>
      <c r="V83" s="239"/>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8" t="s">
        <v>13</v>
      </c>
      <c r="B86" s="238"/>
      <c r="C86" s="240">
        <f>VLOOKUP(Y86,'個票データ(男子)'!$A:$J,7,0)</f>
        <v>0</v>
      </c>
      <c r="D86" s="240"/>
      <c r="E86" s="240"/>
      <c r="F86" s="238" t="s">
        <v>19</v>
      </c>
      <c r="G86" s="238"/>
      <c r="H86" s="241">
        <f>VLOOKUP(Y86,'個票データ(男子)'!$A:$J,8,0)</f>
        <v>0</v>
      </c>
      <c r="I86" s="241"/>
      <c r="J86" s="241"/>
      <c r="K86" s="7"/>
      <c r="L86" s="8"/>
      <c r="M86" s="239" t="s">
        <v>13</v>
      </c>
      <c r="N86" s="239"/>
      <c r="O86" s="242">
        <f>VLOOKUP(AA86,'個票データ(男子)'!$A:$J,9,0)</f>
        <v>0</v>
      </c>
      <c r="P86" s="242"/>
      <c r="Q86" s="242"/>
      <c r="R86" s="239" t="s">
        <v>19</v>
      </c>
      <c r="S86" s="239"/>
      <c r="T86" s="243">
        <f>VLOOKUP(AA86,'個票データ(男子)'!$A:$J,10,0)</f>
        <v>0</v>
      </c>
      <c r="U86" s="243"/>
      <c r="V86" s="243"/>
      <c r="W86" s="7"/>
      <c r="Y86" s="9">
        <v>12</v>
      </c>
      <c r="AA86" s="9">
        <v>12</v>
      </c>
    </row>
    <row r="87" spans="1:27">
      <c r="A87" s="238" t="s">
        <v>20</v>
      </c>
      <c r="B87" s="238"/>
      <c r="C87" s="238" t="s">
        <v>1</v>
      </c>
      <c r="D87" s="238"/>
      <c r="E87" s="238"/>
      <c r="F87" s="238" t="s">
        <v>22</v>
      </c>
      <c r="G87" s="238"/>
      <c r="H87" s="238" t="s">
        <v>23</v>
      </c>
      <c r="I87" s="238"/>
      <c r="J87" s="238"/>
      <c r="K87" s="7"/>
      <c r="L87" s="8"/>
      <c r="M87" s="239" t="s">
        <v>20</v>
      </c>
      <c r="N87" s="239"/>
      <c r="O87" s="239" t="s">
        <v>1</v>
      </c>
      <c r="P87" s="239"/>
      <c r="Q87" s="239"/>
      <c r="R87" s="239" t="s">
        <v>22</v>
      </c>
      <c r="S87" s="239"/>
      <c r="T87" s="239" t="s">
        <v>23</v>
      </c>
      <c r="U87" s="239"/>
      <c r="V87" s="239"/>
      <c r="W87" s="7"/>
    </row>
    <row r="88" spans="1:27" ht="22" customHeight="1">
      <c r="A88" s="238" t="str">
        <f>VLOOKUP(Y86,'個票データ(男子)'!$A:$J,2,0)</f>
        <v/>
      </c>
      <c r="B88" s="238"/>
      <c r="C88" s="238" t="str">
        <f>VLOOKUP(Y86,'個票データ(男子)'!$A:$J,3,0)</f>
        <v/>
      </c>
      <c r="D88" s="238"/>
      <c r="E88" s="238"/>
      <c r="F88" s="238" t="str">
        <f>VLOOKUP(Y86,'個票データ(男子)'!$A:$J,4,0)</f>
        <v/>
      </c>
      <c r="G88" s="238"/>
      <c r="H88" s="238">
        <f>'一覧表(男子)'!$C$6</f>
        <v>0</v>
      </c>
      <c r="I88" s="238"/>
      <c r="J88" s="238"/>
      <c r="K88" s="7"/>
      <c r="L88" s="8"/>
      <c r="M88" s="239" t="str">
        <f>VLOOKUP(AA86,'個票データ(男子)'!$A:$J,2,0)</f>
        <v/>
      </c>
      <c r="N88" s="239"/>
      <c r="O88" s="239" t="str">
        <f>VLOOKUP(AA86,'個票データ(男子)'!$A:$J,3,0)</f>
        <v/>
      </c>
      <c r="P88" s="239"/>
      <c r="Q88" s="239"/>
      <c r="R88" s="239" t="str">
        <f>VLOOKUP(AA86,'個票データ(男子)'!$A:$J,4,0)</f>
        <v/>
      </c>
      <c r="S88" s="239"/>
      <c r="T88" s="239">
        <f>'一覧表(男子)'!$C$6</f>
        <v>0</v>
      </c>
      <c r="U88" s="239"/>
      <c r="V88" s="239"/>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8" t="s">
        <v>13</v>
      </c>
      <c r="B91" s="238"/>
      <c r="C91" s="240">
        <f>VLOOKUP(Y91,'個票データ(男子)'!$A:$J,5,0)</f>
        <v>0</v>
      </c>
      <c r="D91" s="240"/>
      <c r="E91" s="240"/>
      <c r="F91" s="238" t="s">
        <v>19</v>
      </c>
      <c r="G91" s="238"/>
      <c r="H91" s="241">
        <f>VLOOKUP(Y91,'個票データ(男子)'!$A:$J,6,0)</f>
        <v>0</v>
      </c>
      <c r="I91" s="241"/>
      <c r="J91" s="241"/>
      <c r="K91" s="7"/>
      <c r="L91" s="8"/>
      <c r="M91" s="238" t="s">
        <v>13</v>
      </c>
      <c r="N91" s="238"/>
      <c r="O91" s="240">
        <f>VLOOKUP(AA91,'個票データ(男子)'!$A:$J,7,0)</f>
        <v>0</v>
      </c>
      <c r="P91" s="240"/>
      <c r="Q91" s="240"/>
      <c r="R91" s="238" t="s">
        <v>19</v>
      </c>
      <c r="S91" s="238"/>
      <c r="T91" s="241">
        <f>VLOOKUP(AA91,'個票データ(男子)'!$A:$J,8,0)</f>
        <v>0</v>
      </c>
      <c r="U91" s="241"/>
      <c r="V91" s="241"/>
      <c r="W91" s="7"/>
      <c r="Y91" s="9">
        <v>13</v>
      </c>
      <c r="AA91" s="9">
        <v>13</v>
      </c>
    </row>
    <row r="92" spans="1:27">
      <c r="A92" s="238" t="s">
        <v>20</v>
      </c>
      <c r="B92" s="238"/>
      <c r="C92" s="238" t="s">
        <v>1</v>
      </c>
      <c r="D92" s="238"/>
      <c r="E92" s="238"/>
      <c r="F92" s="238" t="s">
        <v>22</v>
      </c>
      <c r="G92" s="238"/>
      <c r="H92" s="238" t="s">
        <v>23</v>
      </c>
      <c r="I92" s="238"/>
      <c r="J92" s="238"/>
      <c r="K92" s="7"/>
      <c r="L92" s="8"/>
      <c r="M92" s="238" t="s">
        <v>20</v>
      </c>
      <c r="N92" s="238"/>
      <c r="O92" s="238" t="s">
        <v>1</v>
      </c>
      <c r="P92" s="238"/>
      <c r="Q92" s="238"/>
      <c r="R92" s="238" t="s">
        <v>22</v>
      </c>
      <c r="S92" s="238"/>
      <c r="T92" s="238" t="s">
        <v>23</v>
      </c>
      <c r="U92" s="238"/>
      <c r="V92" s="238"/>
      <c r="W92" s="7"/>
    </row>
    <row r="93" spans="1:27" ht="22" customHeight="1">
      <c r="A93" s="238" t="str">
        <f>VLOOKUP(Y91,'個票データ(男子)'!$A:$J,2,0)</f>
        <v/>
      </c>
      <c r="B93" s="238"/>
      <c r="C93" s="238" t="str">
        <f>VLOOKUP(Y91,'個票データ(男子)'!$A:$J,3,0)</f>
        <v/>
      </c>
      <c r="D93" s="238"/>
      <c r="E93" s="238"/>
      <c r="F93" s="238" t="str">
        <f>VLOOKUP(Y91,'個票データ(男子)'!$A:$J,4,0)</f>
        <v/>
      </c>
      <c r="G93" s="238"/>
      <c r="H93" s="238">
        <f>'一覧表(男子)'!$C$6</f>
        <v>0</v>
      </c>
      <c r="I93" s="238"/>
      <c r="J93" s="238"/>
      <c r="K93" s="7"/>
      <c r="L93" s="8"/>
      <c r="M93" s="238" t="str">
        <f>VLOOKUP(AA91,'個票データ(男子)'!$A:$J,2,0)</f>
        <v/>
      </c>
      <c r="N93" s="238"/>
      <c r="O93" s="238" t="str">
        <f>VLOOKUP(AA91,'個票データ(男子)'!$A:$J,3,0)</f>
        <v/>
      </c>
      <c r="P93" s="238"/>
      <c r="Q93" s="238"/>
      <c r="R93" s="238" t="str">
        <f>VLOOKUP(AA91,'個票データ(男子)'!$A:$J,4,0)</f>
        <v/>
      </c>
      <c r="S93" s="238"/>
      <c r="T93" s="238">
        <f>'一覧表(男子)'!$C$6</f>
        <v>0</v>
      </c>
      <c r="U93" s="238"/>
      <c r="V93" s="238"/>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8" t="s">
        <v>13</v>
      </c>
      <c r="B96" s="238"/>
      <c r="C96" s="240">
        <f>VLOOKUP(Y96,'個票データ(男子)'!$A:$J,9,0)</f>
        <v>0</v>
      </c>
      <c r="D96" s="240"/>
      <c r="E96" s="240"/>
      <c r="F96" s="238" t="s">
        <v>19</v>
      </c>
      <c r="G96" s="238"/>
      <c r="H96" s="241">
        <f>VLOOKUP(Y96,'個票データ(男子)'!$A:$J,10,0)</f>
        <v>0</v>
      </c>
      <c r="I96" s="241"/>
      <c r="J96" s="241"/>
      <c r="K96" s="7"/>
      <c r="L96" s="8"/>
      <c r="M96" s="239" t="s">
        <v>13</v>
      </c>
      <c r="N96" s="239"/>
      <c r="O96" s="242">
        <f>VLOOKUP(AA96,'個票データ(男子)'!$A:$J,5,0)</f>
        <v>0</v>
      </c>
      <c r="P96" s="242"/>
      <c r="Q96" s="242"/>
      <c r="R96" s="239" t="s">
        <v>19</v>
      </c>
      <c r="S96" s="239"/>
      <c r="T96" s="243">
        <f>VLOOKUP(AA96,'個票データ(男子)'!$A:$J,6,0)</f>
        <v>0</v>
      </c>
      <c r="U96" s="243"/>
      <c r="V96" s="243"/>
      <c r="W96" s="7"/>
      <c r="Y96" s="9">
        <v>13</v>
      </c>
      <c r="AA96" s="9">
        <v>14</v>
      </c>
    </row>
    <row r="97" spans="1:27">
      <c r="A97" s="238" t="s">
        <v>20</v>
      </c>
      <c r="B97" s="238"/>
      <c r="C97" s="238" t="s">
        <v>1</v>
      </c>
      <c r="D97" s="238"/>
      <c r="E97" s="238"/>
      <c r="F97" s="238" t="s">
        <v>22</v>
      </c>
      <c r="G97" s="238"/>
      <c r="H97" s="238" t="s">
        <v>23</v>
      </c>
      <c r="I97" s="238"/>
      <c r="J97" s="238"/>
      <c r="K97" s="7"/>
      <c r="L97" s="8"/>
      <c r="M97" s="239" t="s">
        <v>20</v>
      </c>
      <c r="N97" s="239"/>
      <c r="O97" s="239" t="s">
        <v>1</v>
      </c>
      <c r="P97" s="239"/>
      <c r="Q97" s="239"/>
      <c r="R97" s="239" t="s">
        <v>22</v>
      </c>
      <c r="S97" s="239"/>
      <c r="T97" s="239" t="s">
        <v>23</v>
      </c>
      <c r="U97" s="239"/>
      <c r="V97" s="239"/>
      <c r="W97" s="7"/>
    </row>
    <row r="98" spans="1:27" ht="22" customHeight="1">
      <c r="A98" s="238" t="str">
        <f>VLOOKUP(Y96,'個票データ(男子)'!$A:$J,2,0)</f>
        <v/>
      </c>
      <c r="B98" s="238"/>
      <c r="C98" s="238" t="str">
        <f>VLOOKUP(Y96,'個票データ(男子)'!$A:$J,3,0)</f>
        <v/>
      </c>
      <c r="D98" s="238"/>
      <c r="E98" s="238"/>
      <c r="F98" s="238" t="str">
        <f>VLOOKUP(Y96,'個票データ(男子)'!$A:$J,4,0)</f>
        <v/>
      </c>
      <c r="G98" s="238"/>
      <c r="H98" s="238">
        <f>'一覧表(男子)'!$C$6</f>
        <v>0</v>
      </c>
      <c r="I98" s="238"/>
      <c r="J98" s="238"/>
      <c r="K98" s="7"/>
      <c r="L98" s="8"/>
      <c r="M98" s="239" t="str">
        <f>VLOOKUP(AA96,'個票データ(男子)'!$A:$J,2,0)</f>
        <v/>
      </c>
      <c r="N98" s="239"/>
      <c r="O98" s="239" t="str">
        <f>VLOOKUP(AA96,'個票データ(男子)'!$A:$J,3,0)</f>
        <v/>
      </c>
      <c r="P98" s="239"/>
      <c r="Q98" s="239"/>
      <c r="R98" s="239" t="str">
        <f>VLOOKUP(AA96,'個票データ(男子)'!$A:$J,4,0)</f>
        <v/>
      </c>
      <c r="S98" s="239"/>
      <c r="T98" s="239">
        <f>'一覧表(男子)'!$C$6</f>
        <v>0</v>
      </c>
      <c r="U98" s="239"/>
      <c r="V98" s="239"/>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8" t="s">
        <v>13</v>
      </c>
      <c r="B101" s="238"/>
      <c r="C101" s="240">
        <f>VLOOKUP(Y101,'個票データ(男子)'!$A:$J,7,0)</f>
        <v>0</v>
      </c>
      <c r="D101" s="240"/>
      <c r="E101" s="240"/>
      <c r="F101" s="238" t="s">
        <v>19</v>
      </c>
      <c r="G101" s="238"/>
      <c r="H101" s="241">
        <f>VLOOKUP(Y101,'個票データ(男子)'!$A:$J,8,0)</f>
        <v>0</v>
      </c>
      <c r="I101" s="241"/>
      <c r="J101" s="241"/>
      <c r="K101" s="7"/>
      <c r="L101" s="8"/>
      <c r="M101" s="239" t="s">
        <v>13</v>
      </c>
      <c r="N101" s="239"/>
      <c r="O101" s="242">
        <f>VLOOKUP(AA101,'個票データ(男子)'!$A:$J,9,0)</f>
        <v>0</v>
      </c>
      <c r="P101" s="242"/>
      <c r="Q101" s="242"/>
      <c r="R101" s="239" t="s">
        <v>19</v>
      </c>
      <c r="S101" s="239"/>
      <c r="T101" s="243">
        <f>VLOOKUP(AA101,'個票データ(男子)'!$A:$J,10,0)</f>
        <v>0</v>
      </c>
      <c r="U101" s="243"/>
      <c r="V101" s="243"/>
      <c r="W101" s="7"/>
      <c r="Y101" s="9">
        <v>14</v>
      </c>
      <c r="AA101" s="9">
        <v>14</v>
      </c>
    </row>
    <row r="102" spans="1:27">
      <c r="A102" s="238" t="s">
        <v>20</v>
      </c>
      <c r="B102" s="238"/>
      <c r="C102" s="238" t="s">
        <v>1</v>
      </c>
      <c r="D102" s="238"/>
      <c r="E102" s="238"/>
      <c r="F102" s="238" t="s">
        <v>22</v>
      </c>
      <c r="G102" s="238"/>
      <c r="H102" s="238" t="s">
        <v>23</v>
      </c>
      <c r="I102" s="238"/>
      <c r="J102" s="238"/>
      <c r="K102" s="7"/>
      <c r="L102" s="8"/>
      <c r="M102" s="239" t="s">
        <v>20</v>
      </c>
      <c r="N102" s="239"/>
      <c r="O102" s="239" t="s">
        <v>1</v>
      </c>
      <c r="P102" s="239"/>
      <c r="Q102" s="239"/>
      <c r="R102" s="239" t="s">
        <v>22</v>
      </c>
      <c r="S102" s="239"/>
      <c r="T102" s="239" t="s">
        <v>23</v>
      </c>
      <c r="U102" s="239"/>
      <c r="V102" s="239"/>
      <c r="W102" s="7"/>
    </row>
    <row r="103" spans="1:27" ht="22" customHeight="1">
      <c r="A103" s="238" t="str">
        <f>VLOOKUP(Y101,'個票データ(男子)'!$A:$J,2,0)</f>
        <v/>
      </c>
      <c r="B103" s="238"/>
      <c r="C103" s="238" t="str">
        <f>VLOOKUP(Y101,'個票データ(男子)'!$A:$J,3,0)</f>
        <v/>
      </c>
      <c r="D103" s="238"/>
      <c r="E103" s="238"/>
      <c r="F103" s="238" t="str">
        <f>VLOOKUP(Y101,'個票データ(男子)'!$A:$J,4,0)</f>
        <v/>
      </c>
      <c r="G103" s="238"/>
      <c r="H103" s="238">
        <f>'一覧表(男子)'!$C$6</f>
        <v>0</v>
      </c>
      <c r="I103" s="238"/>
      <c r="J103" s="238"/>
      <c r="K103" s="7"/>
      <c r="L103" s="8"/>
      <c r="M103" s="239" t="str">
        <f>VLOOKUP(AA101,'個票データ(男子)'!$A:$J,2,0)</f>
        <v/>
      </c>
      <c r="N103" s="239"/>
      <c r="O103" s="239" t="str">
        <f>VLOOKUP(AA101,'個票データ(男子)'!$A:$J,3,0)</f>
        <v/>
      </c>
      <c r="P103" s="239"/>
      <c r="Q103" s="239"/>
      <c r="R103" s="239" t="str">
        <f>VLOOKUP(AA101,'個票データ(男子)'!$A:$J,4,0)</f>
        <v/>
      </c>
      <c r="S103" s="239"/>
      <c r="T103" s="239">
        <f>'一覧表(男子)'!$C$6</f>
        <v>0</v>
      </c>
      <c r="U103" s="239"/>
      <c r="V103" s="239"/>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8" t="s">
        <v>13</v>
      </c>
      <c r="B106" s="238"/>
      <c r="C106" s="240">
        <f>VLOOKUP(Y106,'個票データ(男子)'!$A:$J,5,0)</f>
        <v>0</v>
      </c>
      <c r="D106" s="240"/>
      <c r="E106" s="240"/>
      <c r="F106" s="238" t="s">
        <v>19</v>
      </c>
      <c r="G106" s="238"/>
      <c r="H106" s="241">
        <f>VLOOKUP(Y106,'個票データ(男子)'!$A:$J,6,0)</f>
        <v>0</v>
      </c>
      <c r="I106" s="241"/>
      <c r="J106" s="241"/>
      <c r="K106" s="7"/>
      <c r="L106" s="8"/>
      <c r="M106" s="238" t="s">
        <v>13</v>
      </c>
      <c r="N106" s="238"/>
      <c r="O106" s="240">
        <f>VLOOKUP(AA106,'個票データ(男子)'!$A:$J,7,0)</f>
        <v>0</v>
      </c>
      <c r="P106" s="240"/>
      <c r="Q106" s="240"/>
      <c r="R106" s="238" t="s">
        <v>19</v>
      </c>
      <c r="S106" s="238"/>
      <c r="T106" s="241">
        <f>VLOOKUP(AA106,'個票データ(男子)'!$A:$J,8,0)</f>
        <v>0</v>
      </c>
      <c r="U106" s="241"/>
      <c r="V106" s="241"/>
      <c r="W106" s="7"/>
      <c r="Y106" s="9">
        <v>15</v>
      </c>
      <c r="AA106" s="9">
        <v>15</v>
      </c>
    </row>
    <row r="107" spans="1:27">
      <c r="A107" s="238" t="s">
        <v>20</v>
      </c>
      <c r="B107" s="238"/>
      <c r="C107" s="238" t="s">
        <v>1</v>
      </c>
      <c r="D107" s="238"/>
      <c r="E107" s="238"/>
      <c r="F107" s="238" t="s">
        <v>22</v>
      </c>
      <c r="G107" s="238"/>
      <c r="H107" s="238" t="s">
        <v>23</v>
      </c>
      <c r="I107" s="238"/>
      <c r="J107" s="238"/>
      <c r="K107" s="7"/>
      <c r="L107" s="8"/>
      <c r="M107" s="238" t="s">
        <v>20</v>
      </c>
      <c r="N107" s="238"/>
      <c r="O107" s="238" t="s">
        <v>1</v>
      </c>
      <c r="P107" s="238"/>
      <c r="Q107" s="238"/>
      <c r="R107" s="238" t="s">
        <v>22</v>
      </c>
      <c r="S107" s="238"/>
      <c r="T107" s="238" t="s">
        <v>23</v>
      </c>
      <c r="U107" s="238"/>
      <c r="V107" s="238"/>
      <c r="W107" s="7"/>
    </row>
    <row r="108" spans="1:27" ht="22" customHeight="1">
      <c r="A108" s="238" t="str">
        <f>VLOOKUP(Y106,'個票データ(男子)'!$A:$J,2,0)</f>
        <v/>
      </c>
      <c r="B108" s="238"/>
      <c r="C108" s="238" t="str">
        <f>VLOOKUP(Y106,'個票データ(男子)'!$A:$J,3,0)</f>
        <v/>
      </c>
      <c r="D108" s="238"/>
      <c r="E108" s="238"/>
      <c r="F108" s="238" t="str">
        <f>VLOOKUP(Y106,'個票データ(男子)'!$A:$J,4,0)</f>
        <v/>
      </c>
      <c r="G108" s="238"/>
      <c r="H108" s="238">
        <f>'一覧表(男子)'!$C$6</f>
        <v>0</v>
      </c>
      <c r="I108" s="238"/>
      <c r="J108" s="238"/>
      <c r="K108" s="7"/>
      <c r="L108" s="8"/>
      <c r="M108" s="238" t="str">
        <f>VLOOKUP(AA106,'個票データ(男子)'!$A:$J,2,0)</f>
        <v/>
      </c>
      <c r="N108" s="238"/>
      <c r="O108" s="238" t="str">
        <f>VLOOKUP(AA106,'個票データ(男子)'!$A:$J,3,0)</f>
        <v/>
      </c>
      <c r="P108" s="238"/>
      <c r="Q108" s="238"/>
      <c r="R108" s="238" t="str">
        <f>VLOOKUP(AA106,'個票データ(男子)'!$A:$J,4,0)</f>
        <v/>
      </c>
      <c r="S108" s="238"/>
      <c r="T108" s="238">
        <f>'一覧表(男子)'!$C$6</f>
        <v>0</v>
      </c>
      <c r="U108" s="238"/>
      <c r="V108" s="238"/>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8" t="s">
        <v>13</v>
      </c>
      <c r="B111" s="238"/>
      <c r="C111" s="240">
        <f>VLOOKUP(Y111,'個票データ(男子)'!$A:$J,9,0)</f>
        <v>0</v>
      </c>
      <c r="D111" s="240"/>
      <c r="E111" s="240"/>
      <c r="F111" s="238" t="s">
        <v>19</v>
      </c>
      <c r="G111" s="238"/>
      <c r="H111" s="241">
        <f>VLOOKUP(Y111,'個票データ(男子)'!$A:$J,10,0)</f>
        <v>0</v>
      </c>
      <c r="I111" s="241"/>
      <c r="J111" s="241"/>
      <c r="K111" s="7"/>
      <c r="L111" s="8"/>
      <c r="M111" s="239" t="s">
        <v>13</v>
      </c>
      <c r="N111" s="239"/>
      <c r="O111" s="242">
        <f>VLOOKUP(AA111,'個票データ(男子)'!$A:$J,5,0)</f>
        <v>0</v>
      </c>
      <c r="P111" s="242"/>
      <c r="Q111" s="242"/>
      <c r="R111" s="239" t="s">
        <v>19</v>
      </c>
      <c r="S111" s="239"/>
      <c r="T111" s="243">
        <f>VLOOKUP(AA111,'個票データ(男子)'!$A:$J,6,0)</f>
        <v>0</v>
      </c>
      <c r="U111" s="243"/>
      <c r="V111" s="243"/>
      <c r="W111" s="7"/>
      <c r="Y111" s="9">
        <v>15</v>
      </c>
      <c r="AA111" s="9">
        <v>16</v>
      </c>
    </row>
    <row r="112" spans="1:27">
      <c r="A112" s="238" t="s">
        <v>20</v>
      </c>
      <c r="B112" s="238"/>
      <c r="C112" s="238" t="s">
        <v>1</v>
      </c>
      <c r="D112" s="238"/>
      <c r="E112" s="238"/>
      <c r="F112" s="238" t="s">
        <v>22</v>
      </c>
      <c r="G112" s="238"/>
      <c r="H112" s="238" t="s">
        <v>23</v>
      </c>
      <c r="I112" s="238"/>
      <c r="J112" s="238"/>
      <c r="K112" s="7"/>
      <c r="L112" s="8"/>
      <c r="M112" s="239" t="s">
        <v>20</v>
      </c>
      <c r="N112" s="239"/>
      <c r="O112" s="239" t="s">
        <v>1</v>
      </c>
      <c r="P112" s="239"/>
      <c r="Q112" s="239"/>
      <c r="R112" s="239" t="s">
        <v>22</v>
      </c>
      <c r="S112" s="239"/>
      <c r="T112" s="239" t="s">
        <v>23</v>
      </c>
      <c r="U112" s="239"/>
      <c r="V112" s="239"/>
      <c r="W112" s="7"/>
    </row>
    <row r="113" spans="1:27" ht="22" customHeight="1">
      <c r="A113" s="238" t="str">
        <f>VLOOKUP(Y111,'個票データ(男子)'!$A:$J,2,0)</f>
        <v/>
      </c>
      <c r="B113" s="238"/>
      <c r="C113" s="238" t="str">
        <f>VLOOKUP(Y111,'個票データ(男子)'!$A:$J,3,0)</f>
        <v/>
      </c>
      <c r="D113" s="238"/>
      <c r="E113" s="238"/>
      <c r="F113" s="238" t="str">
        <f>VLOOKUP(Y111,'個票データ(男子)'!$A:$J,4,0)</f>
        <v/>
      </c>
      <c r="G113" s="238"/>
      <c r="H113" s="238">
        <f>'一覧表(男子)'!$C$6</f>
        <v>0</v>
      </c>
      <c r="I113" s="238"/>
      <c r="J113" s="238"/>
      <c r="K113" s="7"/>
      <c r="L113" s="8"/>
      <c r="M113" s="239" t="str">
        <f>VLOOKUP(AA111,'個票データ(男子)'!$A:$J,2,0)</f>
        <v/>
      </c>
      <c r="N113" s="239"/>
      <c r="O113" s="239" t="str">
        <f>VLOOKUP(AA111,'個票データ(男子)'!$A:$J,3,0)</f>
        <v/>
      </c>
      <c r="P113" s="239"/>
      <c r="Q113" s="239"/>
      <c r="R113" s="239" t="str">
        <f>VLOOKUP(AA111,'個票データ(男子)'!$A:$J,4,0)</f>
        <v/>
      </c>
      <c r="S113" s="239"/>
      <c r="T113" s="239">
        <f>'一覧表(男子)'!$C$6</f>
        <v>0</v>
      </c>
      <c r="U113" s="239"/>
      <c r="V113" s="239"/>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8" t="s">
        <v>13</v>
      </c>
      <c r="B116" s="238"/>
      <c r="C116" s="240">
        <f>VLOOKUP(Y116,'個票データ(男子)'!$A:$J,7,0)</f>
        <v>0</v>
      </c>
      <c r="D116" s="240"/>
      <c r="E116" s="240"/>
      <c r="F116" s="238" t="s">
        <v>19</v>
      </c>
      <c r="G116" s="238"/>
      <c r="H116" s="241">
        <f>VLOOKUP(Y116,'個票データ(男子)'!$A:$J,8,0)</f>
        <v>0</v>
      </c>
      <c r="I116" s="241"/>
      <c r="J116" s="241"/>
      <c r="K116" s="7"/>
      <c r="L116" s="8"/>
      <c r="M116" s="239" t="s">
        <v>13</v>
      </c>
      <c r="N116" s="239"/>
      <c r="O116" s="242">
        <f>VLOOKUP(AA116,'個票データ(男子)'!$A:$J,9,0)</f>
        <v>0</v>
      </c>
      <c r="P116" s="242"/>
      <c r="Q116" s="242"/>
      <c r="R116" s="239" t="s">
        <v>19</v>
      </c>
      <c r="S116" s="239"/>
      <c r="T116" s="243">
        <f>VLOOKUP(AA116,'個票データ(男子)'!$A:$J,10,0)</f>
        <v>0</v>
      </c>
      <c r="U116" s="243"/>
      <c r="V116" s="243"/>
      <c r="W116" s="7"/>
      <c r="Y116" s="9">
        <v>16</v>
      </c>
      <c r="AA116" s="9">
        <v>16</v>
      </c>
    </row>
    <row r="117" spans="1:27">
      <c r="A117" s="238" t="s">
        <v>20</v>
      </c>
      <c r="B117" s="238"/>
      <c r="C117" s="238" t="s">
        <v>1</v>
      </c>
      <c r="D117" s="238"/>
      <c r="E117" s="238"/>
      <c r="F117" s="238" t="s">
        <v>22</v>
      </c>
      <c r="G117" s="238"/>
      <c r="H117" s="238" t="s">
        <v>23</v>
      </c>
      <c r="I117" s="238"/>
      <c r="J117" s="238"/>
      <c r="K117" s="7"/>
      <c r="L117" s="8"/>
      <c r="M117" s="239" t="s">
        <v>20</v>
      </c>
      <c r="N117" s="239"/>
      <c r="O117" s="239" t="s">
        <v>1</v>
      </c>
      <c r="P117" s="239"/>
      <c r="Q117" s="239"/>
      <c r="R117" s="239" t="s">
        <v>22</v>
      </c>
      <c r="S117" s="239"/>
      <c r="T117" s="239" t="s">
        <v>23</v>
      </c>
      <c r="U117" s="239"/>
      <c r="V117" s="239"/>
      <c r="W117" s="7"/>
    </row>
    <row r="118" spans="1:27" ht="22" customHeight="1">
      <c r="A118" s="238" t="str">
        <f>VLOOKUP(Y116,'個票データ(男子)'!$A:$J,2,0)</f>
        <v/>
      </c>
      <c r="B118" s="238"/>
      <c r="C118" s="238" t="str">
        <f>VLOOKUP(Y116,'個票データ(男子)'!$A:$J,3,0)</f>
        <v/>
      </c>
      <c r="D118" s="238"/>
      <c r="E118" s="238"/>
      <c r="F118" s="238" t="str">
        <f>VLOOKUP(Y116,'個票データ(男子)'!$A:$J,4,0)</f>
        <v/>
      </c>
      <c r="G118" s="238"/>
      <c r="H118" s="238">
        <f>'一覧表(男子)'!$C$6</f>
        <v>0</v>
      </c>
      <c r="I118" s="238"/>
      <c r="J118" s="238"/>
      <c r="K118" s="7"/>
      <c r="L118" s="8"/>
      <c r="M118" s="239" t="str">
        <f>VLOOKUP(AA116,'個票データ(男子)'!$A:$J,2,0)</f>
        <v/>
      </c>
      <c r="N118" s="239"/>
      <c r="O118" s="239" t="str">
        <f>VLOOKUP(AA116,'個票データ(男子)'!$A:$J,3,0)</f>
        <v/>
      </c>
      <c r="P118" s="239"/>
      <c r="Q118" s="239"/>
      <c r="R118" s="239" t="str">
        <f>VLOOKUP(AA116,'個票データ(男子)'!$A:$J,4,0)</f>
        <v/>
      </c>
      <c r="S118" s="239"/>
      <c r="T118" s="239">
        <f>'一覧表(男子)'!$C$6</f>
        <v>0</v>
      </c>
      <c r="U118" s="239"/>
      <c r="V118" s="239"/>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8" t="s">
        <v>13</v>
      </c>
      <c r="B121" s="238"/>
      <c r="C121" s="240">
        <f>VLOOKUP(Y121,'個票データ(男子)'!$A:$J,5,0)</f>
        <v>0</v>
      </c>
      <c r="D121" s="240"/>
      <c r="E121" s="240"/>
      <c r="F121" s="238" t="s">
        <v>19</v>
      </c>
      <c r="G121" s="238"/>
      <c r="H121" s="241">
        <f>VLOOKUP(Y121,'個票データ(男子)'!$A:$J,6,0)</f>
        <v>0</v>
      </c>
      <c r="I121" s="241"/>
      <c r="J121" s="241"/>
      <c r="K121" s="7"/>
      <c r="L121" s="8"/>
      <c r="M121" s="238" t="s">
        <v>13</v>
      </c>
      <c r="N121" s="238"/>
      <c r="O121" s="240">
        <f>VLOOKUP(AA121,'個票データ(男子)'!$A:$J,7,0)</f>
        <v>0</v>
      </c>
      <c r="P121" s="240"/>
      <c r="Q121" s="240"/>
      <c r="R121" s="238" t="s">
        <v>19</v>
      </c>
      <c r="S121" s="238"/>
      <c r="T121" s="241">
        <f>VLOOKUP(AA121,'個票データ(男子)'!$A:$J,8,0)</f>
        <v>0</v>
      </c>
      <c r="U121" s="241"/>
      <c r="V121" s="241"/>
      <c r="W121" s="7"/>
      <c r="Y121" s="9">
        <v>17</v>
      </c>
      <c r="AA121" s="9">
        <v>17</v>
      </c>
    </row>
    <row r="122" spans="1:27">
      <c r="A122" s="238" t="s">
        <v>20</v>
      </c>
      <c r="B122" s="238"/>
      <c r="C122" s="238" t="s">
        <v>1</v>
      </c>
      <c r="D122" s="238"/>
      <c r="E122" s="238"/>
      <c r="F122" s="238" t="s">
        <v>22</v>
      </c>
      <c r="G122" s="238"/>
      <c r="H122" s="238" t="s">
        <v>23</v>
      </c>
      <c r="I122" s="238"/>
      <c r="J122" s="238"/>
      <c r="K122" s="7"/>
      <c r="L122" s="8"/>
      <c r="M122" s="238" t="s">
        <v>20</v>
      </c>
      <c r="N122" s="238"/>
      <c r="O122" s="238" t="s">
        <v>1</v>
      </c>
      <c r="P122" s="238"/>
      <c r="Q122" s="238"/>
      <c r="R122" s="238" t="s">
        <v>22</v>
      </c>
      <c r="S122" s="238"/>
      <c r="T122" s="238" t="s">
        <v>23</v>
      </c>
      <c r="U122" s="238"/>
      <c r="V122" s="238"/>
      <c r="W122" s="7"/>
    </row>
    <row r="123" spans="1:27" ht="22" customHeight="1">
      <c r="A123" s="238" t="str">
        <f>VLOOKUP(Y121,'個票データ(男子)'!$A:$J,2,0)</f>
        <v/>
      </c>
      <c r="B123" s="238"/>
      <c r="C123" s="238" t="str">
        <f>VLOOKUP(Y121,'個票データ(男子)'!$A:$J,3,0)</f>
        <v/>
      </c>
      <c r="D123" s="238"/>
      <c r="E123" s="238"/>
      <c r="F123" s="238" t="str">
        <f>VLOOKUP(Y121,'個票データ(男子)'!$A:$J,4,0)</f>
        <v/>
      </c>
      <c r="G123" s="238"/>
      <c r="H123" s="238">
        <f>'一覧表(男子)'!$C$6</f>
        <v>0</v>
      </c>
      <c r="I123" s="238"/>
      <c r="J123" s="238"/>
      <c r="K123" s="7"/>
      <c r="L123" s="8"/>
      <c r="M123" s="238" t="str">
        <f>VLOOKUP(AA121,'個票データ(男子)'!$A:$J,2,0)</f>
        <v/>
      </c>
      <c r="N123" s="238"/>
      <c r="O123" s="238" t="str">
        <f>VLOOKUP(AA121,'個票データ(男子)'!$A:$J,3,0)</f>
        <v/>
      </c>
      <c r="P123" s="238"/>
      <c r="Q123" s="238"/>
      <c r="R123" s="238" t="str">
        <f>VLOOKUP(AA121,'個票データ(男子)'!$A:$J,4,0)</f>
        <v/>
      </c>
      <c r="S123" s="238"/>
      <c r="T123" s="238">
        <f>'一覧表(男子)'!$C$6</f>
        <v>0</v>
      </c>
      <c r="U123" s="238"/>
      <c r="V123" s="238"/>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8" t="s">
        <v>13</v>
      </c>
      <c r="B126" s="238"/>
      <c r="C126" s="240">
        <f>VLOOKUP(Y126,'個票データ(男子)'!$A:$J,9,0)</f>
        <v>0</v>
      </c>
      <c r="D126" s="240"/>
      <c r="E126" s="240"/>
      <c r="F126" s="238" t="s">
        <v>19</v>
      </c>
      <c r="G126" s="238"/>
      <c r="H126" s="241">
        <f>VLOOKUP(Y126,'個票データ(男子)'!$A:$J,10,0)</f>
        <v>0</v>
      </c>
      <c r="I126" s="241"/>
      <c r="J126" s="241"/>
      <c r="K126" s="7"/>
      <c r="L126" s="8"/>
      <c r="M126" s="239" t="s">
        <v>13</v>
      </c>
      <c r="N126" s="239"/>
      <c r="O126" s="242">
        <f>VLOOKUP(AA126,'個票データ(男子)'!$A:$J,5,0)</f>
        <v>0</v>
      </c>
      <c r="P126" s="242"/>
      <c r="Q126" s="242"/>
      <c r="R126" s="239" t="s">
        <v>19</v>
      </c>
      <c r="S126" s="239"/>
      <c r="T126" s="243">
        <f>VLOOKUP(AA126,'個票データ(男子)'!$A:$J,6,0)</f>
        <v>0</v>
      </c>
      <c r="U126" s="243"/>
      <c r="V126" s="243"/>
      <c r="W126" s="7"/>
      <c r="Y126" s="9">
        <v>17</v>
      </c>
      <c r="AA126" s="9">
        <v>18</v>
      </c>
    </row>
    <row r="127" spans="1:27">
      <c r="A127" s="238" t="s">
        <v>20</v>
      </c>
      <c r="B127" s="238"/>
      <c r="C127" s="238" t="s">
        <v>1</v>
      </c>
      <c r="D127" s="238"/>
      <c r="E127" s="238"/>
      <c r="F127" s="238" t="s">
        <v>22</v>
      </c>
      <c r="G127" s="238"/>
      <c r="H127" s="238" t="s">
        <v>23</v>
      </c>
      <c r="I127" s="238"/>
      <c r="J127" s="238"/>
      <c r="K127" s="7"/>
      <c r="L127" s="8"/>
      <c r="M127" s="239" t="s">
        <v>20</v>
      </c>
      <c r="N127" s="239"/>
      <c r="O127" s="239" t="s">
        <v>1</v>
      </c>
      <c r="P127" s="239"/>
      <c r="Q127" s="239"/>
      <c r="R127" s="239" t="s">
        <v>22</v>
      </c>
      <c r="S127" s="239"/>
      <c r="T127" s="239" t="s">
        <v>23</v>
      </c>
      <c r="U127" s="239"/>
      <c r="V127" s="239"/>
      <c r="W127" s="7"/>
    </row>
    <row r="128" spans="1:27" ht="22" customHeight="1">
      <c r="A128" s="238" t="str">
        <f>VLOOKUP(Y126,'個票データ(男子)'!$A:$J,2,0)</f>
        <v/>
      </c>
      <c r="B128" s="238"/>
      <c r="C128" s="238" t="str">
        <f>VLOOKUP(Y126,'個票データ(男子)'!$A:$J,3,0)</f>
        <v/>
      </c>
      <c r="D128" s="238"/>
      <c r="E128" s="238"/>
      <c r="F128" s="238" t="str">
        <f>VLOOKUP(Y126,'個票データ(男子)'!$A:$J,4,0)</f>
        <v/>
      </c>
      <c r="G128" s="238"/>
      <c r="H128" s="238">
        <f>'一覧表(男子)'!$C$6</f>
        <v>0</v>
      </c>
      <c r="I128" s="238"/>
      <c r="J128" s="238"/>
      <c r="K128" s="7"/>
      <c r="L128" s="8"/>
      <c r="M128" s="239" t="str">
        <f>VLOOKUP(AA126,'個票データ(男子)'!$A:$J,2,0)</f>
        <v/>
      </c>
      <c r="N128" s="239"/>
      <c r="O128" s="239" t="str">
        <f>VLOOKUP(AA126,'個票データ(男子)'!$A:$J,3,0)</f>
        <v/>
      </c>
      <c r="P128" s="239"/>
      <c r="Q128" s="239"/>
      <c r="R128" s="239" t="str">
        <f>VLOOKUP(AA126,'個票データ(男子)'!$A:$J,4,0)</f>
        <v/>
      </c>
      <c r="S128" s="239"/>
      <c r="T128" s="239">
        <f>'一覧表(男子)'!$C$6</f>
        <v>0</v>
      </c>
      <c r="U128" s="239"/>
      <c r="V128" s="239"/>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8" t="s">
        <v>13</v>
      </c>
      <c r="B131" s="238"/>
      <c r="C131" s="240">
        <f>VLOOKUP(Y131,'個票データ(男子)'!$A:$J,7,0)</f>
        <v>0</v>
      </c>
      <c r="D131" s="240"/>
      <c r="E131" s="240"/>
      <c r="F131" s="238" t="s">
        <v>19</v>
      </c>
      <c r="G131" s="238"/>
      <c r="H131" s="241">
        <f>VLOOKUP(Y131,'個票データ(男子)'!$A:$J,8,0)</f>
        <v>0</v>
      </c>
      <c r="I131" s="241"/>
      <c r="J131" s="241"/>
      <c r="K131" s="7"/>
      <c r="L131" s="8"/>
      <c r="M131" s="239" t="s">
        <v>13</v>
      </c>
      <c r="N131" s="239"/>
      <c r="O131" s="242">
        <f>VLOOKUP(AA131,'個票データ(男子)'!$A:$J,9,0)</f>
        <v>0</v>
      </c>
      <c r="P131" s="242"/>
      <c r="Q131" s="242"/>
      <c r="R131" s="239" t="s">
        <v>19</v>
      </c>
      <c r="S131" s="239"/>
      <c r="T131" s="243">
        <f>VLOOKUP(AA131,'個票データ(男子)'!$A:$J,10,0)</f>
        <v>0</v>
      </c>
      <c r="U131" s="243"/>
      <c r="V131" s="243"/>
      <c r="W131" s="7"/>
      <c r="Y131" s="9">
        <v>18</v>
      </c>
      <c r="AA131" s="9">
        <v>18</v>
      </c>
    </row>
    <row r="132" spans="1:27">
      <c r="A132" s="238" t="s">
        <v>20</v>
      </c>
      <c r="B132" s="238"/>
      <c r="C132" s="238" t="s">
        <v>1</v>
      </c>
      <c r="D132" s="238"/>
      <c r="E132" s="238"/>
      <c r="F132" s="238" t="s">
        <v>22</v>
      </c>
      <c r="G132" s="238"/>
      <c r="H132" s="238" t="s">
        <v>23</v>
      </c>
      <c r="I132" s="238"/>
      <c r="J132" s="238"/>
      <c r="K132" s="7"/>
      <c r="L132" s="8"/>
      <c r="M132" s="239" t="s">
        <v>20</v>
      </c>
      <c r="N132" s="239"/>
      <c r="O132" s="239" t="s">
        <v>1</v>
      </c>
      <c r="P132" s="239"/>
      <c r="Q132" s="239"/>
      <c r="R132" s="239" t="s">
        <v>22</v>
      </c>
      <c r="S132" s="239"/>
      <c r="T132" s="239" t="s">
        <v>23</v>
      </c>
      <c r="U132" s="239"/>
      <c r="V132" s="239"/>
      <c r="W132" s="7"/>
    </row>
    <row r="133" spans="1:27" ht="22" customHeight="1">
      <c r="A133" s="238" t="str">
        <f>VLOOKUP(Y131,'個票データ(男子)'!$A:$J,2,0)</f>
        <v/>
      </c>
      <c r="B133" s="238"/>
      <c r="C133" s="238" t="str">
        <f>VLOOKUP(Y131,'個票データ(男子)'!$A:$J,3,0)</f>
        <v/>
      </c>
      <c r="D133" s="238"/>
      <c r="E133" s="238"/>
      <c r="F133" s="238" t="str">
        <f>VLOOKUP(Y131,'個票データ(男子)'!$A:$J,4,0)</f>
        <v/>
      </c>
      <c r="G133" s="238"/>
      <c r="H133" s="238">
        <f>'一覧表(男子)'!$C$6</f>
        <v>0</v>
      </c>
      <c r="I133" s="238"/>
      <c r="J133" s="238"/>
      <c r="K133" s="7"/>
      <c r="L133" s="8"/>
      <c r="M133" s="239" t="str">
        <f>VLOOKUP(AA131,'個票データ(男子)'!$A:$J,2,0)</f>
        <v/>
      </c>
      <c r="N133" s="239"/>
      <c r="O133" s="239" t="str">
        <f>VLOOKUP(AA131,'個票データ(男子)'!$A:$J,3,0)</f>
        <v/>
      </c>
      <c r="P133" s="239"/>
      <c r="Q133" s="239"/>
      <c r="R133" s="239" t="str">
        <f>VLOOKUP(AA131,'個票データ(男子)'!$A:$J,4,0)</f>
        <v/>
      </c>
      <c r="S133" s="239"/>
      <c r="T133" s="239">
        <f>'一覧表(男子)'!$C$6</f>
        <v>0</v>
      </c>
      <c r="U133" s="239"/>
      <c r="V133" s="239"/>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8" t="s">
        <v>13</v>
      </c>
      <c r="B136" s="238"/>
      <c r="C136" s="240">
        <f>VLOOKUP(Y136,'個票データ(男子)'!$A:$J,5,0)</f>
        <v>0</v>
      </c>
      <c r="D136" s="240"/>
      <c r="E136" s="240"/>
      <c r="F136" s="238" t="s">
        <v>19</v>
      </c>
      <c r="G136" s="238"/>
      <c r="H136" s="241">
        <f>VLOOKUP(Y136,'個票データ(男子)'!$A:$J,6,0)</f>
        <v>0</v>
      </c>
      <c r="I136" s="241"/>
      <c r="J136" s="241"/>
      <c r="K136" s="7"/>
      <c r="L136" s="8"/>
      <c r="M136" s="238" t="s">
        <v>13</v>
      </c>
      <c r="N136" s="238"/>
      <c r="O136" s="240">
        <f>VLOOKUP(AA136,'個票データ(男子)'!$A:$J,7,0)</f>
        <v>0</v>
      </c>
      <c r="P136" s="240"/>
      <c r="Q136" s="240"/>
      <c r="R136" s="238" t="s">
        <v>19</v>
      </c>
      <c r="S136" s="238"/>
      <c r="T136" s="241">
        <f>VLOOKUP(AA136,'個票データ(男子)'!$A:$J,8,0)</f>
        <v>0</v>
      </c>
      <c r="U136" s="241"/>
      <c r="V136" s="241"/>
      <c r="W136" s="7"/>
      <c r="Y136" s="9">
        <v>19</v>
      </c>
      <c r="AA136" s="9">
        <v>19</v>
      </c>
    </row>
    <row r="137" spans="1:27">
      <c r="A137" s="238" t="s">
        <v>20</v>
      </c>
      <c r="B137" s="238"/>
      <c r="C137" s="238" t="s">
        <v>1</v>
      </c>
      <c r="D137" s="238"/>
      <c r="E137" s="238"/>
      <c r="F137" s="238" t="s">
        <v>22</v>
      </c>
      <c r="G137" s="238"/>
      <c r="H137" s="238" t="s">
        <v>23</v>
      </c>
      <c r="I137" s="238"/>
      <c r="J137" s="238"/>
      <c r="K137" s="7"/>
      <c r="L137" s="8"/>
      <c r="M137" s="238" t="s">
        <v>20</v>
      </c>
      <c r="N137" s="238"/>
      <c r="O137" s="238" t="s">
        <v>1</v>
      </c>
      <c r="P137" s="238"/>
      <c r="Q137" s="238"/>
      <c r="R137" s="238" t="s">
        <v>22</v>
      </c>
      <c r="S137" s="238"/>
      <c r="T137" s="238" t="s">
        <v>23</v>
      </c>
      <c r="U137" s="238"/>
      <c r="V137" s="238"/>
      <c r="W137" s="7"/>
    </row>
    <row r="138" spans="1:27" ht="22" customHeight="1">
      <c r="A138" s="238" t="str">
        <f>VLOOKUP(Y136,'個票データ(男子)'!$A:$J,2,0)</f>
        <v/>
      </c>
      <c r="B138" s="238"/>
      <c r="C138" s="238" t="str">
        <f>VLOOKUP(Y136,'個票データ(男子)'!$A:$J,3,0)</f>
        <v/>
      </c>
      <c r="D138" s="238"/>
      <c r="E138" s="238"/>
      <c r="F138" s="238" t="str">
        <f>VLOOKUP(Y136,'個票データ(男子)'!$A:$J,4,0)</f>
        <v/>
      </c>
      <c r="G138" s="238"/>
      <c r="H138" s="238">
        <f>'一覧表(男子)'!$C$6</f>
        <v>0</v>
      </c>
      <c r="I138" s="238"/>
      <c r="J138" s="238"/>
      <c r="K138" s="7"/>
      <c r="L138" s="8"/>
      <c r="M138" s="238" t="str">
        <f>VLOOKUP(AA136,'個票データ(男子)'!$A:$J,2,0)</f>
        <v/>
      </c>
      <c r="N138" s="238"/>
      <c r="O138" s="238" t="str">
        <f>VLOOKUP(AA136,'個票データ(男子)'!$A:$J,3,0)</f>
        <v/>
      </c>
      <c r="P138" s="238"/>
      <c r="Q138" s="238"/>
      <c r="R138" s="238" t="str">
        <f>VLOOKUP(AA136,'個票データ(男子)'!$A:$J,4,0)</f>
        <v/>
      </c>
      <c r="S138" s="238"/>
      <c r="T138" s="238">
        <f>'一覧表(男子)'!$C$6</f>
        <v>0</v>
      </c>
      <c r="U138" s="238"/>
      <c r="V138" s="238"/>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8" t="s">
        <v>13</v>
      </c>
      <c r="B141" s="238"/>
      <c r="C141" s="240">
        <f>VLOOKUP(Y141,'個票データ(男子)'!$A:$J,9,0)</f>
        <v>0</v>
      </c>
      <c r="D141" s="240"/>
      <c r="E141" s="240"/>
      <c r="F141" s="238" t="s">
        <v>19</v>
      </c>
      <c r="G141" s="238"/>
      <c r="H141" s="241">
        <f>VLOOKUP(Y141,'個票データ(男子)'!$A:$J,10,0)</f>
        <v>0</v>
      </c>
      <c r="I141" s="241"/>
      <c r="J141" s="241"/>
      <c r="K141" s="7"/>
      <c r="L141" s="8"/>
      <c r="M141" s="239" t="s">
        <v>13</v>
      </c>
      <c r="N141" s="239"/>
      <c r="O141" s="242">
        <f>VLOOKUP(AA141,'個票データ(男子)'!$A:$J,5,0)</f>
        <v>0</v>
      </c>
      <c r="P141" s="242"/>
      <c r="Q141" s="242"/>
      <c r="R141" s="239" t="s">
        <v>19</v>
      </c>
      <c r="S141" s="239"/>
      <c r="T141" s="243">
        <f>VLOOKUP(AA141,'個票データ(男子)'!$A:$J,6,0)</f>
        <v>0</v>
      </c>
      <c r="U141" s="243"/>
      <c r="V141" s="243"/>
      <c r="W141" s="7"/>
      <c r="Y141" s="9">
        <v>19</v>
      </c>
      <c r="AA141" s="9">
        <v>20</v>
      </c>
    </row>
    <row r="142" spans="1:27">
      <c r="A142" s="238" t="s">
        <v>20</v>
      </c>
      <c r="B142" s="238"/>
      <c r="C142" s="238" t="s">
        <v>1</v>
      </c>
      <c r="D142" s="238"/>
      <c r="E142" s="238"/>
      <c r="F142" s="238" t="s">
        <v>22</v>
      </c>
      <c r="G142" s="238"/>
      <c r="H142" s="238" t="s">
        <v>23</v>
      </c>
      <c r="I142" s="238"/>
      <c r="J142" s="238"/>
      <c r="K142" s="7"/>
      <c r="L142" s="8"/>
      <c r="M142" s="239" t="s">
        <v>20</v>
      </c>
      <c r="N142" s="239"/>
      <c r="O142" s="239" t="s">
        <v>1</v>
      </c>
      <c r="P142" s="239"/>
      <c r="Q142" s="239"/>
      <c r="R142" s="239" t="s">
        <v>22</v>
      </c>
      <c r="S142" s="239"/>
      <c r="T142" s="239" t="s">
        <v>23</v>
      </c>
      <c r="U142" s="239"/>
      <c r="V142" s="239"/>
      <c r="W142" s="7"/>
    </row>
    <row r="143" spans="1:27" ht="22" customHeight="1">
      <c r="A143" s="238" t="str">
        <f>VLOOKUP(Y141,'個票データ(男子)'!$A:$J,2,0)</f>
        <v/>
      </c>
      <c r="B143" s="238"/>
      <c r="C143" s="238" t="str">
        <f>VLOOKUP(Y141,'個票データ(男子)'!$A:$J,3,0)</f>
        <v/>
      </c>
      <c r="D143" s="238"/>
      <c r="E143" s="238"/>
      <c r="F143" s="238" t="str">
        <f>VLOOKUP(Y141,'個票データ(男子)'!$A:$J,4,0)</f>
        <v/>
      </c>
      <c r="G143" s="238"/>
      <c r="H143" s="238">
        <f>'一覧表(男子)'!$C$6</f>
        <v>0</v>
      </c>
      <c r="I143" s="238"/>
      <c r="J143" s="238"/>
      <c r="K143" s="7"/>
      <c r="L143" s="8"/>
      <c r="M143" s="239" t="str">
        <f>VLOOKUP(AA141,'個票データ(男子)'!$A:$J,2,0)</f>
        <v/>
      </c>
      <c r="N143" s="239"/>
      <c r="O143" s="239" t="str">
        <f>VLOOKUP(AA141,'個票データ(男子)'!$A:$J,3,0)</f>
        <v/>
      </c>
      <c r="P143" s="239"/>
      <c r="Q143" s="239"/>
      <c r="R143" s="239" t="str">
        <f>VLOOKUP(AA141,'個票データ(男子)'!$A:$J,4,0)</f>
        <v/>
      </c>
      <c r="S143" s="239"/>
      <c r="T143" s="239">
        <f>'一覧表(男子)'!$C$6</f>
        <v>0</v>
      </c>
      <c r="U143" s="239"/>
      <c r="V143" s="239"/>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8" t="s">
        <v>13</v>
      </c>
      <c r="B146" s="238"/>
      <c r="C146" s="240">
        <f>VLOOKUP(Y146,'個票データ(男子)'!$A:$J,7,0)</f>
        <v>0</v>
      </c>
      <c r="D146" s="240"/>
      <c r="E146" s="240"/>
      <c r="F146" s="238" t="s">
        <v>19</v>
      </c>
      <c r="G146" s="238"/>
      <c r="H146" s="241">
        <f>VLOOKUP(Y146,'個票データ(男子)'!$A:$J,8,0)</f>
        <v>0</v>
      </c>
      <c r="I146" s="241"/>
      <c r="J146" s="241"/>
      <c r="K146" s="7"/>
      <c r="L146" s="8"/>
      <c r="M146" s="239" t="s">
        <v>13</v>
      </c>
      <c r="N146" s="239"/>
      <c r="O146" s="242">
        <f>VLOOKUP(AA146,'個票データ(男子)'!$A:$J,9,0)</f>
        <v>0</v>
      </c>
      <c r="P146" s="242"/>
      <c r="Q146" s="242"/>
      <c r="R146" s="239" t="s">
        <v>19</v>
      </c>
      <c r="S146" s="239"/>
      <c r="T146" s="243">
        <f>VLOOKUP(AA146,'個票データ(男子)'!$A:$J,10,0)</f>
        <v>0</v>
      </c>
      <c r="U146" s="243"/>
      <c r="V146" s="243"/>
      <c r="W146" s="7"/>
      <c r="Y146" s="9">
        <v>20</v>
      </c>
      <c r="AA146" s="9">
        <v>20</v>
      </c>
    </row>
    <row r="147" spans="1:27">
      <c r="A147" s="238" t="s">
        <v>20</v>
      </c>
      <c r="B147" s="238"/>
      <c r="C147" s="238" t="s">
        <v>1</v>
      </c>
      <c r="D147" s="238"/>
      <c r="E147" s="238"/>
      <c r="F147" s="238" t="s">
        <v>22</v>
      </c>
      <c r="G147" s="238"/>
      <c r="H147" s="238" t="s">
        <v>23</v>
      </c>
      <c r="I147" s="238"/>
      <c r="J147" s="238"/>
      <c r="K147" s="7"/>
      <c r="L147" s="8"/>
      <c r="M147" s="239" t="s">
        <v>20</v>
      </c>
      <c r="N147" s="239"/>
      <c r="O147" s="239" t="s">
        <v>1</v>
      </c>
      <c r="P147" s="239"/>
      <c r="Q147" s="239"/>
      <c r="R147" s="239" t="s">
        <v>22</v>
      </c>
      <c r="S147" s="239"/>
      <c r="T147" s="239" t="s">
        <v>23</v>
      </c>
      <c r="U147" s="239"/>
      <c r="V147" s="239"/>
      <c r="W147" s="7"/>
    </row>
    <row r="148" spans="1:27" ht="22" customHeight="1">
      <c r="A148" s="238" t="str">
        <f>VLOOKUP(Y146,'個票データ(男子)'!$A:$J,2,0)</f>
        <v/>
      </c>
      <c r="B148" s="238"/>
      <c r="C148" s="238" t="str">
        <f>VLOOKUP(Y146,'個票データ(男子)'!$A:$J,3,0)</f>
        <v/>
      </c>
      <c r="D148" s="238"/>
      <c r="E148" s="238"/>
      <c r="F148" s="238" t="str">
        <f>VLOOKUP(Y146,'個票データ(男子)'!$A:$J,4,0)</f>
        <v/>
      </c>
      <c r="G148" s="238"/>
      <c r="H148" s="238">
        <f>'一覧表(男子)'!$C$6</f>
        <v>0</v>
      </c>
      <c r="I148" s="238"/>
      <c r="J148" s="238"/>
      <c r="K148" s="7"/>
      <c r="L148" s="8"/>
      <c r="M148" s="239" t="str">
        <f>VLOOKUP(AA146,'個票データ(男子)'!$A:$J,2,0)</f>
        <v/>
      </c>
      <c r="N148" s="239"/>
      <c r="O148" s="239" t="str">
        <f>VLOOKUP(AA146,'個票データ(男子)'!$A:$J,3,0)</f>
        <v/>
      </c>
      <c r="P148" s="239"/>
      <c r="Q148" s="239"/>
      <c r="R148" s="239" t="str">
        <f>VLOOKUP(AA146,'個票データ(男子)'!$A:$J,4,0)</f>
        <v/>
      </c>
      <c r="S148" s="239"/>
      <c r="T148" s="239">
        <f>'一覧表(男子)'!$C$6</f>
        <v>0</v>
      </c>
      <c r="U148" s="239"/>
      <c r="V148" s="239"/>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8" t="s">
        <v>13</v>
      </c>
      <c r="B151" s="238"/>
      <c r="C151" s="240">
        <f>VLOOKUP(Y151,'個票データ(男子)'!$A:$J,5,0)</f>
        <v>0</v>
      </c>
      <c r="D151" s="240"/>
      <c r="E151" s="240"/>
      <c r="F151" s="238" t="s">
        <v>19</v>
      </c>
      <c r="G151" s="238"/>
      <c r="H151" s="241">
        <f>VLOOKUP(Y151,'個票データ(男子)'!$A:$J,6,0)</f>
        <v>0</v>
      </c>
      <c r="I151" s="241"/>
      <c r="J151" s="241"/>
      <c r="K151" s="7"/>
      <c r="L151" s="8"/>
      <c r="M151" s="238" t="s">
        <v>13</v>
      </c>
      <c r="N151" s="238"/>
      <c r="O151" s="240">
        <f>VLOOKUP(AA151,'個票データ(男子)'!$A:$J,7,0)</f>
        <v>0</v>
      </c>
      <c r="P151" s="240"/>
      <c r="Q151" s="240"/>
      <c r="R151" s="238" t="s">
        <v>19</v>
      </c>
      <c r="S151" s="238"/>
      <c r="T151" s="241">
        <f>VLOOKUP(AA151,'個票データ(男子)'!$A:$J,8,0)</f>
        <v>0</v>
      </c>
      <c r="U151" s="241"/>
      <c r="V151" s="241"/>
      <c r="W151" s="7"/>
      <c r="Y151" s="9">
        <v>21</v>
      </c>
      <c r="AA151" s="9">
        <v>21</v>
      </c>
    </row>
    <row r="152" spans="1:27">
      <c r="A152" s="238" t="s">
        <v>20</v>
      </c>
      <c r="B152" s="238"/>
      <c r="C152" s="238" t="s">
        <v>1</v>
      </c>
      <c r="D152" s="238"/>
      <c r="E152" s="238"/>
      <c r="F152" s="238" t="s">
        <v>22</v>
      </c>
      <c r="G152" s="238"/>
      <c r="H152" s="238" t="s">
        <v>23</v>
      </c>
      <c r="I152" s="238"/>
      <c r="J152" s="238"/>
      <c r="K152" s="7"/>
      <c r="L152" s="8"/>
      <c r="M152" s="238" t="s">
        <v>20</v>
      </c>
      <c r="N152" s="238"/>
      <c r="O152" s="238" t="s">
        <v>1</v>
      </c>
      <c r="P152" s="238"/>
      <c r="Q152" s="238"/>
      <c r="R152" s="238" t="s">
        <v>22</v>
      </c>
      <c r="S152" s="238"/>
      <c r="T152" s="238" t="s">
        <v>23</v>
      </c>
      <c r="U152" s="238"/>
      <c r="V152" s="238"/>
      <c r="W152" s="7"/>
    </row>
    <row r="153" spans="1:27" ht="22" customHeight="1">
      <c r="A153" s="238" t="str">
        <f>VLOOKUP(Y151,'個票データ(男子)'!$A:$J,2,0)</f>
        <v/>
      </c>
      <c r="B153" s="238"/>
      <c r="C153" s="238" t="str">
        <f>VLOOKUP(Y151,'個票データ(男子)'!$A:$J,3,0)</f>
        <v/>
      </c>
      <c r="D153" s="238"/>
      <c r="E153" s="238"/>
      <c r="F153" s="238" t="str">
        <f>VLOOKUP(Y151,'個票データ(男子)'!$A:$J,4,0)</f>
        <v/>
      </c>
      <c r="G153" s="238"/>
      <c r="H153" s="238">
        <f>'一覧表(男子)'!$C$6</f>
        <v>0</v>
      </c>
      <c r="I153" s="238"/>
      <c r="J153" s="238"/>
      <c r="K153" s="7"/>
      <c r="L153" s="8"/>
      <c r="M153" s="238" t="str">
        <f>VLOOKUP(AA151,'個票データ(男子)'!$A:$J,2,0)</f>
        <v/>
      </c>
      <c r="N153" s="238"/>
      <c r="O153" s="238" t="str">
        <f>VLOOKUP(AA151,'個票データ(男子)'!$A:$J,3,0)</f>
        <v/>
      </c>
      <c r="P153" s="238"/>
      <c r="Q153" s="238"/>
      <c r="R153" s="238" t="str">
        <f>VLOOKUP(AA151,'個票データ(男子)'!$A:$J,4,0)</f>
        <v/>
      </c>
      <c r="S153" s="238"/>
      <c r="T153" s="238">
        <f>'一覧表(男子)'!$C$6</f>
        <v>0</v>
      </c>
      <c r="U153" s="238"/>
      <c r="V153" s="238"/>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8" t="s">
        <v>13</v>
      </c>
      <c r="B156" s="238"/>
      <c r="C156" s="240">
        <f>VLOOKUP(Y156,'個票データ(男子)'!$A:$J,9,0)</f>
        <v>0</v>
      </c>
      <c r="D156" s="240"/>
      <c r="E156" s="240"/>
      <c r="F156" s="238" t="s">
        <v>19</v>
      </c>
      <c r="G156" s="238"/>
      <c r="H156" s="241">
        <f>VLOOKUP(Y156,'個票データ(男子)'!$A:$J,10,0)</f>
        <v>0</v>
      </c>
      <c r="I156" s="241"/>
      <c r="J156" s="241"/>
      <c r="K156" s="7"/>
      <c r="L156" s="8"/>
      <c r="M156" s="239" t="s">
        <v>13</v>
      </c>
      <c r="N156" s="239"/>
      <c r="O156" s="242">
        <f>VLOOKUP(AA156,'個票データ(男子)'!$A:$J,5,0)</f>
        <v>0</v>
      </c>
      <c r="P156" s="242"/>
      <c r="Q156" s="242"/>
      <c r="R156" s="239" t="s">
        <v>19</v>
      </c>
      <c r="S156" s="239"/>
      <c r="T156" s="243">
        <f>VLOOKUP(AA156,'個票データ(男子)'!$A:$J,6,0)</f>
        <v>0</v>
      </c>
      <c r="U156" s="243"/>
      <c r="V156" s="243"/>
      <c r="W156" s="7"/>
      <c r="Y156" s="9">
        <v>21</v>
      </c>
      <c r="AA156" s="9">
        <v>22</v>
      </c>
    </row>
    <row r="157" spans="1:27">
      <c r="A157" s="238" t="s">
        <v>20</v>
      </c>
      <c r="B157" s="238"/>
      <c r="C157" s="238" t="s">
        <v>1</v>
      </c>
      <c r="D157" s="238"/>
      <c r="E157" s="238"/>
      <c r="F157" s="238" t="s">
        <v>22</v>
      </c>
      <c r="G157" s="238"/>
      <c r="H157" s="238" t="s">
        <v>23</v>
      </c>
      <c r="I157" s="238"/>
      <c r="J157" s="238"/>
      <c r="K157" s="7"/>
      <c r="L157" s="8"/>
      <c r="M157" s="239" t="s">
        <v>20</v>
      </c>
      <c r="N157" s="239"/>
      <c r="O157" s="239" t="s">
        <v>1</v>
      </c>
      <c r="P157" s="239"/>
      <c r="Q157" s="239"/>
      <c r="R157" s="239" t="s">
        <v>22</v>
      </c>
      <c r="S157" s="239"/>
      <c r="T157" s="239" t="s">
        <v>23</v>
      </c>
      <c r="U157" s="239"/>
      <c r="V157" s="239"/>
      <c r="W157" s="7"/>
    </row>
    <row r="158" spans="1:27" ht="22" customHeight="1">
      <c r="A158" s="238" t="str">
        <f>VLOOKUP(Y156,'個票データ(男子)'!$A:$J,2,0)</f>
        <v/>
      </c>
      <c r="B158" s="238"/>
      <c r="C158" s="238" t="str">
        <f>VLOOKUP(Y156,'個票データ(男子)'!$A:$J,3,0)</f>
        <v/>
      </c>
      <c r="D158" s="238"/>
      <c r="E158" s="238"/>
      <c r="F158" s="238" t="str">
        <f>VLOOKUP(Y156,'個票データ(男子)'!$A:$J,4,0)</f>
        <v/>
      </c>
      <c r="G158" s="238"/>
      <c r="H158" s="238">
        <f>'一覧表(男子)'!$C$6</f>
        <v>0</v>
      </c>
      <c r="I158" s="238"/>
      <c r="J158" s="238"/>
      <c r="K158" s="7"/>
      <c r="L158" s="8"/>
      <c r="M158" s="239" t="str">
        <f>VLOOKUP(AA156,'個票データ(男子)'!$A:$J,2,0)</f>
        <v/>
      </c>
      <c r="N158" s="239"/>
      <c r="O158" s="239" t="str">
        <f>VLOOKUP(AA156,'個票データ(男子)'!$A:$J,3,0)</f>
        <v/>
      </c>
      <c r="P158" s="239"/>
      <c r="Q158" s="239"/>
      <c r="R158" s="239" t="str">
        <f>VLOOKUP(AA156,'個票データ(男子)'!$A:$J,4,0)</f>
        <v/>
      </c>
      <c r="S158" s="239"/>
      <c r="T158" s="239">
        <f>'一覧表(男子)'!$C$6</f>
        <v>0</v>
      </c>
      <c r="U158" s="239"/>
      <c r="V158" s="239"/>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8" t="s">
        <v>13</v>
      </c>
      <c r="B161" s="238"/>
      <c r="C161" s="240">
        <f>VLOOKUP(Y161,'個票データ(男子)'!$A:$J,7,0)</f>
        <v>0</v>
      </c>
      <c r="D161" s="240"/>
      <c r="E161" s="240"/>
      <c r="F161" s="238" t="s">
        <v>19</v>
      </c>
      <c r="G161" s="238"/>
      <c r="H161" s="241">
        <f>VLOOKUP(Y161,'個票データ(男子)'!$A:$J,8,0)</f>
        <v>0</v>
      </c>
      <c r="I161" s="241"/>
      <c r="J161" s="241"/>
      <c r="K161" s="7"/>
      <c r="L161" s="8"/>
      <c r="M161" s="239" t="s">
        <v>13</v>
      </c>
      <c r="N161" s="239"/>
      <c r="O161" s="242">
        <f>VLOOKUP(AA161,'個票データ(男子)'!$A:$J,9,0)</f>
        <v>0</v>
      </c>
      <c r="P161" s="242"/>
      <c r="Q161" s="242"/>
      <c r="R161" s="239" t="s">
        <v>19</v>
      </c>
      <c r="S161" s="239"/>
      <c r="T161" s="243">
        <f>VLOOKUP(AA161,'個票データ(男子)'!$A:$J,10,0)</f>
        <v>0</v>
      </c>
      <c r="U161" s="243"/>
      <c r="V161" s="243"/>
      <c r="W161" s="7"/>
      <c r="Y161" s="9">
        <v>22</v>
      </c>
      <c r="AA161" s="9">
        <v>22</v>
      </c>
    </row>
    <row r="162" spans="1:27">
      <c r="A162" s="238" t="s">
        <v>20</v>
      </c>
      <c r="B162" s="238"/>
      <c r="C162" s="238" t="s">
        <v>1</v>
      </c>
      <c r="D162" s="238"/>
      <c r="E162" s="238"/>
      <c r="F162" s="238" t="s">
        <v>22</v>
      </c>
      <c r="G162" s="238"/>
      <c r="H162" s="238" t="s">
        <v>23</v>
      </c>
      <c r="I162" s="238"/>
      <c r="J162" s="238"/>
      <c r="K162" s="7"/>
      <c r="L162" s="8"/>
      <c r="M162" s="239" t="s">
        <v>20</v>
      </c>
      <c r="N162" s="239"/>
      <c r="O162" s="239" t="s">
        <v>1</v>
      </c>
      <c r="P162" s="239"/>
      <c r="Q162" s="239"/>
      <c r="R162" s="239" t="s">
        <v>22</v>
      </c>
      <c r="S162" s="239"/>
      <c r="T162" s="239" t="s">
        <v>23</v>
      </c>
      <c r="U162" s="239"/>
      <c r="V162" s="239"/>
      <c r="W162" s="7"/>
    </row>
    <row r="163" spans="1:27" ht="22" customHeight="1">
      <c r="A163" s="238" t="str">
        <f>VLOOKUP(Y161,'個票データ(男子)'!$A:$J,2,0)</f>
        <v/>
      </c>
      <c r="B163" s="238"/>
      <c r="C163" s="238" t="str">
        <f>VLOOKUP(Y161,'個票データ(男子)'!$A:$J,3,0)</f>
        <v/>
      </c>
      <c r="D163" s="238"/>
      <c r="E163" s="238"/>
      <c r="F163" s="238" t="str">
        <f>VLOOKUP(Y161,'個票データ(男子)'!$A:$J,4,0)</f>
        <v/>
      </c>
      <c r="G163" s="238"/>
      <c r="H163" s="238">
        <f>'一覧表(男子)'!$C$6</f>
        <v>0</v>
      </c>
      <c r="I163" s="238"/>
      <c r="J163" s="238"/>
      <c r="K163" s="7"/>
      <c r="L163" s="8"/>
      <c r="M163" s="239" t="str">
        <f>VLOOKUP(AA161,'個票データ(男子)'!$A:$J,2,0)</f>
        <v/>
      </c>
      <c r="N163" s="239"/>
      <c r="O163" s="239" t="str">
        <f>VLOOKUP(AA161,'個票データ(男子)'!$A:$J,3,0)</f>
        <v/>
      </c>
      <c r="P163" s="239"/>
      <c r="Q163" s="239"/>
      <c r="R163" s="239" t="str">
        <f>VLOOKUP(AA161,'個票データ(男子)'!$A:$J,4,0)</f>
        <v/>
      </c>
      <c r="S163" s="239"/>
      <c r="T163" s="239">
        <f>'一覧表(男子)'!$C$6</f>
        <v>0</v>
      </c>
      <c r="U163" s="239"/>
      <c r="V163" s="239"/>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8" t="s">
        <v>13</v>
      </c>
      <c r="B166" s="238"/>
      <c r="C166" s="240">
        <f>VLOOKUP(Y166,'個票データ(男子)'!$A:$J,5,0)</f>
        <v>0</v>
      </c>
      <c r="D166" s="240"/>
      <c r="E166" s="240"/>
      <c r="F166" s="238" t="s">
        <v>19</v>
      </c>
      <c r="G166" s="238"/>
      <c r="H166" s="241">
        <f>VLOOKUP(Y166,'個票データ(男子)'!$A:$J,6,0)</f>
        <v>0</v>
      </c>
      <c r="I166" s="241"/>
      <c r="J166" s="241"/>
      <c r="K166" s="7"/>
      <c r="L166" s="8"/>
      <c r="M166" s="238" t="s">
        <v>13</v>
      </c>
      <c r="N166" s="238"/>
      <c r="O166" s="240">
        <f>VLOOKUP(AA166,'個票データ(男子)'!$A:$J,7,0)</f>
        <v>0</v>
      </c>
      <c r="P166" s="240"/>
      <c r="Q166" s="240"/>
      <c r="R166" s="238" t="s">
        <v>19</v>
      </c>
      <c r="S166" s="238"/>
      <c r="T166" s="241">
        <f>VLOOKUP(AA166,'個票データ(男子)'!$A:$J,8,0)</f>
        <v>0</v>
      </c>
      <c r="U166" s="241"/>
      <c r="V166" s="241"/>
      <c r="W166" s="7"/>
      <c r="Y166" s="9">
        <v>23</v>
      </c>
      <c r="AA166" s="9">
        <v>23</v>
      </c>
    </row>
    <row r="167" spans="1:27">
      <c r="A167" s="238" t="s">
        <v>20</v>
      </c>
      <c r="B167" s="238"/>
      <c r="C167" s="238" t="s">
        <v>1</v>
      </c>
      <c r="D167" s="238"/>
      <c r="E167" s="238"/>
      <c r="F167" s="238" t="s">
        <v>22</v>
      </c>
      <c r="G167" s="238"/>
      <c r="H167" s="238" t="s">
        <v>23</v>
      </c>
      <c r="I167" s="238"/>
      <c r="J167" s="238"/>
      <c r="K167" s="7"/>
      <c r="L167" s="8"/>
      <c r="M167" s="238" t="s">
        <v>20</v>
      </c>
      <c r="N167" s="238"/>
      <c r="O167" s="238" t="s">
        <v>1</v>
      </c>
      <c r="P167" s="238"/>
      <c r="Q167" s="238"/>
      <c r="R167" s="238" t="s">
        <v>22</v>
      </c>
      <c r="S167" s="238"/>
      <c r="T167" s="238" t="s">
        <v>23</v>
      </c>
      <c r="U167" s="238"/>
      <c r="V167" s="238"/>
      <c r="W167" s="7"/>
    </row>
    <row r="168" spans="1:27" ht="22" customHeight="1">
      <c r="A168" s="238" t="str">
        <f>VLOOKUP(Y166,'個票データ(男子)'!$A:$J,2,0)</f>
        <v/>
      </c>
      <c r="B168" s="238"/>
      <c r="C168" s="238" t="str">
        <f>VLOOKUP(Y166,'個票データ(男子)'!$A:$J,3,0)</f>
        <v/>
      </c>
      <c r="D168" s="238"/>
      <c r="E168" s="238"/>
      <c r="F168" s="238" t="str">
        <f>VLOOKUP(Y166,'個票データ(男子)'!$A:$J,4,0)</f>
        <v/>
      </c>
      <c r="G168" s="238"/>
      <c r="H168" s="238">
        <f>'一覧表(男子)'!$C$6</f>
        <v>0</v>
      </c>
      <c r="I168" s="238"/>
      <c r="J168" s="238"/>
      <c r="K168" s="7"/>
      <c r="L168" s="8"/>
      <c r="M168" s="238" t="str">
        <f>VLOOKUP(AA166,'個票データ(男子)'!$A:$J,2,0)</f>
        <v/>
      </c>
      <c r="N168" s="238"/>
      <c r="O168" s="238" t="str">
        <f>VLOOKUP(AA166,'個票データ(男子)'!$A:$J,3,0)</f>
        <v/>
      </c>
      <c r="P168" s="238"/>
      <c r="Q168" s="238"/>
      <c r="R168" s="238" t="str">
        <f>VLOOKUP(AA166,'個票データ(男子)'!$A:$J,4,0)</f>
        <v/>
      </c>
      <c r="S168" s="238"/>
      <c r="T168" s="238">
        <f>'一覧表(男子)'!$C$6</f>
        <v>0</v>
      </c>
      <c r="U168" s="238"/>
      <c r="V168" s="238"/>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8" t="s">
        <v>13</v>
      </c>
      <c r="B171" s="238"/>
      <c r="C171" s="240">
        <f>VLOOKUP(Y171,'個票データ(男子)'!$A:$J,9,0)</f>
        <v>0</v>
      </c>
      <c r="D171" s="240"/>
      <c r="E171" s="240"/>
      <c r="F171" s="238" t="s">
        <v>19</v>
      </c>
      <c r="G171" s="238"/>
      <c r="H171" s="241">
        <f>VLOOKUP(Y171,'個票データ(男子)'!$A:$J,10,0)</f>
        <v>0</v>
      </c>
      <c r="I171" s="241"/>
      <c r="J171" s="241"/>
      <c r="K171" s="7"/>
      <c r="L171" s="8"/>
      <c r="M171" s="239" t="s">
        <v>13</v>
      </c>
      <c r="N171" s="239"/>
      <c r="O171" s="242">
        <f>VLOOKUP(AA171,'個票データ(男子)'!$A:$J,5,0)</f>
        <v>0</v>
      </c>
      <c r="P171" s="242"/>
      <c r="Q171" s="242"/>
      <c r="R171" s="239" t="s">
        <v>19</v>
      </c>
      <c r="S171" s="239"/>
      <c r="T171" s="243">
        <f>VLOOKUP(AA171,'個票データ(男子)'!$A:$J,6,0)</f>
        <v>0</v>
      </c>
      <c r="U171" s="243"/>
      <c r="V171" s="243"/>
      <c r="W171" s="7"/>
      <c r="Y171" s="9">
        <v>23</v>
      </c>
      <c r="AA171" s="9">
        <v>24</v>
      </c>
    </row>
    <row r="172" spans="1:27">
      <c r="A172" s="238" t="s">
        <v>20</v>
      </c>
      <c r="B172" s="238"/>
      <c r="C172" s="238" t="s">
        <v>1</v>
      </c>
      <c r="D172" s="238"/>
      <c r="E172" s="238"/>
      <c r="F172" s="238" t="s">
        <v>22</v>
      </c>
      <c r="G172" s="238"/>
      <c r="H172" s="238" t="s">
        <v>23</v>
      </c>
      <c r="I172" s="238"/>
      <c r="J172" s="238"/>
      <c r="K172" s="7"/>
      <c r="L172" s="8"/>
      <c r="M172" s="239" t="s">
        <v>20</v>
      </c>
      <c r="N172" s="239"/>
      <c r="O172" s="239" t="s">
        <v>1</v>
      </c>
      <c r="P172" s="239"/>
      <c r="Q172" s="239"/>
      <c r="R172" s="239" t="s">
        <v>22</v>
      </c>
      <c r="S172" s="239"/>
      <c r="T172" s="239" t="s">
        <v>23</v>
      </c>
      <c r="U172" s="239"/>
      <c r="V172" s="239"/>
      <c r="W172" s="7"/>
    </row>
    <row r="173" spans="1:27" ht="22" customHeight="1">
      <c r="A173" s="238" t="str">
        <f>VLOOKUP(Y171,'個票データ(男子)'!$A:$J,2,0)</f>
        <v/>
      </c>
      <c r="B173" s="238"/>
      <c r="C173" s="238" t="str">
        <f>VLOOKUP(Y171,'個票データ(男子)'!$A:$J,3,0)</f>
        <v/>
      </c>
      <c r="D173" s="238"/>
      <c r="E173" s="238"/>
      <c r="F173" s="238" t="str">
        <f>VLOOKUP(Y171,'個票データ(男子)'!$A:$J,4,0)</f>
        <v/>
      </c>
      <c r="G173" s="238"/>
      <c r="H173" s="238">
        <f>'一覧表(男子)'!$C$6</f>
        <v>0</v>
      </c>
      <c r="I173" s="238"/>
      <c r="J173" s="238"/>
      <c r="K173" s="7"/>
      <c r="L173" s="8"/>
      <c r="M173" s="239" t="str">
        <f>VLOOKUP(AA171,'個票データ(男子)'!$A:$J,2,0)</f>
        <v/>
      </c>
      <c r="N173" s="239"/>
      <c r="O173" s="239" t="str">
        <f>VLOOKUP(AA171,'個票データ(男子)'!$A:$J,3,0)</f>
        <v/>
      </c>
      <c r="P173" s="239"/>
      <c r="Q173" s="239"/>
      <c r="R173" s="239" t="str">
        <f>VLOOKUP(AA171,'個票データ(男子)'!$A:$J,4,0)</f>
        <v/>
      </c>
      <c r="S173" s="239"/>
      <c r="T173" s="239">
        <f>'一覧表(男子)'!$C$6</f>
        <v>0</v>
      </c>
      <c r="U173" s="239"/>
      <c r="V173" s="239"/>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8" t="s">
        <v>13</v>
      </c>
      <c r="B176" s="238"/>
      <c r="C176" s="240">
        <f>VLOOKUP(Y176,'個票データ(男子)'!$A:$J,7,0)</f>
        <v>0</v>
      </c>
      <c r="D176" s="240"/>
      <c r="E176" s="240"/>
      <c r="F176" s="238" t="s">
        <v>19</v>
      </c>
      <c r="G176" s="238"/>
      <c r="H176" s="241">
        <f>VLOOKUP(Y176,'個票データ(男子)'!$A:$J,8,0)</f>
        <v>0</v>
      </c>
      <c r="I176" s="241"/>
      <c r="J176" s="241"/>
      <c r="K176" s="7"/>
      <c r="L176" s="8"/>
      <c r="M176" s="239" t="s">
        <v>13</v>
      </c>
      <c r="N176" s="239"/>
      <c r="O176" s="242">
        <f>VLOOKUP(AA176,'個票データ(男子)'!$A:$J,9,0)</f>
        <v>0</v>
      </c>
      <c r="P176" s="242"/>
      <c r="Q176" s="242"/>
      <c r="R176" s="239" t="s">
        <v>19</v>
      </c>
      <c r="S176" s="239"/>
      <c r="T176" s="243">
        <f>VLOOKUP(AA176,'個票データ(男子)'!$A:$J,10,0)</f>
        <v>0</v>
      </c>
      <c r="U176" s="243"/>
      <c r="V176" s="243"/>
      <c r="W176" s="7"/>
      <c r="Y176" s="9">
        <v>24</v>
      </c>
      <c r="AA176" s="9">
        <v>24</v>
      </c>
    </row>
    <row r="177" spans="1:27">
      <c r="A177" s="238" t="s">
        <v>20</v>
      </c>
      <c r="B177" s="238"/>
      <c r="C177" s="238" t="s">
        <v>1</v>
      </c>
      <c r="D177" s="238"/>
      <c r="E177" s="238"/>
      <c r="F177" s="238" t="s">
        <v>22</v>
      </c>
      <c r="G177" s="238"/>
      <c r="H177" s="238" t="s">
        <v>23</v>
      </c>
      <c r="I177" s="238"/>
      <c r="J177" s="238"/>
      <c r="K177" s="7"/>
      <c r="L177" s="8"/>
      <c r="M177" s="239" t="s">
        <v>20</v>
      </c>
      <c r="N177" s="239"/>
      <c r="O177" s="239" t="s">
        <v>1</v>
      </c>
      <c r="P177" s="239"/>
      <c r="Q177" s="239"/>
      <c r="R177" s="239" t="s">
        <v>22</v>
      </c>
      <c r="S177" s="239"/>
      <c r="T177" s="239" t="s">
        <v>23</v>
      </c>
      <c r="U177" s="239"/>
      <c r="V177" s="239"/>
      <c r="W177" s="7"/>
    </row>
    <row r="178" spans="1:27" ht="22" customHeight="1">
      <c r="A178" s="238" t="str">
        <f>VLOOKUP(Y176,'個票データ(男子)'!$A:$J,2,0)</f>
        <v/>
      </c>
      <c r="B178" s="238"/>
      <c r="C178" s="238" t="str">
        <f>VLOOKUP(Y176,'個票データ(男子)'!$A:$J,3,0)</f>
        <v/>
      </c>
      <c r="D178" s="238"/>
      <c r="E178" s="238"/>
      <c r="F178" s="238" t="str">
        <f>VLOOKUP(Y176,'個票データ(男子)'!$A:$J,4,0)</f>
        <v/>
      </c>
      <c r="G178" s="238"/>
      <c r="H178" s="238">
        <f>'一覧表(男子)'!$C$6</f>
        <v>0</v>
      </c>
      <c r="I178" s="238"/>
      <c r="J178" s="238"/>
      <c r="K178" s="7"/>
      <c r="L178" s="8"/>
      <c r="M178" s="239" t="str">
        <f>VLOOKUP(AA176,'個票データ(男子)'!$A:$J,2,0)</f>
        <v/>
      </c>
      <c r="N178" s="239"/>
      <c r="O178" s="239" t="str">
        <f>VLOOKUP(AA176,'個票データ(男子)'!$A:$J,3,0)</f>
        <v/>
      </c>
      <c r="P178" s="239"/>
      <c r="Q178" s="239"/>
      <c r="R178" s="239" t="str">
        <f>VLOOKUP(AA176,'個票データ(男子)'!$A:$J,4,0)</f>
        <v/>
      </c>
      <c r="S178" s="239"/>
      <c r="T178" s="239">
        <f>'一覧表(男子)'!$C$6</f>
        <v>0</v>
      </c>
      <c r="U178" s="239"/>
      <c r="V178" s="239"/>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8" t="s">
        <v>13</v>
      </c>
      <c r="B181" s="238"/>
      <c r="C181" s="240">
        <f>VLOOKUP(Y181,'個票データ(男子)'!$A:$J,5,0)</f>
        <v>0</v>
      </c>
      <c r="D181" s="240"/>
      <c r="E181" s="240"/>
      <c r="F181" s="238" t="s">
        <v>19</v>
      </c>
      <c r="G181" s="238"/>
      <c r="H181" s="241">
        <f>VLOOKUP(Y181,'個票データ(男子)'!$A:$J,6,0)</f>
        <v>0</v>
      </c>
      <c r="I181" s="241"/>
      <c r="J181" s="241"/>
      <c r="K181" s="7"/>
      <c r="L181" s="8"/>
      <c r="M181" s="238" t="s">
        <v>13</v>
      </c>
      <c r="N181" s="238"/>
      <c r="O181" s="240">
        <f>VLOOKUP(AA181,'個票データ(男子)'!$A:$J,7,0)</f>
        <v>0</v>
      </c>
      <c r="P181" s="240"/>
      <c r="Q181" s="240"/>
      <c r="R181" s="238" t="s">
        <v>19</v>
      </c>
      <c r="S181" s="238"/>
      <c r="T181" s="241">
        <f>VLOOKUP(AA181,'個票データ(男子)'!$A:$J,8,0)</f>
        <v>0</v>
      </c>
      <c r="U181" s="241"/>
      <c r="V181" s="241"/>
      <c r="W181" s="7"/>
      <c r="Y181" s="9">
        <v>25</v>
      </c>
      <c r="AA181" s="9">
        <v>25</v>
      </c>
    </row>
    <row r="182" spans="1:27">
      <c r="A182" s="238" t="s">
        <v>20</v>
      </c>
      <c r="B182" s="238"/>
      <c r="C182" s="238" t="s">
        <v>1</v>
      </c>
      <c r="D182" s="238"/>
      <c r="E182" s="238"/>
      <c r="F182" s="238" t="s">
        <v>22</v>
      </c>
      <c r="G182" s="238"/>
      <c r="H182" s="238" t="s">
        <v>23</v>
      </c>
      <c r="I182" s="238"/>
      <c r="J182" s="238"/>
      <c r="K182" s="7"/>
      <c r="L182" s="8"/>
      <c r="M182" s="238" t="s">
        <v>20</v>
      </c>
      <c r="N182" s="238"/>
      <c r="O182" s="238" t="s">
        <v>1</v>
      </c>
      <c r="P182" s="238"/>
      <c r="Q182" s="238"/>
      <c r="R182" s="238" t="s">
        <v>22</v>
      </c>
      <c r="S182" s="238"/>
      <c r="T182" s="238" t="s">
        <v>23</v>
      </c>
      <c r="U182" s="238"/>
      <c r="V182" s="238"/>
      <c r="W182" s="7"/>
    </row>
    <row r="183" spans="1:27" ht="22" customHeight="1">
      <c r="A183" s="238" t="str">
        <f>VLOOKUP(Y181,'個票データ(男子)'!$A:$J,2,0)</f>
        <v/>
      </c>
      <c r="B183" s="238"/>
      <c r="C183" s="238" t="str">
        <f>VLOOKUP(Y181,'個票データ(男子)'!$A:$J,3,0)</f>
        <v/>
      </c>
      <c r="D183" s="238"/>
      <c r="E183" s="238"/>
      <c r="F183" s="238" t="str">
        <f>VLOOKUP(Y181,'個票データ(男子)'!$A:$J,4,0)</f>
        <v/>
      </c>
      <c r="G183" s="238"/>
      <c r="H183" s="238">
        <f>'一覧表(男子)'!$C$6</f>
        <v>0</v>
      </c>
      <c r="I183" s="238"/>
      <c r="J183" s="238"/>
      <c r="K183" s="7"/>
      <c r="L183" s="8"/>
      <c r="M183" s="238" t="str">
        <f>VLOOKUP(AA181,'個票データ(男子)'!$A:$J,2,0)</f>
        <v/>
      </c>
      <c r="N183" s="238"/>
      <c r="O183" s="238" t="str">
        <f>VLOOKUP(AA181,'個票データ(男子)'!$A:$J,3,0)</f>
        <v/>
      </c>
      <c r="P183" s="238"/>
      <c r="Q183" s="238"/>
      <c r="R183" s="238" t="str">
        <f>VLOOKUP(AA181,'個票データ(男子)'!$A:$J,4,0)</f>
        <v/>
      </c>
      <c r="S183" s="238"/>
      <c r="T183" s="238">
        <f>'一覧表(男子)'!$C$6</f>
        <v>0</v>
      </c>
      <c r="U183" s="238"/>
      <c r="V183" s="238"/>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8" t="s">
        <v>13</v>
      </c>
      <c r="B186" s="238"/>
      <c r="C186" s="240">
        <f>VLOOKUP(Y186,'個票データ(男子)'!$A:$J,9,0)</f>
        <v>0</v>
      </c>
      <c r="D186" s="240"/>
      <c r="E186" s="240"/>
      <c r="F186" s="238" t="s">
        <v>19</v>
      </c>
      <c r="G186" s="238"/>
      <c r="H186" s="241">
        <f>VLOOKUP(Y186,'個票データ(男子)'!$A:$J,10,0)</f>
        <v>0</v>
      </c>
      <c r="I186" s="241"/>
      <c r="J186" s="241"/>
      <c r="K186" s="7"/>
      <c r="L186" s="8"/>
      <c r="M186" s="239" t="s">
        <v>13</v>
      </c>
      <c r="N186" s="239"/>
      <c r="O186" s="242">
        <f>VLOOKUP(AA186,'個票データ(男子)'!$A:$J,5,0)</f>
        <v>0</v>
      </c>
      <c r="P186" s="242"/>
      <c r="Q186" s="242"/>
      <c r="R186" s="239" t="s">
        <v>19</v>
      </c>
      <c r="S186" s="239"/>
      <c r="T186" s="243">
        <f>VLOOKUP(AA186,'個票データ(男子)'!$A:$J,6,0)</f>
        <v>0</v>
      </c>
      <c r="U186" s="243"/>
      <c r="V186" s="243"/>
      <c r="W186" s="7"/>
      <c r="Y186" s="9">
        <v>25</v>
      </c>
      <c r="AA186" s="9">
        <v>26</v>
      </c>
    </row>
    <row r="187" spans="1:27">
      <c r="A187" s="238" t="s">
        <v>20</v>
      </c>
      <c r="B187" s="238"/>
      <c r="C187" s="238" t="s">
        <v>1</v>
      </c>
      <c r="D187" s="238"/>
      <c r="E187" s="238"/>
      <c r="F187" s="238" t="s">
        <v>22</v>
      </c>
      <c r="G187" s="238"/>
      <c r="H187" s="238" t="s">
        <v>23</v>
      </c>
      <c r="I187" s="238"/>
      <c r="J187" s="238"/>
      <c r="K187" s="7"/>
      <c r="L187" s="8"/>
      <c r="M187" s="239" t="s">
        <v>20</v>
      </c>
      <c r="N187" s="239"/>
      <c r="O187" s="239" t="s">
        <v>1</v>
      </c>
      <c r="P187" s="239"/>
      <c r="Q187" s="239"/>
      <c r="R187" s="239" t="s">
        <v>22</v>
      </c>
      <c r="S187" s="239"/>
      <c r="T187" s="239" t="s">
        <v>23</v>
      </c>
      <c r="U187" s="239"/>
      <c r="V187" s="239"/>
      <c r="W187" s="7"/>
    </row>
    <row r="188" spans="1:27" ht="22" customHeight="1">
      <c r="A188" s="238" t="str">
        <f>VLOOKUP(Y186,'個票データ(男子)'!$A:$J,2,0)</f>
        <v/>
      </c>
      <c r="B188" s="238"/>
      <c r="C188" s="238" t="str">
        <f>VLOOKUP(Y186,'個票データ(男子)'!$A:$J,3,0)</f>
        <v/>
      </c>
      <c r="D188" s="238"/>
      <c r="E188" s="238"/>
      <c r="F188" s="238" t="str">
        <f>VLOOKUP(Y186,'個票データ(男子)'!$A:$J,4,0)</f>
        <v/>
      </c>
      <c r="G188" s="238"/>
      <c r="H188" s="238">
        <f>'一覧表(男子)'!$C$6</f>
        <v>0</v>
      </c>
      <c r="I188" s="238"/>
      <c r="J188" s="238"/>
      <c r="K188" s="7"/>
      <c r="L188" s="8"/>
      <c r="M188" s="239" t="str">
        <f>VLOOKUP(AA186,'個票データ(男子)'!$A:$J,2,0)</f>
        <v/>
      </c>
      <c r="N188" s="239"/>
      <c r="O188" s="239" t="str">
        <f>VLOOKUP(AA186,'個票データ(男子)'!$A:$J,3,0)</f>
        <v/>
      </c>
      <c r="P188" s="239"/>
      <c r="Q188" s="239"/>
      <c r="R188" s="239" t="str">
        <f>VLOOKUP(AA186,'個票データ(男子)'!$A:$J,4,0)</f>
        <v/>
      </c>
      <c r="S188" s="239"/>
      <c r="T188" s="239">
        <f>'一覧表(男子)'!$C$6</f>
        <v>0</v>
      </c>
      <c r="U188" s="239"/>
      <c r="V188" s="239"/>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8" t="s">
        <v>13</v>
      </c>
      <c r="B191" s="238"/>
      <c r="C191" s="240">
        <f>VLOOKUP(Y191,'個票データ(男子)'!$A:$J,7,0)</f>
        <v>0</v>
      </c>
      <c r="D191" s="240"/>
      <c r="E191" s="240"/>
      <c r="F191" s="238" t="s">
        <v>19</v>
      </c>
      <c r="G191" s="238"/>
      <c r="H191" s="241">
        <f>VLOOKUP(Y191,'個票データ(男子)'!$A:$J,8,0)</f>
        <v>0</v>
      </c>
      <c r="I191" s="241"/>
      <c r="J191" s="241"/>
      <c r="K191" s="7"/>
      <c r="L191" s="8"/>
      <c r="M191" s="239" t="s">
        <v>13</v>
      </c>
      <c r="N191" s="239"/>
      <c r="O191" s="242">
        <f>VLOOKUP(AA191,'個票データ(男子)'!$A:$J,9,0)</f>
        <v>0</v>
      </c>
      <c r="P191" s="242"/>
      <c r="Q191" s="242"/>
      <c r="R191" s="239" t="s">
        <v>19</v>
      </c>
      <c r="S191" s="239"/>
      <c r="T191" s="243">
        <f>VLOOKUP(AA191,'個票データ(男子)'!$A:$J,10,0)</f>
        <v>0</v>
      </c>
      <c r="U191" s="243"/>
      <c r="V191" s="243"/>
      <c r="W191" s="7"/>
      <c r="Y191" s="9">
        <v>26</v>
      </c>
      <c r="AA191" s="9">
        <v>26</v>
      </c>
    </row>
    <row r="192" spans="1:27">
      <c r="A192" s="238" t="s">
        <v>20</v>
      </c>
      <c r="B192" s="238"/>
      <c r="C192" s="238" t="s">
        <v>1</v>
      </c>
      <c r="D192" s="238"/>
      <c r="E192" s="238"/>
      <c r="F192" s="238" t="s">
        <v>22</v>
      </c>
      <c r="G192" s="238"/>
      <c r="H192" s="238" t="s">
        <v>23</v>
      </c>
      <c r="I192" s="238"/>
      <c r="J192" s="238"/>
      <c r="K192" s="7"/>
      <c r="L192" s="8"/>
      <c r="M192" s="239" t="s">
        <v>20</v>
      </c>
      <c r="N192" s="239"/>
      <c r="O192" s="239" t="s">
        <v>1</v>
      </c>
      <c r="P192" s="239"/>
      <c r="Q192" s="239"/>
      <c r="R192" s="239" t="s">
        <v>22</v>
      </c>
      <c r="S192" s="239"/>
      <c r="T192" s="239" t="s">
        <v>23</v>
      </c>
      <c r="U192" s="239"/>
      <c r="V192" s="239"/>
      <c r="W192" s="7"/>
    </row>
    <row r="193" spans="1:27" ht="22" customHeight="1">
      <c r="A193" s="238" t="str">
        <f>VLOOKUP(Y191,'個票データ(男子)'!$A:$J,2,0)</f>
        <v/>
      </c>
      <c r="B193" s="238"/>
      <c r="C193" s="238" t="str">
        <f>VLOOKUP(Y191,'個票データ(男子)'!$A:$J,3,0)</f>
        <v/>
      </c>
      <c r="D193" s="238"/>
      <c r="E193" s="238"/>
      <c r="F193" s="238" t="str">
        <f>VLOOKUP(Y191,'個票データ(男子)'!$A:$J,4,0)</f>
        <v/>
      </c>
      <c r="G193" s="238"/>
      <c r="H193" s="238">
        <f>'一覧表(男子)'!$C$6</f>
        <v>0</v>
      </c>
      <c r="I193" s="238"/>
      <c r="J193" s="238"/>
      <c r="K193" s="7"/>
      <c r="L193" s="8"/>
      <c r="M193" s="239" t="str">
        <f>VLOOKUP(AA191,'個票データ(男子)'!$A:$J,2,0)</f>
        <v/>
      </c>
      <c r="N193" s="239"/>
      <c r="O193" s="239" t="str">
        <f>VLOOKUP(AA191,'個票データ(男子)'!$A:$J,3,0)</f>
        <v/>
      </c>
      <c r="P193" s="239"/>
      <c r="Q193" s="239"/>
      <c r="R193" s="239" t="str">
        <f>VLOOKUP(AA191,'個票データ(男子)'!$A:$J,4,0)</f>
        <v/>
      </c>
      <c r="S193" s="239"/>
      <c r="T193" s="239">
        <f>'一覧表(男子)'!$C$6</f>
        <v>0</v>
      </c>
      <c r="U193" s="239"/>
      <c r="V193" s="239"/>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8" t="s">
        <v>13</v>
      </c>
      <c r="B196" s="238"/>
      <c r="C196" s="240">
        <f>VLOOKUP(Y196,'個票データ(男子)'!$A:$J,5,0)</f>
        <v>0</v>
      </c>
      <c r="D196" s="240"/>
      <c r="E196" s="240"/>
      <c r="F196" s="238" t="s">
        <v>19</v>
      </c>
      <c r="G196" s="238"/>
      <c r="H196" s="241">
        <f>VLOOKUP(Y196,'個票データ(男子)'!$A:$J,6,0)</f>
        <v>0</v>
      </c>
      <c r="I196" s="241"/>
      <c r="J196" s="241"/>
      <c r="K196" s="7"/>
      <c r="L196" s="8"/>
      <c r="M196" s="238" t="s">
        <v>13</v>
      </c>
      <c r="N196" s="238"/>
      <c r="O196" s="240">
        <f>VLOOKUP(AA196,'個票データ(男子)'!$A:$J,7,0)</f>
        <v>0</v>
      </c>
      <c r="P196" s="240"/>
      <c r="Q196" s="240"/>
      <c r="R196" s="238" t="s">
        <v>19</v>
      </c>
      <c r="S196" s="238"/>
      <c r="T196" s="241">
        <f>VLOOKUP(AA196,'個票データ(男子)'!$A:$J,8,0)</f>
        <v>0</v>
      </c>
      <c r="U196" s="241"/>
      <c r="V196" s="241"/>
      <c r="W196" s="7"/>
      <c r="Y196" s="9">
        <v>27</v>
      </c>
      <c r="AA196" s="9">
        <v>27</v>
      </c>
    </row>
    <row r="197" spans="1:27">
      <c r="A197" s="238" t="s">
        <v>20</v>
      </c>
      <c r="B197" s="238"/>
      <c r="C197" s="238" t="s">
        <v>1</v>
      </c>
      <c r="D197" s="238"/>
      <c r="E197" s="238"/>
      <c r="F197" s="238" t="s">
        <v>22</v>
      </c>
      <c r="G197" s="238"/>
      <c r="H197" s="238" t="s">
        <v>23</v>
      </c>
      <c r="I197" s="238"/>
      <c r="J197" s="238"/>
      <c r="K197" s="7"/>
      <c r="L197" s="8"/>
      <c r="M197" s="238" t="s">
        <v>20</v>
      </c>
      <c r="N197" s="238"/>
      <c r="O197" s="238" t="s">
        <v>1</v>
      </c>
      <c r="P197" s="238"/>
      <c r="Q197" s="238"/>
      <c r="R197" s="238" t="s">
        <v>22</v>
      </c>
      <c r="S197" s="238"/>
      <c r="T197" s="238" t="s">
        <v>23</v>
      </c>
      <c r="U197" s="238"/>
      <c r="V197" s="238"/>
      <c r="W197" s="7"/>
    </row>
    <row r="198" spans="1:27" ht="22" customHeight="1">
      <c r="A198" s="238" t="str">
        <f>VLOOKUP(Y196,'個票データ(男子)'!$A:$J,2,0)</f>
        <v/>
      </c>
      <c r="B198" s="238"/>
      <c r="C198" s="238" t="str">
        <f>VLOOKUP(Y196,'個票データ(男子)'!$A:$J,3,0)</f>
        <v/>
      </c>
      <c r="D198" s="238"/>
      <c r="E198" s="238"/>
      <c r="F198" s="238" t="str">
        <f>VLOOKUP(Y196,'個票データ(男子)'!$A:$J,4,0)</f>
        <v/>
      </c>
      <c r="G198" s="238"/>
      <c r="H198" s="238">
        <f>'一覧表(男子)'!$C$6</f>
        <v>0</v>
      </c>
      <c r="I198" s="238"/>
      <c r="J198" s="238"/>
      <c r="K198" s="7"/>
      <c r="L198" s="8"/>
      <c r="M198" s="238" t="str">
        <f>VLOOKUP(AA196,'個票データ(男子)'!$A:$J,2,0)</f>
        <v/>
      </c>
      <c r="N198" s="238"/>
      <c r="O198" s="238" t="str">
        <f>VLOOKUP(AA196,'個票データ(男子)'!$A:$J,3,0)</f>
        <v/>
      </c>
      <c r="P198" s="238"/>
      <c r="Q198" s="238"/>
      <c r="R198" s="238" t="str">
        <f>VLOOKUP(AA196,'個票データ(男子)'!$A:$J,4,0)</f>
        <v/>
      </c>
      <c r="S198" s="238"/>
      <c r="T198" s="238">
        <f>'一覧表(男子)'!$C$6</f>
        <v>0</v>
      </c>
      <c r="U198" s="238"/>
      <c r="V198" s="238"/>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8" t="s">
        <v>13</v>
      </c>
      <c r="B201" s="238"/>
      <c r="C201" s="240">
        <f>VLOOKUP(Y201,'個票データ(男子)'!$A:$J,9,0)</f>
        <v>0</v>
      </c>
      <c r="D201" s="240"/>
      <c r="E201" s="240"/>
      <c r="F201" s="238" t="s">
        <v>19</v>
      </c>
      <c r="G201" s="238"/>
      <c r="H201" s="241">
        <f>VLOOKUP(Y201,'個票データ(男子)'!$A:$J,10,0)</f>
        <v>0</v>
      </c>
      <c r="I201" s="241"/>
      <c r="J201" s="241"/>
      <c r="K201" s="7"/>
      <c r="L201" s="8"/>
      <c r="M201" s="239" t="s">
        <v>13</v>
      </c>
      <c r="N201" s="239"/>
      <c r="O201" s="242">
        <f>VLOOKUP(AA201,'個票データ(男子)'!$A:$J,5,0)</f>
        <v>0</v>
      </c>
      <c r="P201" s="242"/>
      <c r="Q201" s="242"/>
      <c r="R201" s="239" t="s">
        <v>19</v>
      </c>
      <c r="S201" s="239"/>
      <c r="T201" s="243">
        <f>VLOOKUP(AA201,'個票データ(男子)'!$A:$J,6,0)</f>
        <v>0</v>
      </c>
      <c r="U201" s="243"/>
      <c r="V201" s="243"/>
      <c r="W201" s="7"/>
      <c r="Y201" s="9">
        <v>27</v>
      </c>
      <c r="AA201" s="9">
        <v>28</v>
      </c>
    </row>
    <row r="202" spans="1:27">
      <c r="A202" s="238" t="s">
        <v>20</v>
      </c>
      <c r="B202" s="238"/>
      <c r="C202" s="238" t="s">
        <v>1</v>
      </c>
      <c r="D202" s="238"/>
      <c r="E202" s="238"/>
      <c r="F202" s="238" t="s">
        <v>22</v>
      </c>
      <c r="G202" s="238"/>
      <c r="H202" s="238" t="s">
        <v>23</v>
      </c>
      <c r="I202" s="238"/>
      <c r="J202" s="238"/>
      <c r="K202" s="7"/>
      <c r="L202" s="8"/>
      <c r="M202" s="239" t="s">
        <v>20</v>
      </c>
      <c r="N202" s="239"/>
      <c r="O202" s="239" t="s">
        <v>1</v>
      </c>
      <c r="P202" s="239"/>
      <c r="Q202" s="239"/>
      <c r="R202" s="239" t="s">
        <v>22</v>
      </c>
      <c r="S202" s="239"/>
      <c r="T202" s="239" t="s">
        <v>23</v>
      </c>
      <c r="U202" s="239"/>
      <c r="V202" s="239"/>
      <c r="W202" s="7"/>
    </row>
    <row r="203" spans="1:27" ht="22" customHeight="1">
      <c r="A203" s="238" t="str">
        <f>VLOOKUP(Y201,'個票データ(男子)'!$A:$J,2,0)</f>
        <v/>
      </c>
      <c r="B203" s="238"/>
      <c r="C203" s="238" t="str">
        <f>VLOOKUP(Y201,'個票データ(男子)'!$A:$J,3,0)</f>
        <v/>
      </c>
      <c r="D203" s="238"/>
      <c r="E203" s="238"/>
      <c r="F203" s="238" t="str">
        <f>VLOOKUP(Y201,'個票データ(男子)'!$A:$J,4,0)</f>
        <v/>
      </c>
      <c r="G203" s="238"/>
      <c r="H203" s="238">
        <f>'一覧表(男子)'!$C$6</f>
        <v>0</v>
      </c>
      <c r="I203" s="238"/>
      <c r="J203" s="238"/>
      <c r="K203" s="7"/>
      <c r="L203" s="8"/>
      <c r="M203" s="239" t="str">
        <f>VLOOKUP(AA201,'個票データ(男子)'!$A:$J,2,0)</f>
        <v/>
      </c>
      <c r="N203" s="239"/>
      <c r="O203" s="239" t="str">
        <f>VLOOKUP(AA201,'個票データ(男子)'!$A:$J,3,0)</f>
        <v/>
      </c>
      <c r="P203" s="239"/>
      <c r="Q203" s="239"/>
      <c r="R203" s="239" t="str">
        <f>VLOOKUP(AA201,'個票データ(男子)'!$A:$J,4,0)</f>
        <v/>
      </c>
      <c r="S203" s="239"/>
      <c r="T203" s="239">
        <f>'一覧表(男子)'!$C$6</f>
        <v>0</v>
      </c>
      <c r="U203" s="239"/>
      <c r="V203" s="239"/>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8" t="s">
        <v>13</v>
      </c>
      <c r="B206" s="238"/>
      <c r="C206" s="240">
        <f>VLOOKUP(Y206,'個票データ(男子)'!$A:$J,7,0)</f>
        <v>0</v>
      </c>
      <c r="D206" s="240"/>
      <c r="E206" s="240"/>
      <c r="F206" s="238" t="s">
        <v>19</v>
      </c>
      <c r="G206" s="238"/>
      <c r="H206" s="241">
        <f>VLOOKUP(Y206,'個票データ(男子)'!$A:$J,8,0)</f>
        <v>0</v>
      </c>
      <c r="I206" s="241"/>
      <c r="J206" s="241"/>
      <c r="K206" s="7"/>
      <c r="L206" s="8"/>
      <c r="M206" s="239" t="s">
        <v>13</v>
      </c>
      <c r="N206" s="239"/>
      <c r="O206" s="242">
        <f>VLOOKUP(AA206,'個票データ(男子)'!$A:$J,9,0)</f>
        <v>0</v>
      </c>
      <c r="P206" s="242"/>
      <c r="Q206" s="242"/>
      <c r="R206" s="239" t="s">
        <v>19</v>
      </c>
      <c r="S206" s="239"/>
      <c r="T206" s="243">
        <f>VLOOKUP(AA206,'個票データ(男子)'!$A:$J,10,0)</f>
        <v>0</v>
      </c>
      <c r="U206" s="243"/>
      <c r="V206" s="243"/>
      <c r="W206" s="7"/>
      <c r="Y206" s="9">
        <v>28</v>
      </c>
      <c r="AA206" s="9">
        <v>28</v>
      </c>
    </row>
    <row r="207" spans="1:27">
      <c r="A207" s="238" t="s">
        <v>20</v>
      </c>
      <c r="B207" s="238"/>
      <c r="C207" s="238" t="s">
        <v>1</v>
      </c>
      <c r="D207" s="238"/>
      <c r="E207" s="238"/>
      <c r="F207" s="238" t="s">
        <v>22</v>
      </c>
      <c r="G207" s="238"/>
      <c r="H207" s="238" t="s">
        <v>23</v>
      </c>
      <c r="I207" s="238"/>
      <c r="J207" s="238"/>
      <c r="K207" s="7"/>
      <c r="L207" s="8"/>
      <c r="M207" s="239" t="s">
        <v>20</v>
      </c>
      <c r="N207" s="239"/>
      <c r="O207" s="239" t="s">
        <v>1</v>
      </c>
      <c r="P207" s="239"/>
      <c r="Q207" s="239"/>
      <c r="R207" s="239" t="s">
        <v>22</v>
      </c>
      <c r="S207" s="239"/>
      <c r="T207" s="239" t="s">
        <v>23</v>
      </c>
      <c r="U207" s="239"/>
      <c r="V207" s="239"/>
      <c r="W207" s="7"/>
    </row>
    <row r="208" spans="1:27" ht="22" customHeight="1">
      <c r="A208" s="238" t="str">
        <f>VLOOKUP(Y206,'個票データ(男子)'!$A:$J,2,0)</f>
        <v/>
      </c>
      <c r="B208" s="238"/>
      <c r="C208" s="238" t="str">
        <f>VLOOKUP(Y206,'個票データ(男子)'!$A:$J,3,0)</f>
        <v/>
      </c>
      <c r="D208" s="238"/>
      <c r="E208" s="238"/>
      <c r="F208" s="238" t="str">
        <f>VLOOKUP(Y206,'個票データ(男子)'!$A:$J,4,0)</f>
        <v/>
      </c>
      <c r="G208" s="238"/>
      <c r="H208" s="238">
        <f>'一覧表(男子)'!$C$6</f>
        <v>0</v>
      </c>
      <c r="I208" s="238"/>
      <c r="J208" s="238"/>
      <c r="K208" s="7"/>
      <c r="L208" s="8"/>
      <c r="M208" s="239" t="str">
        <f>VLOOKUP(AA206,'個票データ(男子)'!$A:$J,2,0)</f>
        <v/>
      </c>
      <c r="N208" s="239"/>
      <c r="O208" s="239" t="str">
        <f>VLOOKUP(AA206,'個票データ(男子)'!$A:$J,3,0)</f>
        <v/>
      </c>
      <c r="P208" s="239"/>
      <c r="Q208" s="239"/>
      <c r="R208" s="239" t="str">
        <f>VLOOKUP(AA206,'個票データ(男子)'!$A:$J,4,0)</f>
        <v/>
      </c>
      <c r="S208" s="239"/>
      <c r="T208" s="239">
        <f>'一覧表(男子)'!$C$6</f>
        <v>0</v>
      </c>
      <c r="U208" s="239"/>
      <c r="V208" s="239"/>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8" t="s">
        <v>13</v>
      </c>
      <c r="B211" s="238"/>
      <c r="C211" s="240">
        <f>VLOOKUP(Y211,'個票データ(男子)'!$A:$J,5,0)</f>
        <v>0</v>
      </c>
      <c r="D211" s="240"/>
      <c r="E211" s="240"/>
      <c r="F211" s="238" t="s">
        <v>19</v>
      </c>
      <c r="G211" s="238"/>
      <c r="H211" s="241">
        <f>VLOOKUP(Y211,'個票データ(男子)'!$A:$J,6,0)</f>
        <v>0</v>
      </c>
      <c r="I211" s="241"/>
      <c r="J211" s="241"/>
      <c r="K211" s="7"/>
      <c r="L211" s="8"/>
      <c r="M211" s="238" t="s">
        <v>13</v>
      </c>
      <c r="N211" s="238"/>
      <c r="O211" s="240">
        <f>VLOOKUP(AA211,'個票データ(男子)'!$A:$J,7,0)</f>
        <v>0</v>
      </c>
      <c r="P211" s="240"/>
      <c r="Q211" s="240"/>
      <c r="R211" s="238" t="s">
        <v>19</v>
      </c>
      <c r="S211" s="238"/>
      <c r="T211" s="241">
        <f>VLOOKUP(AA211,'個票データ(男子)'!$A:$J,8,0)</f>
        <v>0</v>
      </c>
      <c r="U211" s="241"/>
      <c r="V211" s="241"/>
      <c r="W211" s="7"/>
      <c r="Y211" s="9">
        <v>29</v>
      </c>
      <c r="AA211" s="9">
        <v>29</v>
      </c>
    </row>
    <row r="212" spans="1:27">
      <c r="A212" s="238" t="s">
        <v>20</v>
      </c>
      <c r="B212" s="238"/>
      <c r="C212" s="238" t="s">
        <v>1</v>
      </c>
      <c r="D212" s="238"/>
      <c r="E212" s="238"/>
      <c r="F212" s="238" t="s">
        <v>22</v>
      </c>
      <c r="G212" s="238"/>
      <c r="H212" s="238" t="s">
        <v>23</v>
      </c>
      <c r="I212" s="238"/>
      <c r="J212" s="238"/>
      <c r="K212" s="7"/>
      <c r="L212" s="8"/>
      <c r="M212" s="238" t="s">
        <v>20</v>
      </c>
      <c r="N212" s="238"/>
      <c r="O212" s="238" t="s">
        <v>1</v>
      </c>
      <c r="P212" s="238"/>
      <c r="Q212" s="238"/>
      <c r="R212" s="238" t="s">
        <v>22</v>
      </c>
      <c r="S212" s="238"/>
      <c r="T212" s="238" t="s">
        <v>23</v>
      </c>
      <c r="U212" s="238"/>
      <c r="V212" s="238"/>
      <c r="W212" s="7"/>
    </row>
    <row r="213" spans="1:27" ht="22" customHeight="1">
      <c r="A213" s="238" t="str">
        <f>VLOOKUP(Y211,'個票データ(男子)'!$A:$J,2,0)</f>
        <v/>
      </c>
      <c r="B213" s="238"/>
      <c r="C213" s="238" t="str">
        <f>VLOOKUP(Y211,'個票データ(男子)'!$A:$J,3,0)</f>
        <v/>
      </c>
      <c r="D213" s="238"/>
      <c r="E213" s="238"/>
      <c r="F213" s="238" t="str">
        <f>VLOOKUP(Y211,'個票データ(男子)'!$A:$J,4,0)</f>
        <v/>
      </c>
      <c r="G213" s="238"/>
      <c r="H213" s="238">
        <f>'一覧表(男子)'!$C$6</f>
        <v>0</v>
      </c>
      <c r="I213" s="238"/>
      <c r="J213" s="238"/>
      <c r="K213" s="7"/>
      <c r="L213" s="8"/>
      <c r="M213" s="238" t="str">
        <f>VLOOKUP(AA211,'個票データ(男子)'!$A:$J,2,0)</f>
        <v/>
      </c>
      <c r="N213" s="238"/>
      <c r="O213" s="238" t="str">
        <f>VLOOKUP(AA211,'個票データ(男子)'!$A:$J,3,0)</f>
        <v/>
      </c>
      <c r="P213" s="238"/>
      <c r="Q213" s="238"/>
      <c r="R213" s="238" t="str">
        <f>VLOOKUP(AA211,'個票データ(男子)'!$A:$J,4,0)</f>
        <v/>
      </c>
      <c r="S213" s="238"/>
      <c r="T213" s="238">
        <f>'一覧表(男子)'!$C$6</f>
        <v>0</v>
      </c>
      <c r="U213" s="238"/>
      <c r="V213" s="238"/>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8" t="s">
        <v>13</v>
      </c>
      <c r="B216" s="238"/>
      <c r="C216" s="240">
        <f>VLOOKUP(Y216,'個票データ(男子)'!$A:$J,9,0)</f>
        <v>0</v>
      </c>
      <c r="D216" s="240"/>
      <c r="E216" s="240"/>
      <c r="F216" s="238" t="s">
        <v>19</v>
      </c>
      <c r="G216" s="238"/>
      <c r="H216" s="241">
        <f>VLOOKUP(Y216,'個票データ(男子)'!$A:$J,10,0)</f>
        <v>0</v>
      </c>
      <c r="I216" s="241"/>
      <c r="J216" s="241"/>
      <c r="K216" s="7"/>
      <c r="L216" s="8"/>
      <c r="M216" s="239" t="s">
        <v>13</v>
      </c>
      <c r="N216" s="239"/>
      <c r="O216" s="242">
        <f>VLOOKUP(AA216,'個票データ(男子)'!$A:$J,5,0)</f>
        <v>0</v>
      </c>
      <c r="P216" s="242"/>
      <c r="Q216" s="242"/>
      <c r="R216" s="239" t="s">
        <v>19</v>
      </c>
      <c r="S216" s="239"/>
      <c r="T216" s="243">
        <f>VLOOKUP(AA216,'個票データ(男子)'!$A:$J,6,0)</f>
        <v>0</v>
      </c>
      <c r="U216" s="243"/>
      <c r="V216" s="243"/>
      <c r="W216" s="7"/>
      <c r="Y216" s="9">
        <v>29</v>
      </c>
      <c r="AA216" s="9">
        <v>30</v>
      </c>
    </row>
    <row r="217" spans="1:27">
      <c r="A217" s="238" t="s">
        <v>20</v>
      </c>
      <c r="B217" s="238"/>
      <c r="C217" s="238" t="s">
        <v>1</v>
      </c>
      <c r="D217" s="238"/>
      <c r="E217" s="238"/>
      <c r="F217" s="238" t="s">
        <v>22</v>
      </c>
      <c r="G217" s="238"/>
      <c r="H217" s="238" t="s">
        <v>23</v>
      </c>
      <c r="I217" s="238"/>
      <c r="J217" s="238"/>
      <c r="K217" s="7"/>
      <c r="L217" s="8"/>
      <c r="M217" s="239" t="s">
        <v>20</v>
      </c>
      <c r="N217" s="239"/>
      <c r="O217" s="239" t="s">
        <v>1</v>
      </c>
      <c r="P217" s="239"/>
      <c r="Q217" s="239"/>
      <c r="R217" s="239" t="s">
        <v>22</v>
      </c>
      <c r="S217" s="239"/>
      <c r="T217" s="239" t="s">
        <v>23</v>
      </c>
      <c r="U217" s="239"/>
      <c r="V217" s="239"/>
      <c r="W217" s="7"/>
    </row>
    <row r="218" spans="1:27" ht="22" customHeight="1">
      <c r="A218" s="238" t="str">
        <f>VLOOKUP(Y216,'個票データ(男子)'!$A:$J,2,0)</f>
        <v/>
      </c>
      <c r="B218" s="238"/>
      <c r="C218" s="238" t="str">
        <f>VLOOKUP(Y216,'個票データ(男子)'!$A:$J,3,0)</f>
        <v/>
      </c>
      <c r="D218" s="238"/>
      <c r="E218" s="238"/>
      <c r="F218" s="238" t="str">
        <f>VLOOKUP(Y216,'個票データ(男子)'!$A:$J,4,0)</f>
        <v/>
      </c>
      <c r="G218" s="238"/>
      <c r="H218" s="238">
        <f>'一覧表(男子)'!$C$6</f>
        <v>0</v>
      </c>
      <c r="I218" s="238"/>
      <c r="J218" s="238"/>
      <c r="K218" s="7"/>
      <c r="L218" s="8"/>
      <c r="M218" s="239" t="str">
        <f>VLOOKUP(AA216,'個票データ(男子)'!$A:$J,2,0)</f>
        <v/>
      </c>
      <c r="N218" s="239"/>
      <c r="O218" s="239" t="str">
        <f>VLOOKUP(AA216,'個票データ(男子)'!$A:$J,3,0)</f>
        <v/>
      </c>
      <c r="P218" s="239"/>
      <c r="Q218" s="239"/>
      <c r="R218" s="239" t="str">
        <f>VLOOKUP(AA216,'個票データ(男子)'!$A:$J,4,0)</f>
        <v/>
      </c>
      <c r="S218" s="239"/>
      <c r="T218" s="239">
        <f>'一覧表(男子)'!$C$6</f>
        <v>0</v>
      </c>
      <c r="U218" s="239"/>
      <c r="V218" s="239"/>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8" t="s">
        <v>13</v>
      </c>
      <c r="B221" s="238"/>
      <c r="C221" s="240">
        <f>VLOOKUP(Y221,'個票データ(男子)'!$A:$J,7,0)</f>
        <v>0</v>
      </c>
      <c r="D221" s="240"/>
      <c r="E221" s="240"/>
      <c r="F221" s="238" t="s">
        <v>19</v>
      </c>
      <c r="G221" s="238"/>
      <c r="H221" s="241">
        <f>VLOOKUP(Y221,'個票データ(男子)'!$A:$J,8,0)</f>
        <v>0</v>
      </c>
      <c r="I221" s="241"/>
      <c r="J221" s="241"/>
      <c r="K221" s="7"/>
      <c r="L221" s="8"/>
      <c r="M221" s="239" t="s">
        <v>13</v>
      </c>
      <c r="N221" s="239"/>
      <c r="O221" s="242">
        <f>VLOOKUP(AA221,'個票データ(男子)'!$A:$J,9,0)</f>
        <v>0</v>
      </c>
      <c r="P221" s="242"/>
      <c r="Q221" s="242"/>
      <c r="R221" s="239" t="s">
        <v>19</v>
      </c>
      <c r="S221" s="239"/>
      <c r="T221" s="243">
        <f>VLOOKUP(AA221,'個票データ(男子)'!$A:$J,10,0)</f>
        <v>0</v>
      </c>
      <c r="U221" s="243"/>
      <c r="V221" s="243"/>
      <c r="W221" s="7"/>
      <c r="Y221" s="9">
        <v>30</v>
      </c>
      <c r="AA221" s="9">
        <v>30</v>
      </c>
    </row>
    <row r="222" spans="1:27">
      <c r="A222" s="238" t="s">
        <v>20</v>
      </c>
      <c r="B222" s="238"/>
      <c r="C222" s="238" t="s">
        <v>1</v>
      </c>
      <c r="D222" s="238"/>
      <c r="E222" s="238"/>
      <c r="F222" s="238" t="s">
        <v>22</v>
      </c>
      <c r="G222" s="238"/>
      <c r="H222" s="238" t="s">
        <v>23</v>
      </c>
      <c r="I222" s="238"/>
      <c r="J222" s="238"/>
      <c r="K222" s="7"/>
      <c r="L222" s="8"/>
      <c r="M222" s="239" t="s">
        <v>20</v>
      </c>
      <c r="N222" s="239"/>
      <c r="O222" s="239" t="s">
        <v>1</v>
      </c>
      <c r="P222" s="239"/>
      <c r="Q222" s="239"/>
      <c r="R222" s="239" t="s">
        <v>22</v>
      </c>
      <c r="S222" s="239"/>
      <c r="T222" s="239" t="s">
        <v>23</v>
      </c>
      <c r="U222" s="239"/>
      <c r="V222" s="239"/>
      <c r="W222" s="7"/>
    </row>
    <row r="223" spans="1:27" ht="22" customHeight="1">
      <c r="A223" s="238" t="str">
        <f>VLOOKUP(Y221,'個票データ(男子)'!$A:$J,2,0)</f>
        <v/>
      </c>
      <c r="B223" s="238"/>
      <c r="C223" s="238" t="str">
        <f>VLOOKUP(Y221,'個票データ(男子)'!$A:$J,3,0)</f>
        <v/>
      </c>
      <c r="D223" s="238"/>
      <c r="E223" s="238"/>
      <c r="F223" s="238" t="str">
        <f>VLOOKUP(Y221,'個票データ(男子)'!$A:$J,4,0)</f>
        <v/>
      </c>
      <c r="G223" s="238"/>
      <c r="H223" s="238">
        <f>'一覧表(男子)'!$C$6</f>
        <v>0</v>
      </c>
      <c r="I223" s="238"/>
      <c r="J223" s="238"/>
      <c r="K223" s="7"/>
      <c r="L223" s="8"/>
      <c r="M223" s="239" t="str">
        <f>VLOOKUP(AA221,'個票データ(男子)'!$A:$J,2,0)</f>
        <v/>
      </c>
      <c r="N223" s="239"/>
      <c r="O223" s="239" t="str">
        <f>VLOOKUP(AA221,'個票データ(男子)'!$A:$J,3,0)</f>
        <v/>
      </c>
      <c r="P223" s="239"/>
      <c r="Q223" s="239"/>
      <c r="R223" s="239" t="str">
        <f>VLOOKUP(AA221,'個票データ(男子)'!$A:$J,4,0)</f>
        <v/>
      </c>
      <c r="S223" s="239"/>
      <c r="T223" s="239">
        <f>'一覧表(男子)'!$C$6</f>
        <v>0</v>
      </c>
      <c r="U223" s="239"/>
      <c r="V223" s="239"/>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8" t="s">
        <v>13</v>
      </c>
      <c r="B226" s="238"/>
      <c r="C226" s="240">
        <f>VLOOKUP(Y226,'個票データ(男子)'!$A:$J,5,0)</f>
        <v>0</v>
      </c>
      <c r="D226" s="240"/>
      <c r="E226" s="240"/>
      <c r="F226" s="238" t="s">
        <v>19</v>
      </c>
      <c r="G226" s="238"/>
      <c r="H226" s="241">
        <f>VLOOKUP(Y226,'個票データ(男子)'!$A:$J,6,0)</f>
        <v>0</v>
      </c>
      <c r="I226" s="241"/>
      <c r="J226" s="241"/>
      <c r="K226" s="7"/>
      <c r="L226" s="8"/>
      <c r="M226" s="238" t="s">
        <v>13</v>
      </c>
      <c r="N226" s="238"/>
      <c r="O226" s="240">
        <f>VLOOKUP(AA226,'個票データ(男子)'!$A:$J,7,0)</f>
        <v>0</v>
      </c>
      <c r="P226" s="240"/>
      <c r="Q226" s="240"/>
      <c r="R226" s="238" t="s">
        <v>19</v>
      </c>
      <c r="S226" s="238"/>
      <c r="T226" s="241">
        <f>VLOOKUP(AA226,'個票データ(男子)'!$A:$J,8,0)</f>
        <v>0</v>
      </c>
      <c r="U226" s="241"/>
      <c r="V226" s="241"/>
      <c r="W226" s="7"/>
      <c r="Y226" s="9">
        <v>31</v>
      </c>
      <c r="AA226" s="9">
        <v>31</v>
      </c>
    </row>
    <row r="227" spans="1:27">
      <c r="A227" s="238" t="s">
        <v>20</v>
      </c>
      <c r="B227" s="238"/>
      <c r="C227" s="238" t="s">
        <v>1</v>
      </c>
      <c r="D227" s="238"/>
      <c r="E227" s="238"/>
      <c r="F227" s="238" t="s">
        <v>22</v>
      </c>
      <c r="G227" s="238"/>
      <c r="H227" s="238" t="s">
        <v>23</v>
      </c>
      <c r="I227" s="238"/>
      <c r="J227" s="238"/>
      <c r="K227" s="7"/>
      <c r="L227" s="8"/>
      <c r="M227" s="238" t="s">
        <v>20</v>
      </c>
      <c r="N227" s="238"/>
      <c r="O227" s="238" t="s">
        <v>1</v>
      </c>
      <c r="P227" s="238"/>
      <c r="Q227" s="238"/>
      <c r="R227" s="238" t="s">
        <v>22</v>
      </c>
      <c r="S227" s="238"/>
      <c r="T227" s="238" t="s">
        <v>23</v>
      </c>
      <c r="U227" s="238"/>
      <c r="V227" s="238"/>
      <c r="W227" s="7"/>
    </row>
    <row r="228" spans="1:27" ht="22" customHeight="1">
      <c r="A228" s="238" t="str">
        <f>VLOOKUP(Y226,'個票データ(男子)'!$A:$J,2,0)</f>
        <v/>
      </c>
      <c r="B228" s="238"/>
      <c r="C228" s="238" t="str">
        <f>VLOOKUP(Y226,'個票データ(男子)'!$A:$J,3,0)</f>
        <v/>
      </c>
      <c r="D228" s="238"/>
      <c r="E228" s="238"/>
      <c r="F228" s="238" t="str">
        <f>VLOOKUP(Y226,'個票データ(男子)'!$A:$J,4,0)</f>
        <v/>
      </c>
      <c r="G228" s="238"/>
      <c r="H228" s="238">
        <f>'一覧表(男子)'!$C$6</f>
        <v>0</v>
      </c>
      <c r="I228" s="238"/>
      <c r="J228" s="238"/>
      <c r="K228" s="7"/>
      <c r="L228" s="8"/>
      <c r="M228" s="238" t="str">
        <f>VLOOKUP(AA226,'個票データ(男子)'!$A:$J,2,0)</f>
        <v/>
      </c>
      <c r="N228" s="238"/>
      <c r="O228" s="238" t="str">
        <f>VLOOKUP(AA226,'個票データ(男子)'!$A:$J,3,0)</f>
        <v/>
      </c>
      <c r="P228" s="238"/>
      <c r="Q228" s="238"/>
      <c r="R228" s="238" t="str">
        <f>VLOOKUP(AA226,'個票データ(男子)'!$A:$J,4,0)</f>
        <v/>
      </c>
      <c r="S228" s="238"/>
      <c r="T228" s="238">
        <f>'一覧表(男子)'!$C$6</f>
        <v>0</v>
      </c>
      <c r="U228" s="238"/>
      <c r="V228" s="238"/>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8" t="s">
        <v>13</v>
      </c>
      <c r="B231" s="238"/>
      <c r="C231" s="240">
        <f>VLOOKUP(Y231,'個票データ(男子)'!$A:$J,9,0)</f>
        <v>0</v>
      </c>
      <c r="D231" s="240"/>
      <c r="E231" s="240"/>
      <c r="F231" s="238" t="s">
        <v>19</v>
      </c>
      <c r="G231" s="238"/>
      <c r="H231" s="241">
        <f>VLOOKUP(Y231,'個票データ(男子)'!$A:$J,10,0)</f>
        <v>0</v>
      </c>
      <c r="I231" s="241"/>
      <c r="J231" s="241"/>
      <c r="K231" s="7"/>
      <c r="L231" s="8"/>
      <c r="M231" s="239" t="s">
        <v>13</v>
      </c>
      <c r="N231" s="239"/>
      <c r="O231" s="242">
        <f>VLOOKUP(AA231,'個票データ(男子)'!$A:$J,5,0)</f>
        <v>0</v>
      </c>
      <c r="P231" s="242"/>
      <c r="Q231" s="242"/>
      <c r="R231" s="239" t="s">
        <v>19</v>
      </c>
      <c r="S231" s="239"/>
      <c r="T231" s="243">
        <f>VLOOKUP(AA231,'個票データ(男子)'!$A:$J,6,0)</f>
        <v>0</v>
      </c>
      <c r="U231" s="243"/>
      <c r="V231" s="243"/>
      <c r="W231" s="7"/>
      <c r="Y231" s="9">
        <v>31</v>
      </c>
      <c r="AA231" s="9">
        <v>32</v>
      </c>
    </row>
    <row r="232" spans="1:27">
      <c r="A232" s="238" t="s">
        <v>20</v>
      </c>
      <c r="B232" s="238"/>
      <c r="C232" s="238" t="s">
        <v>1</v>
      </c>
      <c r="D232" s="238"/>
      <c r="E232" s="238"/>
      <c r="F232" s="238" t="s">
        <v>22</v>
      </c>
      <c r="G232" s="238"/>
      <c r="H232" s="238" t="s">
        <v>23</v>
      </c>
      <c r="I232" s="238"/>
      <c r="J232" s="238"/>
      <c r="K232" s="7"/>
      <c r="L232" s="8"/>
      <c r="M232" s="239" t="s">
        <v>20</v>
      </c>
      <c r="N232" s="239"/>
      <c r="O232" s="239" t="s">
        <v>1</v>
      </c>
      <c r="P232" s="239"/>
      <c r="Q232" s="239"/>
      <c r="R232" s="239" t="s">
        <v>22</v>
      </c>
      <c r="S232" s="239"/>
      <c r="T232" s="239" t="s">
        <v>23</v>
      </c>
      <c r="U232" s="239"/>
      <c r="V232" s="239"/>
      <c r="W232" s="7"/>
    </row>
    <row r="233" spans="1:27" ht="22" customHeight="1">
      <c r="A233" s="238" t="str">
        <f>VLOOKUP(Y231,'個票データ(男子)'!$A:$J,2,0)</f>
        <v/>
      </c>
      <c r="B233" s="238"/>
      <c r="C233" s="238" t="str">
        <f>VLOOKUP(Y231,'個票データ(男子)'!$A:$J,3,0)</f>
        <v/>
      </c>
      <c r="D233" s="238"/>
      <c r="E233" s="238"/>
      <c r="F233" s="238" t="str">
        <f>VLOOKUP(Y231,'個票データ(男子)'!$A:$J,4,0)</f>
        <v/>
      </c>
      <c r="G233" s="238"/>
      <c r="H233" s="238">
        <f>'一覧表(男子)'!$C$6</f>
        <v>0</v>
      </c>
      <c r="I233" s="238"/>
      <c r="J233" s="238"/>
      <c r="K233" s="7"/>
      <c r="L233" s="8"/>
      <c r="M233" s="239" t="str">
        <f>VLOOKUP(AA231,'個票データ(男子)'!$A:$J,2,0)</f>
        <v/>
      </c>
      <c r="N233" s="239"/>
      <c r="O233" s="239" t="str">
        <f>VLOOKUP(AA231,'個票データ(男子)'!$A:$J,3,0)</f>
        <v/>
      </c>
      <c r="P233" s="239"/>
      <c r="Q233" s="239"/>
      <c r="R233" s="239" t="str">
        <f>VLOOKUP(AA231,'個票データ(男子)'!$A:$J,4,0)</f>
        <v/>
      </c>
      <c r="S233" s="239"/>
      <c r="T233" s="239">
        <f>'一覧表(男子)'!$C$6</f>
        <v>0</v>
      </c>
      <c r="U233" s="239"/>
      <c r="V233" s="239"/>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8" t="s">
        <v>13</v>
      </c>
      <c r="B236" s="238"/>
      <c r="C236" s="240">
        <f>VLOOKUP(Y236,'個票データ(男子)'!$A:$J,7,0)</f>
        <v>0</v>
      </c>
      <c r="D236" s="240"/>
      <c r="E236" s="240"/>
      <c r="F236" s="238" t="s">
        <v>19</v>
      </c>
      <c r="G236" s="238"/>
      <c r="H236" s="241">
        <f>VLOOKUP(Y236,'個票データ(男子)'!$A:$J,8,0)</f>
        <v>0</v>
      </c>
      <c r="I236" s="241"/>
      <c r="J236" s="241"/>
      <c r="K236" s="7"/>
      <c r="L236" s="8"/>
      <c r="M236" s="239" t="s">
        <v>13</v>
      </c>
      <c r="N236" s="239"/>
      <c r="O236" s="242">
        <f>VLOOKUP(AA236,'個票データ(男子)'!$A:$J,9,0)</f>
        <v>0</v>
      </c>
      <c r="P236" s="242"/>
      <c r="Q236" s="242"/>
      <c r="R236" s="239" t="s">
        <v>19</v>
      </c>
      <c r="S236" s="239"/>
      <c r="T236" s="243">
        <f>VLOOKUP(AA236,'個票データ(男子)'!$A:$J,10,0)</f>
        <v>0</v>
      </c>
      <c r="U236" s="243"/>
      <c r="V236" s="243"/>
      <c r="W236" s="7"/>
      <c r="Y236" s="9">
        <v>32</v>
      </c>
      <c r="AA236" s="9">
        <v>32</v>
      </c>
    </row>
    <row r="237" spans="1:27">
      <c r="A237" s="238" t="s">
        <v>20</v>
      </c>
      <c r="B237" s="238"/>
      <c r="C237" s="238" t="s">
        <v>1</v>
      </c>
      <c r="D237" s="238"/>
      <c r="E237" s="238"/>
      <c r="F237" s="238" t="s">
        <v>22</v>
      </c>
      <c r="G237" s="238"/>
      <c r="H237" s="238" t="s">
        <v>23</v>
      </c>
      <c r="I237" s="238"/>
      <c r="J237" s="238"/>
      <c r="K237" s="7"/>
      <c r="L237" s="8"/>
      <c r="M237" s="239" t="s">
        <v>20</v>
      </c>
      <c r="N237" s="239"/>
      <c r="O237" s="239" t="s">
        <v>1</v>
      </c>
      <c r="P237" s="239"/>
      <c r="Q237" s="239"/>
      <c r="R237" s="239" t="s">
        <v>22</v>
      </c>
      <c r="S237" s="239"/>
      <c r="T237" s="239" t="s">
        <v>23</v>
      </c>
      <c r="U237" s="239"/>
      <c r="V237" s="239"/>
      <c r="W237" s="7"/>
    </row>
    <row r="238" spans="1:27" ht="22" customHeight="1">
      <c r="A238" s="238" t="str">
        <f>VLOOKUP(Y236,'個票データ(男子)'!$A:$J,2,0)</f>
        <v/>
      </c>
      <c r="B238" s="238"/>
      <c r="C238" s="238" t="str">
        <f>VLOOKUP(Y236,'個票データ(男子)'!$A:$J,3,0)</f>
        <v/>
      </c>
      <c r="D238" s="238"/>
      <c r="E238" s="238"/>
      <c r="F238" s="238" t="str">
        <f>VLOOKUP(Y236,'個票データ(男子)'!$A:$J,4,0)</f>
        <v/>
      </c>
      <c r="G238" s="238"/>
      <c r="H238" s="238">
        <f>'一覧表(男子)'!$C$6</f>
        <v>0</v>
      </c>
      <c r="I238" s="238"/>
      <c r="J238" s="238"/>
      <c r="K238" s="7"/>
      <c r="L238" s="8"/>
      <c r="M238" s="239" t="str">
        <f>VLOOKUP(AA236,'個票データ(男子)'!$A:$J,2,0)</f>
        <v/>
      </c>
      <c r="N238" s="239"/>
      <c r="O238" s="239" t="str">
        <f>VLOOKUP(AA236,'個票データ(男子)'!$A:$J,3,0)</f>
        <v/>
      </c>
      <c r="P238" s="239"/>
      <c r="Q238" s="239"/>
      <c r="R238" s="239" t="str">
        <f>VLOOKUP(AA236,'個票データ(男子)'!$A:$J,4,0)</f>
        <v/>
      </c>
      <c r="S238" s="239"/>
      <c r="T238" s="239">
        <f>'一覧表(男子)'!$C$6</f>
        <v>0</v>
      </c>
      <c r="U238" s="239"/>
      <c r="V238" s="239"/>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8" t="s">
        <v>13</v>
      </c>
      <c r="B241" s="238"/>
      <c r="C241" s="240">
        <f>VLOOKUP(Y241,'個票データ(男子)'!$A:$J,5,0)</f>
        <v>0</v>
      </c>
      <c r="D241" s="240"/>
      <c r="E241" s="240"/>
      <c r="F241" s="238" t="s">
        <v>19</v>
      </c>
      <c r="G241" s="238"/>
      <c r="H241" s="241">
        <f>VLOOKUP(Y241,'個票データ(男子)'!$A:$J,6,0)</f>
        <v>0</v>
      </c>
      <c r="I241" s="241"/>
      <c r="J241" s="241"/>
      <c r="K241" s="7"/>
      <c r="L241" s="8"/>
      <c r="M241" s="238" t="s">
        <v>13</v>
      </c>
      <c r="N241" s="238"/>
      <c r="O241" s="240">
        <f>VLOOKUP(AA241,'個票データ(男子)'!$A:$J,7,0)</f>
        <v>0</v>
      </c>
      <c r="P241" s="240"/>
      <c r="Q241" s="240"/>
      <c r="R241" s="238" t="s">
        <v>19</v>
      </c>
      <c r="S241" s="238"/>
      <c r="T241" s="241">
        <f>VLOOKUP(AA241,'個票データ(男子)'!$A:$J,8,0)</f>
        <v>0</v>
      </c>
      <c r="U241" s="241"/>
      <c r="V241" s="241"/>
      <c r="W241" s="7"/>
      <c r="Y241" s="9">
        <v>33</v>
      </c>
      <c r="AA241" s="9">
        <v>33</v>
      </c>
    </row>
    <row r="242" spans="1:27">
      <c r="A242" s="238" t="s">
        <v>20</v>
      </c>
      <c r="B242" s="238"/>
      <c r="C242" s="238" t="s">
        <v>1</v>
      </c>
      <c r="D242" s="238"/>
      <c r="E242" s="238"/>
      <c r="F242" s="238" t="s">
        <v>22</v>
      </c>
      <c r="G242" s="238"/>
      <c r="H242" s="238" t="s">
        <v>23</v>
      </c>
      <c r="I242" s="238"/>
      <c r="J242" s="238"/>
      <c r="K242" s="7"/>
      <c r="L242" s="8"/>
      <c r="M242" s="238" t="s">
        <v>20</v>
      </c>
      <c r="N242" s="238"/>
      <c r="O242" s="238" t="s">
        <v>1</v>
      </c>
      <c r="P242" s="238"/>
      <c r="Q242" s="238"/>
      <c r="R242" s="238" t="s">
        <v>22</v>
      </c>
      <c r="S242" s="238"/>
      <c r="T242" s="238" t="s">
        <v>23</v>
      </c>
      <c r="U242" s="238"/>
      <c r="V242" s="238"/>
      <c r="W242" s="7"/>
    </row>
    <row r="243" spans="1:27" ht="22" customHeight="1">
      <c r="A243" s="238" t="str">
        <f>VLOOKUP(Y241,'個票データ(男子)'!$A:$J,2,0)</f>
        <v/>
      </c>
      <c r="B243" s="238"/>
      <c r="C243" s="238" t="str">
        <f>VLOOKUP(Y241,'個票データ(男子)'!$A:$J,3,0)</f>
        <v/>
      </c>
      <c r="D243" s="238"/>
      <c r="E243" s="238"/>
      <c r="F243" s="238" t="str">
        <f>VLOOKUP(Y241,'個票データ(男子)'!$A:$J,4,0)</f>
        <v/>
      </c>
      <c r="G243" s="238"/>
      <c r="H243" s="238">
        <f>'一覧表(男子)'!$C$6</f>
        <v>0</v>
      </c>
      <c r="I243" s="238"/>
      <c r="J243" s="238"/>
      <c r="K243" s="7"/>
      <c r="L243" s="8"/>
      <c r="M243" s="238" t="str">
        <f>VLOOKUP(AA241,'個票データ(男子)'!$A:$J,2,0)</f>
        <v/>
      </c>
      <c r="N243" s="238"/>
      <c r="O243" s="238" t="str">
        <f>VLOOKUP(AA241,'個票データ(男子)'!$A:$J,3,0)</f>
        <v/>
      </c>
      <c r="P243" s="238"/>
      <c r="Q243" s="238"/>
      <c r="R243" s="238" t="str">
        <f>VLOOKUP(AA241,'個票データ(男子)'!$A:$J,4,0)</f>
        <v/>
      </c>
      <c r="S243" s="238"/>
      <c r="T243" s="238">
        <f>'一覧表(男子)'!$C$6</f>
        <v>0</v>
      </c>
      <c r="U243" s="238"/>
      <c r="V243" s="238"/>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8" t="s">
        <v>13</v>
      </c>
      <c r="B246" s="238"/>
      <c r="C246" s="240">
        <f>VLOOKUP(Y246,'個票データ(男子)'!$A:$J,9,0)</f>
        <v>0</v>
      </c>
      <c r="D246" s="240"/>
      <c r="E246" s="240"/>
      <c r="F246" s="238" t="s">
        <v>19</v>
      </c>
      <c r="G246" s="238"/>
      <c r="H246" s="241">
        <f>VLOOKUP(Y246,'個票データ(男子)'!$A:$J,10,0)</f>
        <v>0</v>
      </c>
      <c r="I246" s="241"/>
      <c r="J246" s="241"/>
      <c r="K246" s="7"/>
      <c r="L246" s="8"/>
      <c r="M246" s="239" t="s">
        <v>13</v>
      </c>
      <c r="N246" s="239"/>
      <c r="O246" s="242">
        <f>VLOOKUP(AA246,'個票データ(男子)'!$A:$J,5,0)</f>
        <v>0</v>
      </c>
      <c r="P246" s="242"/>
      <c r="Q246" s="242"/>
      <c r="R246" s="239" t="s">
        <v>19</v>
      </c>
      <c r="S246" s="239"/>
      <c r="T246" s="243">
        <f>VLOOKUP(AA246,'個票データ(男子)'!$A:$J,6,0)</f>
        <v>0</v>
      </c>
      <c r="U246" s="243"/>
      <c r="V246" s="243"/>
      <c r="W246" s="7"/>
      <c r="Y246" s="9">
        <v>33</v>
      </c>
      <c r="AA246" s="9">
        <v>34</v>
      </c>
    </row>
    <row r="247" spans="1:27">
      <c r="A247" s="238" t="s">
        <v>20</v>
      </c>
      <c r="B247" s="238"/>
      <c r="C247" s="238" t="s">
        <v>1</v>
      </c>
      <c r="D247" s="238"/>
      <c r="E247" s="238"/>
      <c r="F247" s="238" t="s">
        <v>22</v>
      </c>
      <c r="G247" s="238"/>
      <c r="H247" s="238" t="s">
        <v>23</v>
      </c>
      <c r="I247" s="238"/>
      <c r="J247" s="238"/>
      <c r="K247" s="7"/>
      <c r="L247" s="8"/>
      <c r="M247" s="239" t="s">
        <v>20</v>
      </c>
      <c r="N247" s="239"/>
      <c r="O247" s="239" t="s">
        <v>1</v>
      </c>
      <c r="P247" s="239"/>
      <c r="Q247" s="239"/>
      <c r="R247" s="239" t="s">
        <v>22</v>
      </c>
      <c r="S247" s="239"/>
      <c r="T247" s="239" t="s">
        <v>23</v>
      </c>
      <c r="U247" s="239"/>
      <c r="V247" s="239"/>
      <c r="W247" s="7"/>
    </row>
    <row r="248" spans="1:27" ht="22" customHeight="1">
      <c r="A248" s="238" t="str">
        <f>VLOOKUP(Y246,'個票データ(男子)'!$A:$J,2,0)</f>
        <v/>
      </c>
      <c r="B248" s="238"/>
      <c r="C248" s="238" t="str">
        <f>VLOOKUP(Y246,'個票データ(男子)'!$A:$J,3,0)</f>
        <v/>
      </c>
      <c r="D248" s="238"/>
      <c r="E248" s="238"/>
      <c r="F248" s="238" t="str">
        <f>VLOOKUP(Y246,'個票データ(男子)'!$A:$J,4,0)</f>
        <v/>
      </c>
      <c r="G248" s="238"/>
      <c r="H248" s="238">
        <f>'一覧表(男子)'!$C$6</f>
        <v>0</v>
      </c>
      <c r="I248" s="238"/>
      <c r="J248" s="238"/>
      <c r="K248" s="7"/>
      <c r="L248" s="8"/>
      <c r="M248" s="239" t="str">
        <f>VLOOKUP(AA246,'個票データ(男子)'!$A:$J,2,0)</f>
        <v/>
      </c>
      <c r="N248" s="239"/>
      <c r="O248" s="239" t="str">
        <f>VLOOKUP(AA246,'個票データ(男子)'!$A:$J,3,0)</f>
        <v/>
      </c>
      <c r="P248" s="239"/>
      <c r="Q248" s="239"/>
      <c r="R248" s="239" t="str">
        <f>VLOOKUP(AA246,'個票データ(男子)'!$A:$J,4,0)</f>
        <v/>
      </c>
      <c r="S248" s="239"/>
      <c r="T248" s="239">
        <f>'一覧表(男子)'!$C$6</f>
        <v>0</v>
      </c>
      <c r="U248" s="239"/>
      <c r="V248" s="239"/>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8" t="s">
        <v>13</v>
      </c>
      <c r="B251" s="238"/>
      <c r="C251" s="240">
        <f>VLOOKUP(Y251,'個票データ(男子)'!$A:$J,7,0)</f>
        <v>0</v>
      </c>
      <c r="D251" s="240"/>
      <c r="E251" s="240"/>
      <c r="F251" s="238" t="s">
        <v>19</v>
      </c>
      <c r="G251" s="238"/>
      <c r="H251" s="241">
        <f>VLOOKUP(Y251,'個票データ(男子)'!$A:$J,8,0)</f>
        <v>0</v>
      </c>
      <c r="I251" s="241"/>
      <c r="J251" s="241"/>
      <c r="K251" s="7"/>
      <c r="L251" s="8"/>
      <c r="M251" s="239" t="s">
        <v>13</v>
      </c>
      <c r="N251" s="239"/>
      <c r="O251" s="242">
        <f>VLOOKUP(AA251,'個票データ(男子)'!$A:$J,9,0)</f>
        <v>0</v>
      </c>
      <c r="P251" s="242"/>
      <c r="Q251" s="242"/>
      <c r="R251" s="239" t="s">
        <v>19</v>
      </c>
      <c r="S251" s="239"/>
      <c r="T251" s="243">
        <f>VLOOKUP(AA251,'個票データ(男子)'!$A:$J,10,0)</f>
        <v>0</v>
      </c>
      <c r="U251" s="243"/>
      <c r="V251" s="243"/>
      <c r="W251" s="7"/>
      <c r="Y251" s="9">
        <v>34</v>
      </c>
      <c r="AA251" s="9">
        <v>34</v>
      </c>
    </row>
    <row r="252" spans="1:27">
      <c r="A252" s="238" t="s">
        <v>20</v>
      </c>
      <c r="B252" s="238"/>
      <c r="C252" s="238" t="s">
        <v>1</v>
      </c>
      <c r="D252" s="238"/>
      <c r="E252" s="238"/>
      <c r="F252" s="238" t="s">
        <v>22</v>
      </c>
      <c r="G252" s="238"/>
      <c r="H252" s="238" t="s">
        <v>23</v>
      </c>
      <c r="I252" s="238"/>
      <c r="J252" s="238"/>
      <c r="K252" s="7"/>
      <c r="L252" s="8"/>
      <c r="M252" s="239" t="s">
        <v>20</v>
      </c>
      <c r="N252" s="239"/>
      <c r="O252" s="239" t="s">
        <v>1</v>
      </c>
      <c r="P252" s="239"/>
      <c r="Q252" s="239"/>
      <c r="R252" s="239" t="s">
        <v>22</v>
      </c>
      <c r="S252" s="239"/>
      <c r="T252" s="239" t="s">
        <v>23</v>
      </c>
      <c r="U252" s="239"/>
      <c r="V252" s="239"/>
      <c r="W252" s="7"/>
    </row>
    <row r="253" spans="1:27" ht="22" customHeight="1">
      <c r="A253" s="238" t="str">
        <f>VLOOKUP(Y251,'個票データ(男子)'!$A:$J,2,0)</f>
        <v/>
      </c>
      <c r="B253" s="238"/>
      <c r="C253" s="238" t="str">
        <f>VLOOKUP(Y251,'個票データ(男子)'!$A:$J,3,0)</f>
        <v/>
      </c>
      <c r="D253" s="238"/>
      <c r="E253" s="238"/>
      <c r="F253" s="238" t="str">
        <f>VLOOKUP(Y251,'個票データ(男子)'!$A:$J,4,0)</f>
        <v/>
      </c>
      <c r="G253" s="238"/>
      <c r="H253" s="238">
        <f>'一覧表(男子)'!$C$6</f>
        <v>0</v>
      </c>
      <c r="I253" s="238"/>
      <c r="J253" s="238"/>
      <c r="K253" s="7"/>
      <c r="L253" s="8"/>
      <c r="M253" s="239" t="str">
        <f>VLOOKUP(AA251,'個票データ(男子)'!$A:$J,2,0)</f>
        <v/>
      </c>
      <c r="N253" s="239"/>
      <c r="O253" s="239" t="str">
        <f>VLOOKUP(AA251,'個票データ(男子)'!$A:$J,3,0)</f>
        <v/>
      </c>
      <c r="P253" s="239"/>
      <c r="Q253" s="239"/>
      <c r="R253" s="239" t="str">
        <f>VLOOKUP(AA251,'個票データ(男子)'!$A:$J,4,0)</f>
        <v/>
      </c>
      <c r="S253" s="239"/>
      <c r="T253" s="239">
        <f>'一覧表(男子)'!$C$6</f>
        <v>0</v>
      </c>
      <c r="U253" s="239"/>
      <c r="V253" s="239"/>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8" t="s">
        <v>13</v>
      </c>
      <c r="B256" s="238"/>
      <c r="C256" s="240">
        <f>VLOOKUP(Y256,'個票データ(男子)'!$A:$J,5,0)</f>
        <v>0</v>
      </c>
      <c r="D256" s="240"/>
      <c r="E256" s="240"/>
      <c r="F256" s="238" t="s">
        <v>19</v>
      </c>
      <c r="G256" s="238"/>
      <c r="H256" s="241">
        <f>VLOOKUP(Y256,'個票データ(男子)'!$A:$J,6,0)</f>
        <v>0</v>
      </c>
      <c r="I256" s="241"/>
      <c r="J256" s="241"/>
      <c r="K256" s="7"/>
      <c r="L256" s="8"/>
      <c r="M256" s="238" t="s">
        <v>13</v>
      </c>
      <c r="N256" s="238"/>
      <c r="O256" s="240">
        <f>VLOOKUP(AA256,'個票データ(男子)'!$A:$J,7,0)</f>
        <v>0</v>
      </c>
      <c r="P256" s="240"/>
      <c r="Q256" s="240"/>
      <c r="R256" s="238" t="s">
        <v>19</v>
      </c>
      <c r="S256" s="238"/>
      <c r="T256" s="241">
        <f>VLOOKUP(AA256,'個票データ(男子)'!$A:$J,8,0)</f>
        <v>0</v>
      </c>
      <c r="U256" s="241"/>
      <c r="V256" s="241"/>
      <c r="W256" s="7"/>
      <c r="Y256" s="9">
        <v>35</v>
      </c>
      <c r="AA256" s="9">
        <v>35</v>
      </c>
    </row>
    <row r="257" spans="1:27">
      <c r="A257" s="238" t="s">
        <v>20</v>
      </c>
      <c r="B257" s="238"/>
      <c r="C257" s="238" t="s">
        <v>1</v>
      </c>
      <c r="D257" s="238"/>
      <c r="E257" s="238"/>
      <c r="F257" s="238" t="s">
        <v>22</v>
      </c>
      <c r="G257" s="238"/>
      <c r="H257" s="238" t="s">
        <v>23</v>
      </c>
      <c r="I257" s="238"/>
      <c r="J257" s="238"/>
      <c r="K257" s="7"/>
      <c r="L257" s="8"/>
      <c r="M257" s="238" t="s">
        <v>20</v>
      </c>
      <c r="N257" s="238"/>
      <c r="O257" s="238" t="s">
        <v>1</v>
      </c>
      <c r="P257" s="238"/>
      <c r="Q257" s="238"/>
      <c r="R257" s="238" t="s">
        <v>22</v>
      </c>
      <c r="S257" s="238"/>
      <c r="T257" s="238" t="s">
        <v>23</v>
      </c>
      <c r="U257" s="238"/>
      <c r="V257" s="238"/>
      <c r="W257" s="7"/>
    </row>
    <row r="258" spans="1:27" ht="22" customHeight="1">
      <c r="A258" s="238" t="str">
        <f>VLOOKUP(Y256,'個票データ(男子)'!$A:$J,2,0)</f>
        <v/>
      </c>
      <c r="B258" s="238"/>
      <c r="C258" s="238" t="str">
        <f>VLOOKUP(Y256,'個票データ(男子)'!$A:$J,3,0)</f>
        <v/>
      </c>
      <c r="D258" s="238"/>
      <c r="E258" s="238"/>
      <c r="F258" s="238" t="str">
        <f>VLOOKUP(Y256,'個票データ(男子)'!$A:$J,4,0)</f>
        <v/>
      </c>
      <c r="G258" s="238"/>
      <c r="H258" s="238">
        <f>'一覧表(男子)'!$C$6</f>
        <v>0</v>
      </c>
      <c r="I258" s="238"/>
      <c r="J258" s="238"/>
      <c r="K258" s="7"/>
      <c r="L258" s="8"/>
      <c r="M258" s="238" t="str">
        <f>VLOOKUP(AA256,'個票データ(男子)'!$A:$J,2,0)</f>
        <v/>
      </c>
      <c r="N258" s="238"/>
      <c r="O258" s="238" t="str">
        <f>VLOOKUP(AA256,'個票データ(男子)'!$A:$J,3,0)</f>
        <v/>
      </c>
      <c r="P258" s="238"/>
      <c r="Q258" s="238"/>
      <c r="R258" s="238" t="str">
        <f>VLOOKUP(AA256,'個票データ(男子)'!$A:$J,4,0)</f>
        <v/>
      </c>
      <c r="S258" s="238"/>
      <c r="T258" s="238">
        <f>'一覧表(男子)'!$C$6</f>
        <v>0</v>
      </c>
      <c r="U258" s="238"/>
      <c r="V258" s="238"/>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8" t="s">
        <v>13</v>
      </c>
      <c r="B261" s="238"/>
      <c r="C261" s="240">
        <f>VLOOKUP(Y261,'個票データ(男子)'!$A:$J,9,0)</f>
        <v>0</v>
      </c>
      <c r="D261" s="240"/>
      <c r="E261" s="240"/>
      <c r="F261" s="238" t="s">
        <v>19</v>
      </c>
      <c r="G261" s="238"/>
      <c r="H261" s="241">
        <f>VLOOKUP(Y261,'個票データ(男子)'!$A:$J,10,0)</f>
        <v>0</v>
      </c>
      <c r="I261" s="241"/>
      <c r="J261" s="241"/>
      <c r="K261" s="7"/>
      <c r="L261" s="8"/>
      <c r="M261" s="239" t="s">
        <v>13</v>
      </c>
      <c r="N261" s="239"/>
      <c r="O261" s="242">
        <f>VLOOKUP(AA261,'個票データ(男子)'!$A:$J,5,0)</f>
        <v>0</v>
      </c>
      <c r="P261" s="242"/>
      <c r="Q261" s="242"/>
      <c r="R261" s="239" t="s">
        <v>19</v>
      </c>
      <c r="S261" s="239"/>
      <c r="T261" s="243">
        <f>VLOOKUP(AA261,'個票データ(男子)'!$A:$J,6,0)</f>
        <v>0</v>
      </c>
      <c r="U261" s="243"/>
      <c r="V261" s="243"/>
      <c r="W261" s="7"/>
      <c r="Y261" s="9">
        <v>35</v>
      </c>
      <c r="AA261" s="9">
        <v>36</v>
      </c>
    </row>
    <row r="262" spans="1:27">
      <c r="A262" s="238" t="s">
        <v>20</v>
      </c>
      <c r="B262" s="238"/>
      <c r="C262" s="238" t="s">
        <v>1</v>
      </c>
      <c r="D262" s="238"/>
      <c r="E262" s="238"/>
      <c r="F262" s="238" t="s">
        <v>22</v>
      </c>
      <c r="G262" s="238"/>
      <c r="H262" s="238" t="s">
        <v>23</v>
      </c>
      <c r="I262" s="238"/>
      <c r="J262" s="238"/>
      <c r="K262" s="7"/>
      <c r="L262" s="8"/>
      <c r="M262" s="239" t="s">
        <v>20</v>
      </c>
      <c r="N262" s="239"/>
      <c r="O262" s="239" t="s">
        <v>1</v>
      </c>
      <c r="P262" s="239"/>
      <c r="Q262" s="239"/>
      <c r="R262" s="239" t="s">
        <v>22</v>
      </c>
      <c r="S262" s="239"/>
      <c r="T262" s="239" t="s">
        <v>23</v>
      </c>
      <c r="U262" s="239"/>
      <c r="V262" s="239"/>
      <c r="W262" s="7"/>
    </row>
    <row r="263" spans="1:27" ht="22" customHeight="1">
      <c r="A263" s="238" t="str">
        <f>VLOOKUP(Y261,'個票データ(男子)'!$A:$J,2,0)</f>
        <v/>
      </c>
      <c r="B263" s="238"/>
      <c r="C263" s="238" t="str">
        <f>VLOOKUP(Y261,'個票データ(男子)'!$A:$J,3,0)</f>
        <v/>
      </c>
      <c r="D263" s="238"/>
      <c r="E263" s="238"/>
      <c r="F263" s="238" t="str">
        <f>VLOOKUP(Y261,'個票データ(男子)'!$A:$J,4,0)</f>
        <v/>
      </c>
      <c r="G263" s="238"/>
      <c r="H263" s="238">
        <f>'一覧表(男子)'!$C$6</f>
        <v>0</v>
      </c>
      <c r="I263" s="238"/>
      <c r="J263" s="238"/>
      <c r="K263" s="7"/>
      <c r="L263" s="8"/>
      <c r="M263" s="239" t="str">
        <f>VLOOKUP(AA261,'個票データ(男子)'!$A:$J,2,0)</f>
        <v/>
      </c>
      <c r="N263" s="239"/>
      <c r="O263" s="239" t="str">
        <f>VLOOKUP(AA261,'個票データ(男子)'!$A:$J,3,0)</f>
        <v/>
      </c>
      <c r="P263" s="239"/>
      <c r="Q263" s="239"/>
      <c r="R263" s="239" t="str">
        <f>VLOOKUP(AA261,'個票データ(男子)'!$A:$J,4,0)</f>
        <v/>
      </c>
      <c r="S263" s="239"/>
      <c r="T263" s="239">
        <f>'一覧表(男子)'!$C$6</f>
        <v>0</v>
      </c>
      <c r="U263" s="239"/>
      <c r="V263" s="239"/>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8" t="s">
        <v>13</v>
      </c>
      <c r="B266" s="238"/>
      <c r="C266" s="240">
        <f>VLOOKUP(Y266,'個票データ(男子)'!$A:$J,7,0)</f>
        <v>0</v>
      </c>
      <c r="D266" s="240"/>
      <c r="E266" s="240"/>
      <c r="F266" s="238" t="s">
        <v>19</v>
      </c>
      <c r="G266" s="238"/>
      <c r="H266" s="241">
        <f>VLOOKUP(Y266,'個票データ(男子)'!$A:$J,8,0)</f>
        <v>0</v>
      </c>
      <c r="I266" s="241"/>
      <c r="J266" s="241"/>
      <c r="K266" s="7"/>
      <c r="L266" s="8"/>
      <c r="M266" s="239" t="s">
        <v>13</v>
      </c>
      <c r="N266" s="239"/>
      <c r="O266" s="242">
        <f>VLOOKUP(AA266,'個票データ(男子)'!$A:$J,9,0)</f>
        <v>0</v>
      </c>
      <c r="P266" s="242"/>
      <c r="Q266" s="242"/>
      <c r="R266" s="239" t="s">
        <v>19</v>
      </c>
      <c r="S266" s="239"/>
      <c r="T266" s="243">
        <f>VLOOKUP(AA266,'個票データ(男子)'!$A:$J,10,0)</f>
        <v>0</v>
      </c>
      <c r="U266" s="243"/>
      <c r="V266" s="243"/>
      <c r="W266" s="7"/>
      <c r="Y266" s="9">
        <v>36</v>
      </c>
      <c r="AA266" s="9">
        <v>36</v>
      </c>
    </row>
    <row r="267" spans="1:27">
      <c r="A267" s="238" t="s">
        <v>20</v>
      </c>
      <c r="B267" s="238"/>
      <c r="C267" s="238" t="s">
        <v>1</v>
      </c>
      <c r="D267" s="238"/>
      <c r="E267" s="238"/>
      <c r="F267" s="238" t="s">
        <v>22</v>
      </c>
      <c r="G267" s="238"/>
      <c r="H267" s="238" t="s">
        <v>23</v>
      </c>
      <c r="I267" s="238"/>
      <c r="J267" s="238"/>
      <c r="K267" s="7"/>
      <c r="L267" s="8"/>
      <c r="M267" s="239" t="s">
        <v>20</v>
      </c>
      <c r="N267" s="239"/>
      <c r="O267" s="239" t="s">
        <v>1</v>
      </c>
      <c r="P267" s="239"/>
      <c r="Q267" s="239"/>
      <c r="R267" s="239" t="s">
        <v>22</v>
      </c>
      <c r="S267" s="239"/>
      <c r="T267" s="239" t="s">
        <v>23</v>
      </c>
      <c r="U267" s="239"/>
      <c r="V267" s="239"/>
      <c r="W267" s="7"/>
    </row>
    <row r="268" spans="1:27" ht="22" customHeight="1">
      <c r="A268" s="238" t="str">
        <f>VLOOKUP(Y266,'個票データ(男子)'!$A:$J,2,0)</f>
        <v/>
      </c>
      <c r="B268" s="238"/>
      <c r="C268" s="238" t="str">
        <f>VLOOKUP(Y266,'個票データ(男子)'!$A:$J,3,0)</f>
        <v/>
      </c>
      <c r="D268" s="238"/>
      <c r="E268" s="238"/>
      <c r="F268" s="238" t="str">
        <f>VLOOKUP(Y266,'個票データ(男子)'!$A:$J,4,0)</f>
        <v/>
      </c>
      <c r="G268" s="238"/>
      <c r="H268" s="238">
        <f>'一覧表(男子)'!$C$6</f>
        <v>0</v>
      </c>
      <c r="I268" s="238"/>
      <c r="J268" s="238"/>
      <c r="K268" s="7"/>
      <c r="L268" s="8"/>
      <c r="M268" s="239" t="str">
        <f>VLOOKUP(AA266,'個票データ(男子)'!$A:$J,2,0)</f>
        <v/>
      </c>
      <c r="N268" s="239"/>
      <c r="O268" s="239" t="str">
        <f>VLOOKUP(AA266,'個票データ(男子)'!$A:$J,3,0)</f>
        <v/>
      </c>
      <c r="P268" s="239"/>
      <c r="Q268" s="239"/>
      <c r="R268" s="239" t="str">
        <f>VLOOKUP(AA266,'個票データ(男子)'!$A:$J,4,0)</f>
        <v/>
      </c>
      <c r="S268" s="239"/>
      <c r="T268" s="239">
        <f>'一覧表(男子)'!$C$6</f>
        <v>0</v>
      </c>
      <c r="U268" s="239"/>
      <c r="V268" s="239"/>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8" t="s">
        <v>13</v>
      </c>
      <c r="B271" s="238"/>
      <c r="C271" s="240">
        <f>VLOOKUP(Y271,'個票データ(男子)'!$A:$J,5,0)</f>
        <v>0</v>
      </c>
      <c r="D271" s="240"/>
      <c r="E271" s="240"/>
      <c r="F271" s="238" t="s">
        <v>19</v>
      </c>
      <c r="G271" s="238"/>
      <c r="H271" s="241">
        <f>VLOOKUP(Y271,'個票データ(男子)'!$A:$J,6,0)</f>
        <v>0</v>
      </c>
      <c r="I271" s="241"/>
      <c r="J271" s="241"/>
      <c r="K271" s="7"/>
      <c r="L271" s="8"/>
      <c r="M271" s="238" t="s">
        <v>13</v>
      </c>
      <c r="N271" s="238"/>
      <c r="O271" s="240">
        <f>VLOOKUP(AA271,'個票データ(男子)'!$A:$J,7,0)</f>
        <v>0</v>
      </c>
      <c r="P271" s="240"/>
      <c r="Q271" s="240"/>
      <c r="R271" s="238" t="s">
        <v>19</v>
      </c>
      <c r="S271" s="238"/>
      <c r="T271" s="241">
        <f>VLOOKUP(AA271,'個票データ(男子)'!$A:$J,8,0)</f>
        <v>0</v>
      </c>
      <c r="U271" s="241"/>
      <c r="V271" s="241"/>
      <c r="W271" s="7"/>
      <c r="Y271" s="9">
        <v>37</v>
      </c>
      <c r="AA271" s="9">
        <v>37</v>
      </c>
    </row>
    <row r="272" spans="1:27">
      <c r="A272" s="238" t="s">
        <v>20</v>
      </c>
      <c r="B272" s="238"/>
      <c r="C272" s="238" t="s">
        <v>1</v>
      </c>
      <c r="D272" s="238"/>
      <c r="E272" s="238"/>
      <c r="F272" s="238" t="s">
        <v>22</v>
      </c>
      <c r="G272" s="238"/>
      <c r="H272" s="238" t="s">
        <v>23</v>
      </c>
      <c r="I272" s="238"/>
      <c r="J272" s="238"/>
      <c r="K272" s="7"/>
      <c r="L272" s="8"/>
      <c r="M272" s="238" t="s">
        <v>20</v>
      </c>
      <c r="N272" s="238"/>
      <c r="O272" s="238" t="s">
        <v>1</v>
      </c>
      <c r="P272" s="238"/>
      <c r="Q272" s="238"/>
      <c r="R272" s="238" t="s">
        <v>22</v>
      </c>
      <c r="S272" s="238"/>
      <c r="T272" s="238" t="s">
        <v>23</v>
      </c>
      <c r="U272" s="238"/>
      <c r="V272" s="238"/>
      <c r="W272" s="7"/>
    </row>
    <row r="273" spans="1:27" ht="22" customHeight="1">
      <c r="A273" s="238" t="str">
        <f>VLOOKUP(Y271,'個票データ(男子)'!$A:$J,2,0)</f>
        <v/>
      </c>
      <c r="B273" s="238"/>
      <c r="C273" s="238" t="str">
        <f>VLOOKUP(Y271,'個票データ(男子)'!$A:$J,3,0)</f>
        <v/>
      </c>
      <c r="D273" s="238"/>
      <c r="E273" s="238"/>
      <c r="F273" s="238" t="str">
        <f>VLOOKUP(Y271,'個票データ(男子)'!$A:$J,4,0)</f>
        <v/>
      </c>
      <c r="G273" s="238"/>
      <c r="H273" s="238">
        <f>'一覧表(男子)'!$C$6</f>
        <v>0</v>
      </c>
      <c r="I273" s="238"/>
      <c r="J273" s="238"/>
      <c r="K273" s="7"/>
      <c r="L273" s="8"/>
      <c r="M273" s="238" t="str">
        <f>VLOOKUP(AA271,'個票データ(男子)'!$A:$J,2,0)</f>
        <v/>
      </c>
      <c r="N273" s="238"/>
      <c r="O273" s="238" t="str">
        <f>VLOOKUP(AA271,'個票データ(男子)'!$A:$J,3,0)</f>
        <v/>
      </c>
      <c r="P273" s="238"/>
      <c r="Q273" s="238"/>
      <c r="R273" s="238" t="str">
        <f>VLOOKUP(AA271,'個票データ(男子)'!$A:$J,4,0)</f>
        <v/>
      </c>
      <c r="S273" s="238"/>
      <c r="T273" s="238">
        <f>'一覧表(男子)'!$C$6</f>
        <v>0</v>
      </c>
      <c r="U273" s="238"/>
      <c r="V273" s="238"/>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8" t="s">
        <v>13</v>
      </c>
      <c r="B276" s="238"/>
      <c r="C276" s="240">
        <f>VLOOKUP(Y276,'個票データ(男子)'!$A:$J,9,0)</f>
        <v>0</v>
      </c>
      <c r="D276" s="240"/>
      <c r="E276" s="240"/>
      <c r="F276" s="238" t="s">
        <v>19</v>
      </c>
      <c r="G276" s="238"/>
      <c r="H276" s="241">
        <f>VLOOKUP(Y276,'個票データ(男子)'!$A:$J,10,0)</f>
        <v>0</v>
      </c>
      <c r="I276" s="241"/>
      <c r="J276" s="241"/>
      <c r="K276" s="7"/>
      <c r="L276" s="8"/>
      <c r="M276" s="239" t="s">
        <v>13</v>
      </c>
      <c r="N276" s="239"/>
      <c r="O276" s="242">
        <f>VLOOKUP(AA276,'個票データ(男子)'!$A:$J,5,0)</f>
        <v>0</v>
      </c>
      <c r="P276" s="242"/>
      <c r="Q276" s="242"/>
      <c r="R276" s="239" t="s">
        <v>19</v>
      </c>
      <c r="S276" s="239"/>
      <c r="T276" s="243">
        <f>VLOOKUP(AA276,'個票データ(男子)'!$A:$J,6,0)</f>
        <v>0</v>
      </c>
      <c r="U276" s="243"/>
      <c r="V276" s="243"/>
      <c r="W276" s="7"/>
      <c r="Y276" s="9">
        <v>37</v>
      </c>
      <c r="AA276" s="9">
        <v>38</v>
      </c>
    </row>
    <row r="277" spans="1:27">
      <c r="A277" s="238" t="s">
        <v>20</v>
      </c>
      <c r="B277" s="238"/>
      <c r="C277" s="238" t="s">
        <v>1</v>
      </c>
      <c r="D277" s="238"/>
      <c r="E277" s="238"/>
      <c r="F277" s="238" t="s">
        <v>22</v>
      </c>
      <c r="G277" s="238"/>
      <c r="H277" s="238" t="s">
        <v>23</v>
      </c>
      <c r="I277" s="238"/>
      <c r="J277" s="238"/>
      <c r="K277" s="7"/>
      <c r="L277" s="8"/>
      <c r="M277" s="239" t="s">
        <v>20</v>
      </c>
      <c r="N277" s="239"/>
      <c r="O277" s="239" t="s">
        <v>1</v>
      </c>
      <c r="P277" s="239"/>
      <c r="Q277" s="239"/>
      <c r="R277" s="239" t="s">
        <v>22</v>
      </c>
      <c r="S277" s="239"/>
      <c r="T277" s="239" t="s">
        <v>23</v>
      </c>
      <c r="U277" s="239"/>
      <c r="V277" s="239"/>
      <c r="W277" s="7"/>
    </row>
    <row r="278" spans="1:27" ht="22" customHeight="1">
      <c r="A278" s="238" t="str">
        <f>VLOOKUP(Y276,'個票データ(男子)'!$A:$J,2,0)</f>
        <v/>
      </c>
      <c r="B278" s="238"/>
      <c r="C278" s="238" t="str">
        <f>VLOOKUP(Y276,'個票データ(男子)'!$A:$J,3,0)</f>
        <v/>
      </c>
      <c r="D278" s="238"/>
      <c r="E278" s="238"/>
      <c r="F278" s="238" t="str">
        <f>VLOOKUP(Y276,'個票データ(男子)'!$A:$J,4,0)</f>
        <v/>
      </c>
      <c r="G278" s="238"/>
      <c r="H278" s="238">
        <f>'一覧表(男子)'!$C$6</f>
        <v>0</v>
      </c>
      <c r="I278" s="238"/>
      <c r="J278" s="238"/>
      <c r="K278" s="7"/>
      <c r="L278" s="8"/>
      <c r="M278" s="239" t="str">
        <f>VLOOKUP(AA276,'個票データ(男子)'!$A:$J,2,0)</f>
        <v/>
      </c>
      <c r="N278" s="239"/>
      <c r="O278" s="239" t="str">
        <f>VLOOKUP(AA276,'個票データ(男子)'!$A:$J,3,0)</f>
        <v/>
      </c>
      <c r="P278" s="239"/>
      <c r="Q278" s="239"/>
      <c r="R278" s="239" t="str">
        <f>VLOOKUP(AA276,'個票データ(男子)'!$A:$J,4,0)</f>
        <v/>
      </c>
      <c r="S278" s="239"/>
      <c r="T278" s="239">
        <f>'一覧表(男子)'!$C$6</f>
        <v>0</v>
      </c>
      <c r="U278" s="239"/>
      <c r="V278" s="239"/>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8" t="s">
        <v>13</v>
      </c>
      <c r="B281" s="238"/>
      <c r="C281" s="240">
        <f>VLOOKUP(Y281,'個票データ(男子)'!$A:$J,7,0)</f>
        <v>0</v>
      </c>
      <c r="D281" s="240"/>
      <c r="E281" s="240"/>
      <c r="F281" s="238" t="s">
        <v>19</v>
      </c>
      <c r="G281" s="238"/>
      <c r="H281" s="241">
        <f>VLOOKUP(Y281,'個票データ(男子)'!$A:$J,8,0)</f>
        <v>0</v>
      </c>
      <c r="I281" s="241"/>
      <c r="J281" s="241"/>
      <c r="K281" s="7"/>
      <c r="L281" s="8"/>
      <c r="M281" s="239" t="s">
        <v>13</v>
      </c>
      <c r="N281" s="239"/>
      <c r="O281" s="242">
        <f>VLOOKUP(AA281,'個票データ(男子)'!$A:$J,9,0)</f>
        <v>0</v>
      </c>
      <c r="P281" s="242"/>
      <c r="Q281" s="242"/>
      <c r="R281" s="239" t="s">
        <v>19</v>
      </c>
      <c r="S281" s="239"/>
      <c r="T281" s="243">
        <f>VLOOKUP(AA281,'個票データ(男子)'!$A:$J,10,0)</f>
        <v>0</v>
      </c>
      <c r="U281" s="243"/>
      <c r="V281" s="243"/>
      <c r="W281" s="7"/>
      <c r="Y281" s="9">
        <v>38</v>
      </c>
      <c r="AA281" s="9">
        <v>38</v>
      </c>
    </row>
    <row r="282" spans="1:27">
      <c r="A282" s="238" t="s">
        <v>20</v>
      </c>
      <c r="B282" s="238"/>
      <c r="C282" s="238" t="s">
        <v>1</v>
      </c>
      <c r="D282" s="238"/>
      <c r="E282" s="238"/>
      <c r="F282" s="238" t="s">
        <v>22</v>
      </c>
      <c r="G282" s="238"/>
      <c r="H282" s="238" t="s">
        <v>23</v>
      </c>
      <c r="I282" s="238"/>
      <c r="J282" s="238"/>
      <c r="K282" s="7"/>
      <c r="L282" s="8"/>
      <c r="M282" s="239" t="s">
        <v>20</v>
      </c>
      <c r="N282" s="239"/>
      <c r="O282" s="239" t="s">
        <v>1</v>
      </c>
      <c r="P282" s="239"/>
      <c r="Q282" s="239"/>
      <c r="R282" s="239" t="s">
        <v>22</v>
      </c>
      <c r="S282" s="239"/>
      <c r="T282" s="239" t="s">
        <v>23</v>
      </c>
      <c r="U282" s="239"/>
      <c r="V282" s="239"/>
      <c r="W282" s="7"/>
    </row>
    <row r="283" spans="1:27" ht="22" customHeight="1">
      <c r="A283" s="238" t="str">
        <f>VLOOKUP(Y281,'個票データ(男子)'!$A:$J,2,0)</f>
        <v/>
      </c>
      <c r="B283" s="238"/>
      <c r="C283" s="238" t="str">
        <f>VLOOKUP(Y281,'個票データ(男子)'!$A:$J,3,0)</f>
        <v/>
      </c>
      <c r="D283" s="238"/>
      <c r="E283" s="238"/>
      <c r="F283" s="238" t="str">
        <f>VLOOKUP(Y281,'個票データ(男子)'!$A:$J,4,0)</f>
        <v/>
      </c>
      <c r="G283" s="238"/>
      <c r="H283" s="238">
        <f>'一覧表(男子)'!$C$6</f>
        <v>0</v>
      </c>
      <c r="I283" s="238"/>
      <c r="J283" s="238"/>
      <c r="K283" s="7"/>
      <c r="L283" s="8"/>
      <c r="M283" s="239" t="str">
        <f>VLOOKUP(AA281,'個票データ(男子)'!$A:$J,2,0)</f>
        <v/>
      </c>
      <c r="N283" s="239"/>
      <c r="O283" s="239" t="str">
        <f>VLOOKUP(AA281,'個票データ(男子)'!$A:$J,3,0)</f>
        <v/>
      </c>
      <c r="P283" s="239"/>
      <c r="Q283" s="239"/>
      <c r="R283" s="239" t="str">
        <f>VLOOKUP(AA281,'個票データ(男子)'!$A:$J,4,0)</f>
        <v/>
      </c>
      <c r="S283" s="239"/>
      <c r="T283" s="239">
        <f>'一覧表(男子)'!$C$6</f>
        <v>0</v>
      </c>
      <c r="U283" s="239"/>
      <c r="V283" s="239"/>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8" t="s">
        <v>13</v>
      </c>
      <c r="B286" s="238"/>
      <c r="C286" s="240">
        <f>VLOOKUP(Y286,'個票データ(男子)'!$A:$J,5,0)</f>
        <v>0</v>
      </c>
      <c r="D286" s="240"/>
      <c r="E286" s="240"/>
      <c r="F286" s="238" t="s">
        <v>19</v>
      </c>
      <c r="G286" s="238"/>
      <c r="H286" s="241">
        <f>VLOOKUP(Y286,'個票データ(男子)'!$A:$J,6,0)</f>
        <v>0</v>
      </c>
      <c r="I286" s="241"/>
      <c r="J286" s="241"/>
      <c r="K286" s="7"/>
      <c r="L286" s="8"/>
      <c r="M286" s="238" t="s">
        <v>13</v>
      </c>
      <c r="N286" s="238"/>
      <c r="O286" s="240">
        <f>VLOOKUP(AA286,'個票データ(男子)'!$A:$J,7,0)</f>
        <v>0</v>
      </c>
      <c r="P286" s="240"/>
      <c r="Q286" s="240"/>
      <c r="R286" s="238" t="s">
        <v>19</v>
      </c>
      <c r="S286" s="238"/>
      <c r="T286" s="241">
        <f>VLOOKUP(AA286,'個票データ(男子)'!$A:$J,8,0)</f>
        <v>0</v>
      </c>
      <c r="U286" s="241"/>
      <c r="V286" s="241"/>
      <c r="W286" s="7"/>
      <c r="Y286" s="9">
        <v>39</v>
      </c>
      <c r="AA286" s="9">
        <v>39</v>
      </c>
    </row>
    <row r="287" spans="1:27">
      <c r="A287" s="238" t="s">
        <v>20</v>
      </c>
      <c r="B287" s="238"/>
      <c r="C287" s="238" t="s">
        <v>1</v>
      </c>
      <c r="D287" s="238"/>
      <c r="E287" s="238"/>
      <c r="F287" s="238" t="s">
        <v>22</v>
      </c>
      <c r="G287" s="238"/>
      <c r="H287" s="238" t="s">
        <v>23</v>
      </c>
      <c r="I287" s="238"/>
      <c r="J287" s="238"/>
      <c r="K287" s="7"/>
      <c r="L287" s="8"/>
      <c r="M287" s="238" t="s">
        <v>20</v>
      </c>
      <c r="N287" s="238"/>
      <c r="O287" s="238" t="s">
        <v>1</v>
      </c>
      <c r="P287" s="238"/>
      <c r="Q287" s="238"/>
      <c r="R287" s="238" t="s">
        <v>22</v>
      </c>
      <c r="S287" s="238"/>
      <c r="T287" s="238" t="s">
        <v>23</v>
      </c>
      <c r="U287" s="238"/>
      <c r="V287" s="238"/>
      <c r="W287" s="7"/>
    </row>
    <row r="288" spans="1:27" ht="22" customHeight="1">
      <c r="A288" s="238" t="str">
        <f>VLOOKUP(Y286,'個票データ(男子)'!$A:$J,2,0)</f>
        <v/>
      </c>
      <c r="B288" s="238"/>
      <c r="C288" s="238" t="str">
        <f>VLOOKUP(Y286,'個票データ(男子)'!$A:$J,3,0)</f>
        <v/>
      </c>
      <c r="D288" s="238"/>
      <c r="E288" s="238"/>
      <c r="F288" s="238" t="str">
        <f>VLOOKUP(Y286,'個票データ(男子)'!$A:$J,4,0)</f>
        <v/>
      </c>
      <c r="G288" s="238"/>
      <c r="H288" s="238">
        <f>'一覧表(男子)'!$C$6</f>
        <v>0</v>
      </c>
      <c r="I288" s="238"/>
      <c r="J288" s="238"/>
      <c r="K288" s="7"/>
      <c r="L288" s="8"/>
      <c r="M288" s="238" t="str">
        <f>VLOOKUP(AA286,'個票データ(男子)'!$A:$J,2,0)</f>
        <v/>
      </c>
      <c r="N288" s="238"/>
      <c r="O288" s="238" t="str">
        <f>VLOOKUP(AA286,'個票データ(男子)'!$A:$J,3,0)</f>
        <v/>
      </c>
      <c r="P288" s="238"/>
      <c r="Q288" s="238"/>
      <c r="R288" s="238" t="str">
        <f>VLOOKUP(AA286,'個票データ(男子)'!$A:$J,4,0)</f>
        <v/>
      </c>
      <c r="S288" s="238"/>
      <c r="T288" s="238">
        <f>'一覧表(男子)'!$C$6</f>
        <v>0</v>
      </c>
      <c r="U288" s="238"/>
      <c r="V288" s="238"/>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8" t="s">
        <v>13</v>
      </c>
      <c r="B291" s="238"/>
      <c r="C291" s="240">
        <f>VLOOKUP(Y291,'個票データ(男子)'!$A:$J,9,0)</f>
        <v>0</v>
      </c>
      <c r="D291" s="240"/>
      <c r="E291" s="240"/>
      <c r="F291" s="238" t="s">
        <v>19</v>
      </c>
      <c r="G291" s="238"/>
      <c r="H291" s="241">
        <f>VLOOKUP(Y291,'個票データ(男子)'!$A:$J,10,0)</f>
        <v>0</v>
      </c>
      <c r="I291" s="241"/>
      <c r="J291" s="241"/>
      <c r="K291" s="7"/>
      <c r="L291" s="8"/>
      <c r="M291" s="239" t="s">
        <v>13</v>
      </c>
      <c r="N291" s="239"/>
      <c r="O291" s="242">
        <f>VLOOKUP(AA291,'個票データ(男子)'!$A:$J,5,0)</f>
        <v>0</v>
      </c>
      <c r="P291" s="242"/>
      <c r="Q291" s="242"/>
      <c r="R291" s="239" t="s">
        <v>19</v>
      </c>
      <c r="S291" s="239"/>
      <c r="T291" s="243">
        <f>VLOOKUP(AA291,'個票データ(男子)'!$A:$J,6,0)</f>
        <v>0</v>
      </c>
      <c r="U291" s="243"/>
      <c r="V291" s="243"/>
      <c r="W291" s="7"/>
      <c r="Y291" s="9">
        <v>39</v>
      </c>
      <c r="AA291" s="9">
        <v>40</v>
      </c>
    </row>
    <row r="292" spans="1:27">
      <c r="A292" s="238" t="s">
        <v>20</v>
      </c>
      <c r="B292" s="238"/>
      <c r="C292" s="238" t="s">
        <v>1</v>
      </c>
      <c r="D292" s="238"/>
      <c r="E292" s="238"/>
      <c r="F292" s="238" t="s">
        <v>22</v>
      </c>
      <c r="G292" s="238"/>
      <c r="H292" s="238" t="s">
        <v>23</v>
      </c>
      <c r="I292" s="238"/>
      <c r="J292" s="238"/>
      <c r="K292" s="7"/>
      <c r="L292" s="8"/>
      <c r="M292" s="239" t="s">
        <v>20</v>
      </c>
      <c r="N292" s="239"/>
      <c r="O292" s="239" t="s">
        <v>1</v>
      </c>
      <c r="P292" s="239"/>
      <c r="Q292" s="239"/>
      <c r="R292" s="239" t="s">
        <v>22</v>
      </c>
      <c r="S292" s="239"/>
      <c r="T292" s="239" t="s">
        <v>23</v>
      </c>
      <c r="U292" s="239"/>
      <c r="V292" s="239"/>
      <c r="W292" s="7"/>
    </row>
    <row r="293" spans="1:27" ht="22" customHeight="1">
      <c r="A293" s="238" t="str">
        <f>VLOOKUP(Y291,'個票データ(男子)'!$A:$J,2,0)</f>
        <v/>
      </c>
      <c r="B293" s="238"/>
      <c r="C293" s="238" t="str">
        <f>VLOOKUP(Y291,'個票データ(男子)'!$A:$J,3,0)</f>
        <v/>
      </c>
      <c r="D293" s="238"/>
      <c r="E293" s="238"/>
      <c r="F293" s="238" t="str">
        <f>VLOOKUP(Y291,'個票データ(男子)'!$A:$J,4,0)</f>
        <v/>
      </c>
      <c r="G293" s="238"/>
      <c r="H293" s="238">
        <f>'一覧表(男子)'!$C$6</f>
        <v>0</v>
      </c>
      <c r="I293" s="238"/>
      <c r="J293" s="238"/>
      <c r="K293" s="7"/>
      <c r="L293" s="8"/>
      <c r="M293" s="239" t="str">
        <f>VLOOKUP(AA291,'個票データ(男子)'!$A:$J,2,0)</f>
        <v/>
      </c>
      <c r="N293" s="239"/>
      <c r="O293" s="239" t="str">
        <f>VLOOKUP(AA291,'個票データ(男子)'!$A:$J,3,0)</f>
        <v/>
      </c>
      <c r="P293" s="239"/>
      <c r="Q293" s="239"/>
      <c r="R293" s="239" t="str">
        <f>VLOOKUP(AA291,'個票データ(男子)'!$A:$J,4,0)</f>
        <v/>
      </c>
      <c r="S293" s="239"/>
      <c r="T293" s="239">
        <f>'一覧表(男子)'!$C$6</f>
        <v>0</v>
      </c>
      <c r="U293" s="239"/>
      <c r="V293" s="239"/>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8" t="s">
        <v>13</v>
      </c>
      <c r="B296" s="238"/>
      <c r="C296" s="240">
        <f>VLOOKUP(Y296,'個票データ(男子)'!$A:$J,7,0)</f>
        <v>0</v>
      </c>
      <c r="D296" s="240"/>
      <c r="E296" s="240"/>
      <c r="F296" s="238" t="s">
        <v>19</v>
      </c>
      <c r="G296" s="238"/>
      <c r="H296" s="241">
        <f>VLOOKUP(Y296,'個票データ(男子)'!$A:$J,8,0)</f>
        <v>0</v>
      </c>
      <c r="I296" s="241"/>
      <c r="J296" s="241"/>
      <c r="K296" s="7"/>
      <c r="L296" s="8"/>
      <c r="M296" s="239" t="s">
        <v>13</v>
      </c>
      <c r="N296" s="239"/>
      <c r="O296" s="242">
        <f>VLOOKUP(AA296,'個票データ(男子)'!$A:$J,9,0)</f>
        <v>0</v>
      </c>
      <c r="P296" s="242"/>
      <c r="Q296" s="242"/>
      <c r="R296" s="239" t="s">
        <v>19</v>
      </c>
      <c r="S296" s="239"/>
      <c r="T296" s="243">
        <f>VLOOKUP(AA296,'個票データ(男子)'!$A:$J,10,0)</f>
        <v>0</v>
      </c>
      <c r="U296" s="243"/>
      <c r="V296" s="243"/>
      <c r="W296" s="7"/>
      <c r="Y296" s="9">
        <v>40</v>
      </c>
      <c r="AA296" s="9">
        <v>40</v>
      </c>
    </row>
    <row r="297" spans="1:27">
      <c r="A297" s="238" t="s">
        <v>20</v>
      </c>
      <c r="B297" s="238"/>
      <c r="C297" s="238" t="s">
        <v>1</v>
      </c>
      <c r="D297" s="238"/>
      <c r="E297" s="238"/>
      <c r="F297" s="238" t="s">
        <v>22</v>
      </c>
      <c r="G297" s="238"/>
      <c r="H297" s="238" t="s">
        <v>23</v>
      </c>
      <c r="I297" s="238"/>
      <c r="J297" s="238"/>
      <c r="K297" s="7"/>
      <c r="L297" s="8"/>
      <c r="M297" s="239" t="s">
        <v>20</v>
      </c>
      <c r="N297" s="239"/>
      <c r="O297" s="239" t="s">
        <v>1</v>
      </c>
      <c r="P297" s="239"/>
      <c r="Q297" s="239"/>
      <c r="R297" s="239" t="s">
        <v>22</v>
      </c>
      <c r="S297" s="239"/>
      <c r="T297" s="239" t="s">
        <v>23</v>
      </c>
      <c r="U297" s="239"/>
      <c r="V297" s="239"/>
      <c r="W297" s="7"/>
    </row>
    <row r="298" spans="1:27" ht="22" customHeight="1">
      <c r="A298" s="238" t="str">
        <f>VLOOKUP(Y296,'個票データ(男子)'!$A:$J,2,0)</f>
        <v/>
      </c>
      <c r="B298" s="238"/>
      <c r="C298" s="238" t="str">
        <f>VLOOKUP(Y296,'個票データ(男子)'!$A:$J,3,0)</f>
        <v/>
      </c>
      <c r="D298" s="238"/>
      <c r="E298" s="238"/>
      <c r="F298" s="238" t="str">
        <f>VLOOKUP(Y296,'個票データ(男子)'!$A:$J,4,0)</f>
        <v/>
      </c>
      <c r="G298" s="238"/>
      <c r="H298" s="238">
        <f>'一覧表(男子)'!$C$6</f>
        <v>0</v>
      </c>
      <c r="I298" s="238"/>
      <c r="J298" s="238"/>
      <c r="K298" s="7"/>
      <c r="L298" s="8"/>
      <c r="M298" s="239" t="str">
        <f>VLOOKUP(AA296,'個票データ(男子)'!$A:$J,2,0)</f>
        <v/>
      </c>
      <c r="N298" s="239"/>
      <c r="O298" s="239" t="str">
        <f>VLOOKUP(AA296,'個票データ(男子)'!$A:$J,3,0)</f>
        <v/>
      </c>
      <c r="P298" s="239"/>
      <c r="Q298" s="239"/>
      <c r="R298" s="239" t="str">
        <f>VLOOKUP(AA296,'個票データ(男子)'!$A:$J,4,0)</f>
        <v/>
      </c>
      <c r="S298" s="239"/>
      <c r="T298" s="239">
        <f>'一覧表(男子)'!$C$6</f>
        <v>0</v>
      </c>
      <c r="U298" s="239"/>
      <c r="V298" s="239"/>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8" t="s">
        <v>13</v>
      </c>
      <c r="B301" s="238"/>
      <c r="C301" s="240">
        <f>VLOOKUP(Y301,'個票データ(男子)'!$A:$J,5,0)</f>
        <v>0</v>
      </c>
      <c r="D301" s="240"/>
      <c r="E301" s="240"/>
      <c r="F301" s="238" t="s">
        <v>19</v>
      </c>
      <c r="G301" s="238"/>
      <c r="H301" s="241">
        <f>VLOOKUP(Y301,'個票データ(男子)'!$A:$J,6,0)</f>
        <v>0</v>
      </c>
      <c r="I301" s="241"/>
      <c r="J301" s="241"/>
      <c r="K301" s="7"/>
      <c r="L301" s="8"/>
      <c r="M301" s="238" t="s">
        <v>13</v>
      </c>
      <c r="N301" s="238"/>
      <c r="O301" s="240">
        <f>VLOOKUP(AA301,'個票データ(男子)'!$A:$J,7,0)</f>
        <v>0</v>
      </c>
      <c r="P301" s="240"/>
      <c r="Q301" s="240"/>
      <c r="R301" s="238" t="s">
        <v>19</v>
      </c>
      <c r="S301" s="238"/>
      <c r="T301" s="241">
        <f>VLOOKUP(AA301,'個票データ(男子)'!$A:$J,8,0)</f>
        <v>0</v>
      </c>
      <c r="U301" s="241"/>
      <c r="V301" s="241"/>
      <c r="W301" s="7"/>
      <c r="Y301" s="9">
        <v>41</v>
      </c>
      <c r="AA301" s="9">
        <v>41</v>
      </c>
    </row>
    <row r="302" spans="1:27">
      <c r="A302" s="238" t="s">
        <v>20</v>
      </c>
      <c r="B302" s="238"/>
      <c r="C302" s="238" t="s">
        <v>1</v>
      </c>
      <c r="D302" s="238"/>
      <c r="E302" s="238"/>
      <c r="F302" s="238" t="s">
        <v>22</v>
      </c>
      <c r="G302" s="238"/>
      <c r="H302" s="238" t="s">
        <v>23</v>
      </c>
      <c r="I302" s="238"/>
      <c r="J302" s="238"/>
      <c r="K302" s="7"/>
      <c r="L302" s="8"/>
      <c r="M302" s="238" t="s">
        <v>20</v>
      </c>
      <c r="N302" s="238"/>
      <c r="O302" s="238" t="s">
        <v>1</v>
      </c>
      <c r="P302" s="238"/>
      <c r="Q302" s="238"/>
      <c r="R302" s="238" t="s">
        <v>22</v>
      </c>
      <c r="S302" s="238"/>
      <c r="T302" s="238" t="s">
        <v>23</v>
      </c>
      <c r="U302" s="238"/>
      <c r="V302" s="238"/>
      <c r="W302" s="7"/>
    </row>
    <row r="303" spans="1:27" ht="22" customHeight="1">
      <c r="A303" s="238" t="str">
        <f>VLOOKUP(Y301,'個票データ(男子)'!$A:$J,2,0)</f>
        <v/>
      </c>
      <c r="B303" s="238"/>
      <c r="C303" s="238" t="str">
        <f>VLOOKUP(Y301,'個票データ(男子)'!$A:$J,3,0)</f>
        <v/>
      </c>
      <c r="D303" s="238"/>
      <c r="E303" s="238"/>
      <c r="F303" s="238" t="str">
        <f>VLOOKUP(Y301,'個票データ(男子)'!$A:$J,4,0)</f>
        <v/>
      </c>
      <c r="G303" s="238"/>
      <c r="H303" s="238">
        <f>'一覧表(男子)'!$C$6</f>
        <v>0</v>
      </c>
      <c r="I303" s="238"/>
      <c r="J303" s="238"/>
      <c r="K303" s="7"/>
      <c r="L303" s="8"/>
      <c r="M303" s="238" t="str">
        <f>VLOOKUP(AA301,'個票データ(男子)'!$A:$J,2,0)</f>
        <v/>
      </c>
      <c r="N303" s="238"/>
      <c r="O303" s="238" t="str">
        <f>VLOOKUP(AA301,'個票データ(男子)'!$A:$J,3,0)</f>
        <v/>
      </c>
      <c r="P303" s="238"/>
      <c r="Q303" s="238"/>
      <c r="R303" s="238" t="str">
        <f>VLOOKUP(AA301,'個票データ(男子)'!$A:$J,4,0)</f>
        <v/>
      </c>
      <c r="S303" s="238"/>
      <c r="T303" s="238">
        <f>'一覧表(男子)'!$C$6</f>
        <v>0</v>
      </c>
      <c r="U303" s="238"/>
      <c r="V303" s="238"/>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8" t="s">
        <v>13</v>
      </c>
      <c r="B306" s="238"/>
      <c r="C306" s="240">
        <f>VLOOKUP(Y306,'個票データ(男子)'!$A:$J,9,0)</f>
        <v>0</v>
      </c>
      <c r="D306" s="240"/>
      <c r="E306" s="240"/>
      <c r="F306" s="238" t="s">
        <v>19</v>
      </c>
      <c r="G306" s="238"/>
      <c r="H306" s="241">
        <f>VLOOKUP(Y306,'個票データ(男子)'!$A:$J,10,0)</f>
        <v>0</v>
      </c>
      <c r="I306" s="241"/>
      <c r="J306" s="241"/>
      <c r="K306" s="7"/>
      <c r="L306" s="8"/>
      <c r="M306" s="239" t="s">
        <v>13</v>
      </c>
      <c r="N306" s="239"/>
      <c r="O306" s="242">
        <f>VLOOKUP(AA306,'個票データ(男子)'!$A:$J,5,0)</f>
        <v>0</v>
      </c>
      <c r="P306" s="242"/>
      <c r="Q306" s="242"/>
      <c r="R306" s="239" t="s">
        <v>19</v>
      </c>
      <c r="S306" s="239"/>
      <c r="T306" s="243">
        <f>VLOOKUP(AA306,'個票データ(男子)'!$A:$J,6,0)</f>
        <v>0</v>
      </c>
      <c r="U306" s="243"/>
      <c r="V306" s="243"/>
      <c r="W306" s="7"/>
      <c r="Y306" s="9">
        <v>41</v>
      </c>
      <c r="AA306" s="9">
        <v>42</v>
      </c>
    </row>
    <row r="307" spans="1:27">
      <c r="A307" s="238" t="s">
        <v>20</v>
      </c>
      <c r="B307" s="238"/>
      <c r="C307" s="238" t="s">
        <v>1</v>
      </c>
      <c r="D307" s="238"/>
      <c r="E307" s="238"/>
      <c r="F307" s="238" t="s">
        <v>22</v>
      </c>
      <c r="G307" s="238"/>
      <c r="H307" s="238" t="s">
        <v>23</v>
      </c>
      <c r="I307" s="238"/>
      <c r="J307" s="238"/>
      <c r="K307" s="7"/>
      <c r="L307" s="8"/>
      <c r="M307" s="239" t="s">
        <v>20</v>
      </c>
      <c r="N307" s="239"/>
      <c r="O307" s="239" t="s">
        <v>1</v>
      </c>
      <c r="P307" s="239"/>
      <c r="Q307" s="239"/>
      <c r="R307" s="239" t="s">
        <v>22</v>
      </c>
      <c r="S307" s="239"/>
      <c r="T307" s="239" t="s">
        <v>23</v>
      </c>
      <c r="U307" s="239"/>
      <c r="V307" s="239"/>
      <c r="W307" s="7"/>
    </row>
    <row r="308" spans="1:27" ht="22" customHeight="1">
      <c r="A308" s="238" t="str">
        <f>VLOOKUP(Y306,'個票データ(男子)'!$A:$J,2,0)</f>
        <v/>
      </c>
      <c r="B308" s="238"/>
      <c r="C308" s="238" t="str">
        <f>VLOOKUP(Y306,'個票データ(男子)'!$A:$J,3,0)</f>
        <v/>
      </c>
      <c r="D308" s="238"/>
      <c r="E308" s="238"/>
      <c r="F308" s="238" t="str">
        <f>VLOOKUP(Y306,'個票データ(男子)'!$A:$J,4,0)</f>
        <v/>
      </c>
      <c r="G308" s="238"/>
      <c r="H308" s="238">
        <f>'一覧表(男子)'!$C$6</f>
        <v>0</v>
      </c>
      <c r="I308" s="238"/>
      <c r="J308" s="238"/>
      <c r="K308" s="7"/>
      <c r="L308" s="8"/>
      <c r="M308" s="239" t="str">
        <f>VLOOKUP(AA306,'個票データ(男子)'!$A:$J,2,0)</f>
        <v/>
      </c>
      <c r="N308" s="239"/>
      <c r="O308" s="239" t="str">
        <f>VLOOKUP(AA306,'個票データ(男子)'!$A:$J,3,0)</f>
        <v/>
      </c>
      <c r="P308" s="239"/>
      <c r="Q308" s="239"/>
      <c r="R308" s="239" t="str">
        <f>VLOOKUP(AA306,'個票データ(男子)'!$A:$J,4,0)</f>
        <v/>
      </c>
      <c r="S308" s="239"/>
      <c r="T308" s="239">
        <f>'一覧表(男子)'!$C$6</f>
        <v>0</v>
      </c>
      <c r="U308" s="239"/>
      <c r="V308" s="239"/>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8" t="s">
        <v>13</v>
      </c>
      <c r="B311" s="238"/>
      <c r="C311" s="240">
        <f>VLOOKUP(Y311,'個票データ(男子)'!$A:$J,7,0)</f>
        <v>0</v>
      </c>
      <c r="D311" s="240"/>
      <c r="E311" s="240"/>
      <c r="F311" s="238" t="s">
        <v>19</v>
      </c>
      <c r="G311" s="238"/>
      <c r="H311" s="241">
        <f>VLOOKUP(Y311,'個票データ(男子)'!$A:$J,8,0)</f>
        <v>0</v>
      </c>
      <c r="I311" s="241"/>
      <c r="J311" s="241"/>
      <c r="K311" s="7"/>
      <c r="L311" s="8"/>
      <c r="M311" s="239" t="s">
        <v>13</v>
      </c>
      <c r="N311" s="239"/>
      <c r="O311" s="242">
        <f>VLOOKUP(AA311,'個票データ(男子)'!$A:$J,9,0)</f>
        <v>0</v>
      </c>
      <c r="P311" s="242"/>
      <c r="Q311" s="242"/>
      <c r="R311" s="239" t="s">
        <v>19</v>
      </c>
      <c r="S311" s="239"/>
      <c r="T311" s="243">
        <f>VLOOKUP(AA311,'個票データ(男子)'!$A:$J,10,0)</f>
        <v>0</v>
      </c>
      <c r="U311" s="243"/>
      <c r="V311" s="243"/>
      <c r="W311" s="7"/>
      <c r="Y311" s="9">
        <v>42</v>
      </c>
      <c r="AA311" s="9">
        <v>42</v>
      </c>
    </row>
    <row r="312" spans="1:27">
      <c r="A312" s="238" t="s">
        <v>20</v>
      </c>
      <c r="B312" s="238"/>
      <c r="C312" s="238" t="s">
        <v>1</v>
      </c>
      <c r="D312" s="238"/>
      <c r="E312" s="238"/>
      <c r="F312" s="238" t="s">
        <v>22</v>
      </c>
      <c r="G312" s="238"/>
      <c r="H312" s="238" t="s">
        <v>23</v>
      </c>
      <c r="I312" s="238"/>
      <c r="J312" s="238"/>
      <c r="K312" s="7"/>
      <c r="L312" s="8"/>
      <c r="M312" s="239" t="s">
        <v>20</v>
      </c>
      <c r="N312" s="239"/>
      <c r="O312" s="239" t="s">
        <v>1</v>
      </c>
      <c r="P312" s="239"/>
      <c r="Q312" s="239"/>
      <c r="R312" s="239" t="s">
        <v>22</v>
      </c>
      <c r="S312" s="239"/>
      <c r="T312" s="239" t="s">
        <v>23</v>
      </c>
      <c r="U312" s="239"/>
      <c r="V312" s="239"/>
      <c r="W312" s="7"/>
    </row>
    <row r="313" spans="1:27" ht="22" customHeight="1">
      <c r="A313" s="238" t="str">
        <f>VLOOKUP(Y311,'個票データ(男子)'!$A:$J,2,0)</f>
        <v/>
      </c>
      <c r="B313" s="238"/>
      <c r="C313" s="238" t="str">
        <f>VLOOKUP(Y311,'個票データ(男子)'!$A:$J,3,0)</f>
        <v/>
      </c>
      <c r="D313" s="238"/>
      <c r="E313" s="238"/>
      <c r="F313" s="238" t="str">
        <f>VLOOKUP(Y311,'個票データ(男子)'!$A:$J,4,0)</f>
        <v/>
      </c>
      <c r="G313" s="238"/>
      <c r="H313" s="238">
        <f>'一覧表(男子)'!$C$6</f>
        <v>0</v>
      </c>
      <c r="I313" s="238"/>
      <c r="J313" s="238"/>
      <c r="K313" s="7"/>
      <c r="L313" s="8"/>
      <c r="M313" s="239" t="str">
        <f>VLOOKUP(AA311,'個票データ(男子)'!$A:$J,2,0)</f>
        <v/>
      </c>
      <c r="N313" s="239"/>
      <c r="O313" s="239" t="str">
        <f>VLOOKUP(AA311,'個票データ(男子)'!$A:$J,3,0)</f>
        <v/>
      </c>
      <c r="P313" s="239"/>
      <c r="Q313" s="239"/>
      <c r="R313" s="239" t="str">
        <f>VLOOKUP(AA311,'個票データ(男子)'!$A:$J,4,0)</f>
        <v/>
      </c>
      <c r="S313" s="239"/>
      <c r="T313" s="239">
        <f>'一覧表(男子)'!$C$6</f>
        <v>0</v>
      </c>
      <c r="U313" s="239"/>
      <c r="V313" s="239"/>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8" t="s">
        <v>13</v>
      </c>
      <c r="B316" s="238"/>
      <c r="C316" s="240">
        <f>VLOOKUP(Y316,'個票データ(男子)'!$A:$J,5,0)</f>
        <v>0</v>
      </c>
      <c r="D316" s="240"/>
      <c r="E316" s="240"/>
      <c r="F316" s="238" t="s">
        <v>19</v>
      </c>
      <c r="G316" s="238"/>
      <c r="H316" s="241">
        <f>VLOOKUP(Y316,'個票データ(男子)'!$A:$J,6,0)</f>
        <v>0</v>
      </c>
      <c r="I316" s="241"/>
      <c r="J316" s="241"/>
      <c r="K316" s="7"/>
      <c r="L316" s="8"/>
      <c r="M316" s="238" t="s">
        <v>13</v>
      </c>
      <c r="N316" s="238"/>
      <c r="O316" s="240">
        <f>VLOOKUP(AA316,'個票データ(男子)'!$A:$J,7,0)</f>
        <v>0</v>
      </c>
      <c r="P316" s="240"/>
      <c r="Q316" s="240"/>
      <c r="R316" s="238" t="s">
        <v>19</v>
      </c>
      <c r="S316" s="238"/>
      <c r="T316" s="241">
        <f>VLOOKUP(AA316,'個票データ(男子)'!$A:$J,8,0)</f>
        <v>0</v>
      </c>
      <c r="U316" s="241"/>
      <c r="V316" s="241"/>
      <c r="W316" s="7"/>
      <c r="Y316" s="9">
        <v>43</v>
      </c>
      <c r="AA316" s="9">
        <v>43</v>
      </c>
    </row>
    <row r="317" spans="1:27">
      <c r="A317" s="238" t="s">
        <v>20</v>
      </c>
      <c r="B317" s="238"/>
      <c r="C317" s="238" t="s">
        <v>1</v>
      </c>
      <c r="D317" s="238"/>
      <c r="E317" s="238"/>
      <c r="F317" s="238" t="s">
        <v>22</v>
      </c>
      <c r="G317" s="238"/>
      <c r="H317" s="238" t="s">
        <v>23</v>
      </c>
      <c r="I317" s="238"/>
      <c r="J317" s="238"/>
      <c r="K317" s="7"/>
      <c r="L317" s="8"/>
      <c r="M317" s="238" t="s">
        <v>20</v>
      </c>
      <c r="N317" s="238"/>
      <c r="O317" s="238" t="s">
        <v>1</v>
      </c>
      <c r="P317" s="238"/>
      <c r="Q317" s="238"/>
      <c r="R317" s="238" t="s">
        <v>22</v>
      </c>
      <c r="S317" s="238"/>
      <c r="T317" s="238" t="s">
        <v>23</v>
      </c>
      <c r="U317" s="238"/>
      <c r="V317" s="238"/>
      <c r="W317" s="7"/>
    </row>
    <row r="318" spans="1:27" ht="22" customHeight="1">
      <c r="A318" s="238" t="str">
        <f>VLOOKUP(Y316,'個票データ(男子)'!$A:$J,2,0)</f>
        <v/>
      </c>
      <c r="B318" s="238"/>
      <c r="C318" s="238" t="str">
        <f>VLOOKUP(Y316,'個票データ(男子)'!$A:$J,3,0)</f>
        <v/>
      </c>
      <c r="D318" s="238"/>
      <c r="E318" s="238"/>
      <c r="F318" s="238" t="str">
        <f>VLOOKUP(Y316,'個票データ(男子)'!$A:$J,4,0)</f>
        <v/>
      </c>
      <c r="G318" s="238"/>
      <c r="H318" s="238">
        <f>'一覧表(男子)'!$C$6</f>
        <v>0</v>
      </c>
      <c r="I318" s="238"/>
      <c r="J318" s="238"/>
      <c r="K318" s="7"/>
      <c r="L318" s="8"/>
      <c r="M318" s="238" t="str">
        <f>VLOOKUP(AA316,'個票データ(男子)'!$A:$J,2,0)</f>
        <v/>
      </c>
      <c r="N318" s="238"/>
      <c r="O318" s="238" t="str">
        <f>VLOOKUP(AA316,'個票データ(男子)'!$A:$J,3,0)</f>
        <v/>
      </c>
      <c r="P318" s="238"/>
      <c r="Q318" s="238"/>
      <c r="R318" s="238" t="str">
        <f>VLOOKUP(AA316,'個票データ(男子)'!$A:$J,4,0)</f>
        <v/>
      </c>
      <c r="S318" s="238"/>
      <c r="T318" s="238">
        <f>'一覧表(男子)'!$C$6</f>
        <v>0</v>
      </c>
      <c r="U318" s="238"/>
      <c r="V318" s="238"/>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8" t="s">
        <v>13</v>
      </c>
      <c r="B321" s="238"/>
      <c r="C321" s="240">
        <f>VLOOKUP(Y321,'個票データ(男子)'!$A:$J,9,0)</f>
        <v>0</v>
      </c>
      <c r="D321" s="240"/>
      <c r="E321" s="240"/>
      <c r="F321" s="238" t="s">
        <v>19</v>
      </c>
      <c r="G321" s="238"/>
      <c r="H321" s="241">
        <f>VLOOKUP(Y321,'個票データ(男子)'!$A:$J,10,0)</f>
        <v>0</v>
      </c>
      <c r="I321" s="241"/>
      <c r="J321" s="241"/>
      <c r="K321" s="7"/>
      <c r="L321" s="8"/>
      <c r="M321" s="239" t="s">
        <v>13</v>
      </c>
      <c r="N321" s="239"/>
      <c r="O321" s="242">
        <f>VLOOKUP(AA321,'個票データ(男子)'!$A:$J,5,0)</f>
        <v>0</v>
      </c>
      <c r="P321" s="242"/>
      <c r="Q321" s="242"/>
      <c r="R321" s="239" t="s">
        <v>19</v>
      </c>
      <c r="S321" s="239"/>
      <c r="T321" s="243">
        <f>VLOOKUP(AA321,'個票データ(男子)'!$A:$J,6,0)</f>
        <v>0</v>
      </c>
      <c r="U321" s="243"/>
      <c r="V321" s="243"/>
      <c r="W321" s="7"/>
      <c r="Y321" s="9">
        <v>43</v>
      </c>
      <c r="AA321" s="9">
        <v>44</v>
      </c>
    </row>
    <row r="322" spans="1:27">
      <c r="A322" s="238" t="s">
        <v>20</v>
      </c>
      <c r="B322" s="238"/>
      <c r="C322" s="238" t="s">
        <v>1</v>
      </c>
      <c r="D322" s="238"/>
      <c r="E322" s="238"/>
      <c r="F322" s="238" t="s">
        <v>22</v>
      </c>
      <c r="G322" s="238"/>
      <c r="H322" s="238" t="s">
        <v>23</v>
      </c>
      <c r="I322" s="238"/>
      <c r="J322" s="238"/>
      <c r="K322" s="7"/>
      <c r="L322" s="8"/>
      <c r="M322" s="239" t="s">
        <v>20</v>
      </c>
      <c r="N322" s="239"/>
      <c r="O322" s="239" t="s">
        <v>1</v>
      </c>
      <c r="P322" s="239"/>
      <c r="Q322" s="239"/>
      <c r="R322" s="239" t="s">
        <v>22</v>
      </c>
      <c r="S322" s="239"/>
      <c r="T322" s="239" t="s">
        <v>23</v>
      </c>
      <c r="U322" s="239"/>
      <c r="V322" s="239"/>
      <c r="W322" s="7"/>
    </row>
    <row r="323" spans="1:27" ht="22" customHeight="1">
      <c r="A323" s="238" t="str">
        <f>VLOOKUP(Y321,'個票データ(男子)'!$A:$J,2,0)</f>
        <v/>
      </c>
      <c r="B323" s="238"/>
      <c r="C323" s="238" t="str">
        <f>VLOOKUP(Y321,'個票データ(男子)'!$A:$J,3,0)</f>
        <v/>
      </c>
      <c r="D323" s="238"/>
      <c r="E323" s="238"/>
      <c r="F323" s="238" t="str">
        <f>VLOOKUP(Y321,'個票データ(男子)'!$A:$J,4,0)</f>
        <v/>
      </c>
      <c r="G323" s="238"/>
      <c r="H323" s="238">
        <f>'一覧表(男子)'!$C$6</f>
        <v>0</v>
      </c>
      <c r="I323" s="238"/>
      <c r="J323" s="238"/>
      <c r="K323" s="7"/>
      <c r="L323" s="8"/>
      <c r="M323" s="239" t="str">
        <f>VLOOKUP(AA321,'個票データ(男子)'!$A:$J,2,0)</f>
        <v/>
      </c>
      <c r="N323" s="239"/>
      <c r="O323" s="239" t="str">
        <f>VLOOKUP(AA321,'個票データ(男子)'!$A:$J,3,0)</f>
        <v/>
      </c>
      <c r="P323" s="239"/>
      <c r="Q323" s="239"/>
      <c r="R323" s="239" t="str">
        <f>VLOOKUP(AA321,'個票データ(男子)'!$A:$J,4,0)</f>
        <v/>
      </c>
      <c r="S323" s="239"/>
      <c r="T323" s="239">
        <f>'一覧表(男子)'!$C$6</f>
        <v>0</v>
      </c>
      <c r="U323" s="239"/>
      <c r="V323" s="239"/>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8" t="s">
        <v>13</v>
      </c>
      <c r="B326" s="238"/>
      <c r="C326" s="240">
        <f>VLOOKUP(Y326,'個票データ(男子)'!$A:$J,7,0)</f>
        <v>0</v>
      </c>
      <c r="D326" s="240"/>
      <c r="E326" s="240"/>
      <c r="F326" s="238" t="s">
        <v>19</v>
      </c>
      <c r="G326" s="238"/>
      <c r="H326" s="241">
        <f>VLOOKUP(Y326,'個票データ(男子)'!$A:$J,8,0)</f>
        <v>0</v>
      </c>
      <c r="I326" s="241"/>
      <c r="J326" s="241"/>
      <c r="K326" s="7"/>
      <c r="L326" s="8"/>
      <c r="M326" s="239" t="s">
        <v>13</v>
      </c>
      <c r="N326" s="239"/>
      <c r="O326" s="242">
        <f>VLOOKUP(AA326,'個票データ(男子)'!$A:$J,9,0)</f>
        <v>0</v>
      </c>
      <c r="P326" s="242"/>
      <c r="Q326" s="242"/>
      <c r="R326" s="239" t="s">
        <v>19</v>
      </c>
      <c r="S326" s="239"/>
      <c r="T326" s="243">
        <f>VLOOKUP(AA326,'個票データ(男子)'!$A:$J,10,0)</f>
        <v>0</v>
      </c>
      <c r="U326" s="243"/>
      <c r="V326" s="243"/>
      <c r="W326" s="7"/>
      <c r="Y326" s="9">
        <v>44</v>
      </c>
      <c r="AA326" s="9">
        <v>44</v>
      </c>
    </row>
    <row r="327" spans="1:27">
      <c r="A327" s="238" t="s">
        <v>20</v>
      </c>
      <c r="B327" s="238"/>
      <c r="C327" s="238" t="s">
        <v>1</v>
      </c>
      <c r="D327" s="238"/>
      <c r="E327" s="238"/>
      <c r="F327" s="238" t="s">
        <v>22</v>
      </c>
      <c r="G327" s="238"/>
      <c r="H327" s="238" t="s">
        <v>23</v>
      </c>
      <c r="I327" s="238"/>
      <c r="J327" s="238"/>
      <c r="K327" s="7"/>
      <c r="L327" s="8"/>
      <c r="M327" s="239" t="s">
        <v>20</v>
      </c>
      <c r="N327" s="239"/>
      <c r="O327" s="239" t="s">
        <v>1</v>
      </c>
      <c r="P327" s="239"/>
      <c r="Q327" s="239"/>
      <c r="R327" s="239" t="s">
        <v>22</v>
      </c>
      <c r="S327" s="239"/>
      <c r="T327" s="239" t="s">
        <v>23</v>
      </c>
      <c r="U327" s="239"/>
      <c r="V327" s="239"/>
      <c r="W327" s="7"/>
    </row>
    <row r="328" spans="1:27" ht="22" customHeight="1">
      <c r="A328" s="238" t="str">
        <f>VLOOKUP(Y326,'個票データ(男子)'!$A:$J,2,0)</f>
        <v/>
      </c>
      <c r="B328" s="238"/>
      <c r="C328" s="238" t="str">
        <f>VLOOKUP(Y326,'個票データ(男子)'!$A:$J,3,0)</f>
        <v/>
      </c>
      <c r="D328" s="238"/>
      <c r="E328" s="238"/>
      <c r="F328" s="238" t="str">
        <f>VLOOKUP(Y326,'個票データ(男子)'!$A:$J,4,0)</f>
        <v/>
      </c>
      <c r="G328" s="238"/>
      <c r="H328" s="238">
        <f>'一覧表(男子)'!$C$6</f>
        <v>0</v>
      </c>
      <c r="I328" s="238"/>
      <c r="J328" s="238"/>
      <c r="K328" s="7"/>
      <c r="L328" s="8"/>
      <c r="M328" s="239" t="str">
        <f>VLOOKUP(AA326,'個票データ(男子)'!$A:$J,2,0)</f>
        <v/>
      </c>
      <c r="N328" s="239"/>
      <c r="O328" s="239" t="str">
        <f>VLOOKUP(AA326,'個票データ(男子)'!$A:$J,3,0)</f>
        <v/>
      </c>
      <c r="P328" s="239"/>
      <c r="Q328" s="239"/>
      <c r="R328" s="239" t="str">
        <f>VLOOKUP(AA326,'個票データ(男子)'!$A:$J,4,0)</f>
        <v/>
      </c>
      <c r="S328" s="239"/>
      <c r="T328" s="239">
        <f>'一覧表(男子)'!$C$6</f>
        <v>0</v>
      </c>
      <c r="U328" s="239"/>
      <c r="V328" s="239"/>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8" t="s">
        <v>13</v>
      </c>
      <c r="B331" s="238"/>
      <c r="C331" s="240">
        <f>VLOOKUP(Y331,'個票データ(男子)'!$A:$J,5,0)</f>
        <v>0</v>
      </c>
      <c r="D331" s="240"/>
      <c r="E331" s="240"/>
      <c r="F331" s="238" t="s">
        <v>19</v>
      </c>
      <c r="G331" s="238"/>
      <c r="H331" s="241">
        <f>VLOOKUP(Y331,'個票データ(男子)'!$A:$J,6,0)</f>
        <v>0</v>
      </c>
      <c r="I331" s="241"/>
      <c r="J331" s="241"/>
      <c r="K331" s="7"/>
      <c r="L331" s="8"/>
      <c r="M331" s="238" t="s">
        <v>13</v>
      </c>
      <c r="N331" s="238"/>
      <c r="O331" s="240">
        <f>VLOOKUP(AA331,'個票データ(男子)'!$A:$J,7,0)</f>
        <v>0</v>
      </c>
      <c r="P331" s="240"/>
      <c r="Q331" s="240"/>
      <c r="R331" s="238" t="s">
        <v>19</v>
      </c>
      <c r="S331" s="238"/>
      <c r="T331" s="241">
        <f>VLOOKUP(AA331,'個票データ(男子)'!$A:$J,8,0)</f>
        <v>0</v>
      </c>
      <c r="U331" s="241"/>
      <c r="V331" s="241"/>
      <c r="W331" s="7"/>
      <c r="Y331" s="9">
        <v>45</v>
      </c>
      <c r="AA331" s="9">
        <v>45</v>
      </c>
    </row>
    <row r="332" spans="1:27">
      <c r="A332" s="238" t="s">
        <v>20</v>
      </c>
      <c r="B332" s="238"/>
      <c r="C332" s="238" t="s">
        <v>1</v>
      </c>
      <c r="D332" s="238"/>
      <c r="E332" s="238"/>
      <c r="F332" s="238" t="s">
        <v>22</v>
      </c>
      <c r="G332" s="238"/>
      <c r="H332" s="238" t="s">
        <v>23</v>
      </c>
      <c r="I332" s="238"/>
      <c r="J332" s="238"/>
      <c r="K332" s="7"/>
      <c r="L332" s="8"/>
      <c r="M332" s="238" t="s">
        <v>20</v>
      </c>
      <c r="N332" s="238"/>
      <c r="O332" s="238" t="s">
        <v>1</v>
      </c>
      <c r="P332" s="238"/>
      <c r="Q332" s="238"/>
      <c r="R332" s="238" t="s">
        <v>22</v>
      </c>
      <c r="S332" s="238"/>
      <c r="T332" s="238" t="s">
        <v>23</v>
      </c>
      <c r="U332" s="238"/>
      <c r="V332" s="238"/>
      <c r="W332" s="7"/>
    </row>
    <row r="333" spans="1:27" ht="22" customHeight="1">
      <c r="A333" s="238" t="str">
        <f>VLOOKUP(Y331,'個票データ(男子)'!$A:$J,2,0)</f>
        <v/>
      </c>
      <c r="B333" s="238"/>
      <c r="C333" s="238" t="str">
        <f>VLOOKUP(Y331,'個票データ(男子)'!$A:$J,3,0)</f>
        <v/>
      </c>
      <c r="D333" s="238"/>
      <c r="E333" s="238"/>
      <c r="F333" s="238" t="str">
        <f>VLOOKUP(Y331,'個票データ(男子)'!$A:$J,4,0)</f>
        <v/>
      </c>
      <c r="G333" s="238"/>
      <c r="H333" s="238">
        <f>'一覧表(男子)'!$C$6</f>
        <v>0</v>
      </c>
      <c r="I333" s="238"/>
      <c r="J333" s="238"/>
      <c r="K333" s="7"/>
      <c r="L333" s="8"/>
      <c r="M333" s="238" t="str">
        <f>VLOOKUP(AA331,'個票データ(男子)'!$A:$J,2,0)</f>
        <v/>
      </c>
      <c r="N333" s="238"/>
      <c r="O333" s="238" t="str">
        <f>VLOOKUP(AA331,'個票データ(男子)'!$A:$J,3,0)</f>
        <v/>
      </c>
      <c r="P333" s="238"/>
      <c r="Q333" s="238"/>
      <c r="R333" s="238" t="str">
        <f>VLOOKUP(AA331,'個票データ(男子)'!$A:$J,4,0)</f>
        <v/>
      </c>
      <c r="S333" s="238"/>
      <c r="T333" s="238">
        <f>'一覧表(男子)'!$C$6</f>
        <v>0</v>
      </c>
      <c r="U333" s="238"/>
      <c r="V333" s="238"/>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8" t="s">
        <v>13</v>
      </c>
      <c r="B336" s="238"/>
      <c r="C336" s="240">
        <f>VLOOKUP(Y336,'個票データ(男子)'!$A:$J,9,0)</f>
        <v>0</v>
      </c>
      <c r="D336" s="240"/>
      <c r="E336" s="240"/>
      <c r="F336" s="238" t="s">
        <v>19</v>
      </c>
      <c r="G336" s="238"/>
      <c r="H336" s="241">
        <f>VLOOKUP(Y336,'個票データ(男子)'!$A:$J,10,0)</f>
        <v>0</v>
      </c>
      <c r="I336" s="241"/>
      <c r="J336" s="241"/>
      <c r="K336" s="7"/>
      <c r="L336" s="8"/>
      <c r="M336" s="239" t="s">
        <v>13</v>
      </c>
      <c r="N336" s="239"/>
      <c r="O336" s="242">
        <f>VLOOKUP(AA336,'個票データ(男子)'!$A:$J,5,0)</f>
        <v>0</v>
      </c>
      <c r="P336" s="242"/>
      <c r="Q336" s="242"/>
      <c r="R336" s="239" t="s">
        <v>19</v>
      </c>
      <c r="S336" s="239"/>
      <c r="T336" s="243">
        <f>VLOOKUP(AA336,'個票データ(男子)'!$A:$J,6,0)</f>
        <v>0</v>
      </c>
      <c r="U336" s="243"/>
      <c r="V336" s="243"/>
      <c r="W336" s="7"/>
      <c r="Y336" s="9">
        <v>45</v>
      </c>
      <c r="AA336" s="9">
        <v>46</v>
      </c>
    </row>
    <row r="337" spans="1:27">
      <c r="A337" s="238" t="s">
        <v>20</v>
      </c>
      <c r="B337" s="238"/>
      <c r="C337" s="238" t="s">
        <v>1</v>
      </c>
      <c r="D337" s="238"/>
      <c r="E337" s="238"/>
      <c r="F337" s="238" t="s">
        <v>22</v>
      </c>
      <c r="G337" s="238"/>
      <c r="H337" s="238" t="s">
        <v>23</v>
      </c>
      <c r="I337" s="238"/>
      <c r="J337" s="238"/>
      <c r="K337" s="7"/>
      <c r="L337" s="8"/>
      <c r="M337" s="239" t="s">
        <v>20</v>
      </c>
      <c r="N337" s="239"/>
      <c r="O337" s="239" t="s">
        <v>1</v>
      </c>
      <c r="P337" s="239"/>
      <c r="Q337" s="239"/>
      <c r="R337" s="239" t="s">
        <v>22</v>
      </c>
      <c r="S337" s="239"/>
      <c r="T337" s="239" t="s">
        <v>23</v>
      </c>
      <c r="U337" s="239"/>
      <c r="V337" s="239"/>
      <c r="W337" s="7"/>
    </row>
    <row r="338" spans="1:27" ht="22" customHeight="1">
      <c r="A338" s="238" t="str">
        <f>VLOOKUP(Y336,'個票データ(男子)'!$A:$J,2,0)</f>
        <v/>
      </c>
      <c r="B338" s="238"/>
      <c r="C338" s="238" t="str">
        <f>VLOOKUP(Y336,'個票データ(男子)'!$A:$J,3,0)</f>
        <v/>
      </c>
      <c r="D338" s="238"/>
      <c r="E338" s="238"/>
      <c r="F338" s="238" t="str">
        <f>VLOOKUP(Y336,'個票データ(男子)'!$A:$J,4,0)</f>
        <v/>
      </c>
      <c r="G338" s="238"/>
      <c r="H338" s="238">
        <f>'一覧表(男子)'!$C$6</f>
        <v>0</v>
      </c>
      <c r="I338" s="238"/>
      <c r="J338" s="238"/>
      <c r="K338" s="7"/>
      <c r="L338" s="8"/>
      <c r="M338" s="239" t="str">
        <f>VLOOKUP(AA336,'個票データ(男子)'!$A:$J,2,0)</f>
        <v/>
      </c>
      <c r="N338" s="239"/>
      <c r="O338" s="239" t="str">
        <f>VLOOKUP(AA336,'個票データ(男子)'!$A:$J,3,0)</f>
        <v/>
      </c>
      <c r="P338" s="239"/>
      <c r="Q338" s="239"/>
      <c r="R338" s="239" t="str">
        <f>VLOOKUP(AA336,'個票データ(男子)'!$A:$J,4,0)</f>
        <v/>
      </c>
      <c r="S338" s="239"/>
      <c r="T338" s="239">
        <f>'一覧表(男子)'!$C$6</f>
        <v>0</v>
      </c>
      <c r="U338" s="239"/>
      <c r="V338" s="239"/>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8" t="s">
        <v>13</v>
      </c>
      <c r="B341" s="238"/>
      <c r="C341" s="240">
        <f>VLOOKUP(Y341,'個票データ(男子)'!$A:$J,7,0)</f>
        <v>0</v>
      </c>
      <c r="D341" s="240"/>
      <c r="E341" s="240"/>
      <c r="F341" s="238" t="s">
        <v>19</v>
      </c>
      <c r="G341" s="238"/>
      <c r="H341" s="241">
        <f>VLOOKUP(Y341,'個票データ(男子)'!$A:$J,8,0)</f>
        <v>0</v>
      </c>
      <c r="I341" s="241"/>
      <c r="J341" s="241"/>
      <c r="K341" s="7"/>
      <c r="L341" s="8"/>
      <c r="M341" s="239" t="s">
        <v>13</v>
      </c>
      <c r="N341" s="239"/>
      <c r="O341" s="242">
        <f>VLOOKUP(AA341,'個票データ(男子)'!$A:$J,9,0)</f>
        <v>0</v>
      </c>
      <c r="P341" s="242"/>
      <c r="Q341" s="242"/>
      <c r="R341" s="239" t="s">
        <v>19</v>
      </c>
      <c r="S341" s="239"/>
      <c r="T341" s="243">
        <f>VLOOKUP(AA341,'個票データ(男子)'!$A:$J,10,0)</f>
        <v>0</v>
      </c>
      <c r="U341" s="243"/>
      <c r="V341" s="243"/>
      <c r="W341" s="7"/>
      <c r="Y341" s="9">
        <v>46</v>
      </c>
      <c r="AA341" s="9">
        <v>46</v>
      </c>
    </row>
    <row r="342" spans="1:27">
      <c r="A342" s="238" t="s">
        <v>20</v>
      </c>
      <c r="B342" s="238"/>
      <c r="C342" s="238" t="s">
        <v>1</v>
      </c>
      <c r="D342" s="238"/>
      <c r="E342" s="238"/>
      <c r="F342" s="238" t="s">
        <v>22</v>
      </c>
      <c r="G342" s="238"/>
      <c r="H342" s="238" t="s">
        <v>23</v>
      </c>
      <c r="I342" s="238"/>
      <c r="J342" s="238"/>
      <c r="K342" s="7"/>
      <c r="L342" s="8"/>
      <c r="M342" s="239" t="s">
        <v>20</v>
      </c>
      <c r="N342" s="239"/>
      <c r="O342" s="239" t="s">
        <v>1</v>
      </c>
      <c r="P342" s="239"/>
      <c r="Q342" s="239"/>
      <c r="R342" s="239" t="s">
        <v>22</v>
      </c>
      <c r="S342" s="239"/>
      <c r="T342" s="239" t="s">
        <v>23</v>
      </c>
      <c r="U342" s="239"/>
      <c r="V342" s="239"/>
      <c r="W342" s="7"/>
    </row>
    <row r="343" spans="1:27" ht="22" customHeight="1">
      <c r="A343" s="238" t="str">
        <f>VLOOKUP(Y341,'個票データ(男子)'!$A:$J,2,0)</f>
        <v/>
      </c>
      <c r="B343" s="238"/>
      <c r="C343" s="238" t="str">
        <f>VLOOKUP(Y341,'個票データ(男子)'!$A:$J,3,0)</f>
        <v/>
      </c>
      <c r="D343" s="238"/>
      <c r="E343" s="238"/>
      <c r="F343" s="238" t="str">
        <f>VLOOKUP(Y341,'個票データ(男子)'!$A:$J,4,0)</f>
        <v/>
      </c>
      <c r="G343" s="238"/>
      <c r="H343" s="238">
        <f>'一覧表(男子)'!$C$6</f>
        <v>0</v>
      </c>
      <c r="I343" s="238"/>
      <c r="J343" s="238"/>
      <c r="K343" s="7"/>
      <c r="L343" s="8"/>
      <c r="M343" s="239" t="str">
        <f>VLOOKUP(AA341,'個票データ(男子)'!$A:$J,2,0)</f>
        <v/>
      </c>
      <c r="N343" s="239"/>
      <c r="O343" s="239" t="str">
        <f>VLOOKUP(AA341,'個票データ(男子)'!$A:$J,3,0)</f>
        <v/>
      </c>
      <c r="P343" s="239"/>
      <c r="Q343" s="239"/>
      <c r="R343" s="239" t="str">
        <f>VLOOKUP(AA341,'個票データ(男子)'!$A:$J,4,0)</f>
        <v/>
      </c>
      <c r="S343" s="239"/>
      <c r="T343" s="239">
        <f>'一覧表(男子)'!$C$6</f>
        <v>0</v>
      </c>
      <c r="U343" s="239"/>
      <c r="V343" s="239"/>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8" t="s">
        <v>13</v>
      </c>
      <c r="B346" s="238"/>
      <c r="C346" s="240">
        <f>VLOOKUP(Y346,'個票データ(男子)'!$A:$J,5,0)</f>
        <v>0</v>
      </c>
      <c r="D346" s="240"/>
      <c r="E346" s="240"/>
      <c r="F346" s="238" t="s">
        <v>19</v>
      </c>
      <c r="G346" s="238"/>
      <c r="H346" s="241">
        <f>VLOOKUP(Y346,'個票データ(男子)'!$A:$J,6,0)</f>
        <v>0</v>
      </c>
      <c r="I346" s="241"/>
      <c r="J346" s="241"/>
      <c r="K346" s="7"/>
      <c r="L346" s="8"/>
      <c r="M346" s="238" t="s">
        <v>13</v>
      </c>
      <c r="N346" s="238"/>
      <c r="O346" s="240">
        <f>VLOOKUP(AA346,'個票データ(男子)'!$A:$J,7,0)</f>
        <v>0</v>
      </c>
      <c r="P346" s="240"/>
      <c r="Q346" s="240"/>
      <c r="R346" s="238" t="s">
        <v>19</v>
      </c>
      <c r="S346" s="238"/>
      <c r="T346" s="241">
        <f>VLOOKUP(AA346,'個票データ(男子)'!$A:$J,8,0)</f>
        <v>0</v>
      </c>
      <c r="U346" s="241"/>
      <c r="V346" s="241"/>
      <c r="W346" s="7"/>
      <c r="Y346" s="9">
        <v>47</v>
      </c>
      <c r="AA346" s="9">
        <v>47</v>
      </c>
    </row>
    <row r="347" spans="1:27">
      <c r="A347" s="238" t="s">
        <v>20</v>
      </c>
      <c r="B347" s="238"/>
      <c r="C347" s="238" t="s">
        <v>1</v>
      </c>
      <c r="D347" s="238"/>
      <c r="E347" s="238"/>
      <c r="F347" s="238" t="s">
        <v>22</v>
      </c>
      <c r="G347" s="238"/>
      <c r="H347" s="238" t="s">
        <v>23</v>
      </c>
      <c r="I347" s="238"/>
      <c r="J347" s="238"/>
      <c r="K347" s="7"/>
      <c r="L347" s="8"/>
      <c r="M347" s="238" t="s">
        <v>20</v>
      </c>
      <c r="N347" s="238"/>
      <c r="O347" s="238" t="s">
        <v>1</v>
      </c>
      <c r="P347" s="238"/>
      <c r="Q347" s="238"/>
      <c r="R347" s="238" t="s">
        <v>22</v>
      </c>
      <c r="S347" s="238"/>
      <c r="T347" s="238" t="s">
        <v>23</v>
      </c>
      <c r="U347" s="238"/>
      <c r="V347" s="238"/>
      <c r="W347" s="7"/>
    </row>
    <row r="348" spans="1:27" ht="22" customHeight="1">
      <c r="A348" s="238" t="str">
        <f>VLOOKUP(Y346,'個票データ(男子)'!$A:$J,2,0)</f>
        <v/>
      </c>
      <c r="B348" s="238"/>
      <c r="C348" s="238" t="str">
        <f>VLOOKUP(Y346,'個票データ(男子)'!$A:$J,3,0)</f>
        <v/>
      </c>
      <c r="D348" s="238"/>
      <c r="E348" s="238"/>
      <c r="F348" s="238" t="str">
        <f>VLOOKUP(Y346,'個票データ(男子)'!$A:$J,4,0)</f>
        <v/>
      </c>
      <c r="G348" s="238"/>
      <c r="H348" s="238">
        <f>'一覧表(男子)'!$C$6</f>
        <v>0</v>
      </c>
      <c r="I348" s="238"/>
      <c r="J348" s="238"/>
      <c r="K348" s="7"/>
      <c r="L348" s="8"/>
      <c r="M348" s="238" t="str">
        <f>VLOOKUP(AA346,'個票データ(男子)'!$A:$J,2,0)</f>
        <v/>
      </c>
      <c r="N348" s="238"/>
      <c r="O348" s="238" t="str">
        <f>VLOOKUP(AA346,'個票データ(男子)'!$A:$J,3,0)</f>
        <v/>
      </c>
      <c r="P348" s="238"/>
      <c r="Q348" s="238"/>
      <c r="R348" s="238" t="str">
        <f>VLOOKUP(AA346,'個票データ(男子)'!$A:$J,4,0)</f>
        <v/>
      </c>
      <c r="S348" s="238"/>
      <c r="T348" s="238">
        <f>'一覧表(男子)'!$C$6</f>
        <v>0</v>
      </c>
      <c r="U348" s="238"/>
      <c r="V348" s="238"/>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8" t="s">
        <v>13</v>
      </c>
      <c r="B351" s="238"/>
      <c r="C351" s="240">
        <f>VLOOKUP(Y351,'個票データ(男子)'!$A:$J,9,0)</f>
        <v>0</v>
      </c>
      <c r="D351" s="240"/>
      <c r="E351" s="240"/>
      <c r="F351" s="238" t="s">
        <v>19</v>
      </c>
      <c r="G351" s="238"/>
      <c r="H351" s="241">
        <f>VLOOKUP(Y351,'個票データ(男子)'!$A:$J,10,0)</f>
        <v>0</v>
      </c>
      <c r="I351" s="241"/>
      <c r="J351" s="241"/>
      <c r="K351" s="7"/>
      <c r="L351" s="8"/>
      <c r="M351" s="239" t="s">
        <v>13</v>
      </c>
      <c r="N351" s="239"/>
      <c r="O351" s="242">
        <f>VLOOKUP(AA351,'個票データ(男子)'!$A:$J,5,0)</f>
        <v>0</v>
      </c>
      <c r="P351" s="242"/>
      <c r="Q351" s="242"/>
      <c r="R351" s="239" t="s">
        <v>19</v>
      </c>
      <c r="S351" s="239"/>
      <c r="T351" s="243">
        <f>VLOOKUP(AA351,'個票データ(男子)'!$A:$J,6,0)</f>
        <v>0</v>
      </c>
      <c r="U351" s="243"/>
      <c r="V351" s="243"/>
      <c r="W351" s="7"/>
      <c r="Y351" s="9">
        <v>47</v>
      </c>
      <c r="AA351" s="9">
        <v>48</v>
      </c>
    </row>
    <row r="352" spans="1:27">
      <c r="A352" s="238" t="s">
        <v>20</v>
      </c>
      <c r="B352" s="238"/>
      <c r="C352" s="238" t="s">
        <v>1</v>
      </c>
      <c r="D352" s="238"/>
      <c r="E352" s="238"/>
      <c r="F352" s="238" t="s">
        <v>22</v>
      </c>
      <c r="G352" s="238"/>
      <c r="H352" s="238" t="s">
        <v>23</v>
      </c>
      <c r="I352" s="238"/>
      <c r="J352" s="238"/>
      <c r="K352" s="7"/>
      <c r="L352" s="8"/>
      <c r="M352" s="239" t="s">
        <v>20</v>
      </c>
      <c r="N352" s="239"/>
      <c r="O352" s="239" t="s">
        <v>1</v>
      </c>
      <c r="P352" s="239"/>
      <c r="Q352" s="239"/>
      <c r="R352" s="239" t="s">
        <v>22</v>
      </c>
      <c r="S352" s="239"/>
      <c r="T352" s="239" t="s">
        <v>23</v>
      </c>
      <c r="U352" s="239"/>
      <c r="V352" s="239"/>
      <c r="W352" s="7"/>
    </row>
    <row r="353" spans="1:27" ht="22" customHeight="1">
      <c r="A353" s="238" t="str">
        <f>VLOOKUP(Y351,'個票データ(男子)'!$A:$J,2,0)</f>
        <v/>
      </c>
      <c r="B353" s="238"/>
      <c r="C353" s="238" t="str">
        <f>VLOOKUP(Y351,'個票データ(男子)'!$A:$J,3,0)</f>
        <v/>
      </c>
      <c r="D353" s="238"/>
      <c r="E353" s="238"/>
      <c r="F353" s="238" t="str">
        <f>VLOOKUP(Y351,'個票データ(男子)'!$A:$J,4,0)</f>
        <v/>
      </c>
      <c r="G353" s="238"/>
      <c r="H353" s="238">
        <f>'一覧表(男子)'!$C$6</f>
        <v>0</v>
      </c>
      <c r="I353" s="238"/>
      <c r="J353" s="238"/>
      <c r="K353" s="7"/>
      <c r="L353" s="8"/>
      <c r="M353" s="239" t="str">
        <f>VLOOKUP(AA351,'個票データ(男子)'!$A:$J,2,0)</f>
        <v/>
      </c>
      <c r="N353" s="239"/>
      <c r="O353" s="239" t="str">
        <f>VLOOKUP(AA351,'個票データ(男子)'!$A:$J,3,0)</f>
        <v/>
      </c>
      <c r="P353" s="239"/>
      <c r="Q353" s="239"/>
      <c r="R353" s="239" t="str">
        <f>VLOOKUP(AA351,'個票データ(男子)'!$A:$J,4,0)</f>
        <v/>
      </c>
      <c r="S353" s="239"/>
      <c r="T353" s="239">
        <f>'一覧表(男子)'!$C$6</f>
        <v>0</v>
      </c>
      <c r="U353" s="239"/>
      <c r="V353" s="239"/>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8" t="s">
        <v>13</v>
      </c>
      <c r="B356" s="238"/>
      <c r="C356" s="240">
        <f>VLOOKUP(Y356,'個票データ(男子)'!$A:$J,7,0)</f>
        <v>0</v>
      </c>
      <c r="D356" s="240"/>
      <c r="E356" s="240"/>
      <c r="F356" s="238" t="s">
        <v>19</v>
      </c>
      <c r="G356" s="238"/>
      <c r="H356" s="241">
        <f>VLOOKUP(Y356,'個票データ(男子)'!$A:$J,8,0)</f>
        <v>0</v>
      </c>
      <c r="I356" s="241"/>
      <c r="J356" s="241"/>
      <c r="K356" s="7"/>
      <c r="L356" s="8"/>
      <c r="M356" s="239" t="s">
        <v>13</v>
      </c>
      <c r="N356" s="239"/>
      <c r="O356" s="242">
        <f>VLOOKUP(AA356,'個票データ(男子)'!$A:$J,9,0)</f>
        <v>0</v>
      </c>
      <c r="P356" s="242"/>
      <c r="Q356" s="242"/>
      <c r="R356" s="239" t="s">
        <v>19</v>
      </c>
      <c r="S356" s="239"/>
      <c r="T356" s="243">
        <f>VLOOKUP(AA356,'個票データ(男子)'!$A:$J,10,0)</f>
        <v>0</v>
      </c>
      <c r="U356" s="243"/>
      <c r="V356" s="243"/>
      <c r="W356" s="7"/>
      <c r="Y356" s="9">
        <v>48</v>
      </c>
      <c r="AA356" s="9">
        <v>48</v>
      </c>
    </row>
    <row r="357" spans="1:27">
      <c r="A357" s="238" t="s">
        <v>20</v>
      </c>
      <c r="B357" s="238"/>
      <c r="C357" s="238" t="s">
        <v>1</v>
      </c>
      <c r="D357" s="238"/>
      <c r="E357" s="238"/>
      <c r="F357" s="238" t="s">
        <v>22</v>
      </c>
      <c r="G357" s="238"/>
      <c r="H357" s="238" t="s">
        <v>23</v>
      </c>
      <c r="I357" s="238"/>
      <c r="J357" s="238"/>
      <c r="K357" s="7"/>
      <c r="L357" s="8"/>
      <c r="M357" s="239" t="s">
        <v>20</v>
      </c>
      <c r="N357" s="239"/>
      <c r="O357" s="239" t="s">
        <v>1</v>
      </c>
      <c r="P357" s="239"/>
      <c r="Q357" s="239"/>
      <c r="R357" s="239" t="s">
        <v>22</v>
      </c>
      <c r="S357" s="239"/>
      <c r="T357" s="239" t="s">
        <v>23</v>
      </c>
      <c r="U357" s="239"/>
      <c r="V357" s="239"/>
      <c r="W357" s="7"/>
    </row>
    <row r="358" spans="1:27" ht="22" customHeight="1">
      <c r="A358" s="238" t="str">
        <f>VLOOKUP(Y356,'個票データ(男子)'!$A:$J,2,0)</f>
        <v/>
      </c>
      <c r="B358" s="238"/>
      <c r="C358" s="238" t="str">
        <f>VLOOKUP(Y356,'個票データ(男子)'!$A:$J,3,0)</f>
        <v/>
      </c>
      <c r="D358" s="238"/>
      <c r="E358" s="238"/>
      <c r="F358" s="238" t="str">
        <f>VLOOKUP(Y356,'個票データ(男子)'!$A:$J,4,0)</f>
        <v/>
      </c>
      <c r="G358" s="238"/>
      <c r="H358" s="238">
        <f>'一覧表(男子)'!$C$6</f>
        <v>0</v>
      </c>
      <c r="I358" s="238"/>
      <c r="J358" s="238"/>
      <c r="K358" s="7"/>
      <c r="L358" s="8"/>
      <c r="M358" s="239" t="str">
        <f>VLOOKUP(AA356,'個票データ(男子)'!$A:$J,2,0)</f>
        <v/>
      </c>
      <c r="N358" s="239"/>
      <c r="O358" s="239" t="str">
        <f>VLOOKUP(AA356,'個票データ(男子)'!$A:$J,3,0)</f>
        <v/>
      </c>
      <c r="P358" s="239"/>
      <c r="Q358" s="239"/>
      <c r="R358" s="239" t="str">
        <f>VLOOKUP(AA356,'個票データ(男子)'!$A:$J,4,0)</f>
        <v/>
      </c>
      <c r="S358" s="239"/>
      <c r="T358" s="239">
        <f>'一覧表(男子)'!$C$6</f>
        <v>0</v>
      </c>
      <c r="U358" s="239"/>
      <c r="V358" s="239"/>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8" t="s">
        <v>13</v>
      </c>
      <c r="B361" s="238"/>
      <c r="C361" s="240">
        <f>VLOOKUP(Y361,'個票データ(男子)'!$A:$J,5,0)</f>
        <v>0</v>
      </c>
      <c r="D361" s="240"/>
      <c r="E361" s="240"/>
      <c r="F361" s="238" t="s">
        <v>19</v>
      </c>
      <c r="G361" s="238"/>
      <c r="H361" s="241">
        <f>VLOOKUP(Y361,'個票データ(男子)'!$A:$J,6,0)</f>
        <v>0</v>
      </c>
      <c r="I361" s="241"/>
      <c r="J361" s="241"/>
      <c r="K361" s="7"/>
      <c r="L361" s="8"/>
      <c r="M361" s="238" t="s">
        <v>13</v>
      </c>
      <c r="N361" s="238"/>
      <c r="O361" s="240">
        <f>VLOOKUP(AA361,'個票データ(男子)'!$A:$J,7,0)</f>
        <v>0</v>
      </c>
      <c r="P361" s="240"/>
      <c r="Q361" s="240"/>
      <c r="R361" s="238" t="s">
        <v>19</v>
      </c>
      <c r="S361" s="238"/>
      <c r="T361" s="241">
        <f>VLOOKUP(AA361,'個票データ(男子)'!$A:$J,8,0)</f>
        <v>0</v>
      </c>
      <c r="U361" s="241"/>
      <c r="V361" s="241"/>
      <c r="W361" s="7"/>
      <c r="Y361" s="9">
        <v>49</v>
      </c>
      <c r="AA361" s="9">
        <v>49</v>
      </c>
    </row>
    <row r="362" spans="1:27">
      <c r="A362" s="238" t="s">
        <v>20</v>
      </c>
      <c r="B362" s="238"/>
      <c r="C362" s="238" t="s">
        <v>1</v>
      </c>
      <c r="D362" s="238"/>
      <c r="E362" s="238"/>
      <c r="F362" s="238" t="s">
        <v>22</v>
      </c>
      <c r="G362" s="238"/>
      <c r="H362" s="238" t="s">
        <v>23</v>
      </c>
      <c r="I362" s="238"/>
      <c r="J362" s="238"/>
      <c r="K362" s="7"/>
      <c r="L362" s="8"/>
      <c r="M362" s="238" t="s">
        <v>20</v>
      </c>
      <c r="N362" s="238"/>
      <c r="O362" s="238" t="s">
        <v>1</v>
      </c>
      <c r="P362" s="238"/>
      <c r="Q362" s="238"/>
      <c r="R362" s="238" t="s">
        <v>22</v>
      </c>
      <c r="S362" s="238"/>
      <c r="T362" s="238" t="s">
        <v>23</v>
      </c>
      <c r="U362" s="238"/>
      <c r="V362" s="238"/>
      <c r="W362" s="7"/>
    </row>
    <row r="363" spans="1:27" ht="22" customHeight="1">
      <c r="A363" s="238" t="str">
        <f>VLOOKUP(Y361,'個票データ(男子)'!$A:$J,2,0)</f>
        <v/>
      </c>
      <c r="B363" s="238"/>
      <c r="C363" s="238" t="str">
        <f>VLOOKUP(Y361,'個票データ(男子)'!$A:$J,3,0)</f>
        <v/>
      </c>
      <c r="D363" s="238"/>
      <c r="E363" s="238"/>
      <c r="F363" s="238" t="str">
        <f>VLOOKUP(Y361,'個票データ(男子)'!$A:$J,4,0)</f>
        <v/>
      </c>
      <c r="G363" s="238"/>
      <c r="H363" s="238">
        <f>'一覧表(男子)'!$C$6</f>
        <v>0</v>
      </c>
      <c r="I363" s="238"/>
      <c r="J363" s="238"/>
      <c r="K363" s="7"/>
      <c r="L363" s="8"/>
      <c r="M363" s="238" t="str">
        <f>VLOOKUP(AA361,'個票データ(男子)'!$A:$J,2,0)</f>
        <v/>
      </c>
      <c r="N363" s="238"/>
      <c r="O363" s="238" t="str">
        <f>VLOOKUP(AA361,'個票データ(男子)'!$A:$J,3,0)</f>
        <v/>
      </c>
      <c r="P363" s="238"/>
      <c r="Q363" s="238"/>
      <c r="R363" s="238" t="str">
        <f>VLOOKUP(AA361,'個票データ(男子)'!$A:$J,4,0)</f>
        <v/>
      </c>
      <c r="S363" s="238"/>
      <c r="T363" s="238">
        <f>'一覧表(男子)'!$C$6</f>
        <v>0</v>
      </c>
      <c r="U363" s="238"/>
      <c r="V363" s="238"/>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8" t="s">
        <v>13</v>
      </c>
      <c r="B366" s="238"/>
      <c r="C366" s="240">
        <f>VLOOKUP(Y366,'個票データ(男子)'!$A:$J,9,0)</f>
        <v>0</v>
      </c>
      <c r="D366" s="240"/>
      <c r="E366" s="240"/>
      <c r="F366" s="238" t="s">
        <v>19</v>
      </c>
      <c r="G366" s="238"/>
      <c r="H366" s="241">
        <f>VLOOKUP(Y366,'個票データ(男子)'!$A:$J,10,0)</f>
        <v>0</v>
      </c>
      <c r="I366" s="241"/>
      <c r="J366" s="241"/>
      <c r="K366" s="7"/>
      <c r="L366" s="8"/>
      <c r="M366" s="239" t="s">
        <v>13</v>
      </c>
      <c r="N366" s="239"/>
      <c r="O366" s="242">
        <f>VLOOKUP(AA366,'個票データ(男子)'!$A:$J,5,0)</f>
        <v>0</v>
      </c>
      <c r="P366" s="242"/>
      <c r="Q366" s="242"/>
      <c r="R366" s="239" t="s">
        <v>19</v>
      </c>
      <c r="S366" s="239"/>
      <c r="T366" s="243">
        <f>VLOOKUP(AA366,'個票データ(男子)'!$A:$J,6,0)</f>
        <v>0</v>
      </c>
      <c r="U366" s="243"/>
      <c r="V366" s="243"/>
      <c r="W366" s="7"/>
      <c r="Y366" s="9">
        <v>49</v>
      </c>
      <c r="AA366" s="9">
        <v>50</v>
      </c>
    </row>
    <row r="367" spans="1:27">
      <c r="A367" s="238" t="s">
        <v>20</v>
      </c>
      <c r="B367" s="238"/>
      <c r="C367" s="238" t="s">
        <v>1</v>
      </c>
      <c r="D367" s="238"/>
      <c r="E367" s="238"/>
      <c r="F367" s="238" t="s">
        <v>22</v>
      </c>
      <c r="G367" s="238"/>
      <c r="H367" s="238" t="s">
        <v>23</v>
      </c>
      <c r="I367" s="238"/>
      <c r="J367" s="238"/>
      <c r="K367" s="7"/>
      <c r="L367" s="8"/>
      <c r="M367" s="239" t="s">
        <v>20</v>
      </c>
      <c r="N367" s="239"/>
      <c r="O367" s="239" t="s">
        <v>1</v>
      </c>
      <c r="P367" s="239"/>
      <c r="Q367" s="239"/>
      <c r="R367" s="239" t="s">
        <v>22</v>
      </c>
      <c r="S367" s="239"/>
      <c r="T367" s="239" t="s">
        <v>23</v>
      </c>
      <c r="U367" s="239"/>
      <c r="V367" s="239"/>
      <c r="W367" s="7"/>
    </row>
    <row r="368" spans="1:27" ht="22" customHeight="1">
      <c r="A368" s="238" t="str">
        <f>VLOOKUP(Y366,'個票データ(男子)'!$A:$J,2,0)</f>
        <v/>
      </c>
      <c r="B368" s="238"/>
      <c r="C368" s="238" t="str">
        <f>VLOOKUP(Y366,'個票データ(男子)'!$A:$J,3,0)</f>
        <v/>
      </c>
      <c r="D368" s="238"/>
      <c r="E368" s="238"/>
      <c r="F368" s="238" t="str">
        <f>VLOOKUP(Y366,'個票データ(男子)'!$A:$J,4,0)</f>
        <v/>
      </c>
      <c r="G368" s="238"/>
      <c r="H368" s="238">
        <f>'一覧表(男子)'!$C$6</f>
        <v>0</v>
      </c>
      <c r="I368" s="238"/>
      <c r="J368" s="238"/>
      <c r="K368" s="7"/>
      <c r="L368" s="8"/>
      <c r="M368" s="239" t="str">
        <f>VLOOKUP(AA366,'個票データ(男子)'!$A:$J,2,0)</f>
        <v/>
      </c>
      <c r="N368" s="239"/>
      <c r="O368" s="239" t="str">
        <f>VLOOKUP(AA366,'個票データ(男子)'!$A:$J,3,0)</f>
        <v/>
      </c>
      <c r="P368" s="239"/>
      <c r="Q368" s="239"/>
      <c r="R368" s="239" t="str">
        <f>VLOOKUP(AA366,'個票データ(男子)'!$A:$J,4,0)</f>
        <v/>
      </c>
      <c r="S368" s="239"/>
      <c r="T368" s="239">
        <f>'一覧表(男子)'!$C$6</f>
        <v>0</v>
      </c>
      <c r="U368" s="239"/>
      <c r="V368" s="239"/>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8" t="s">
        <v>13</v>
      </c>
      <c r="B371" s="238"/>
      <c r="C371" s="240">
        <f>VLOOKUP(Y371,'個票データ(男子)'!$A:$J,7,0)</f>
        <v>0</v>
      </c>
      <c r="D371" s="240"/>
      <c r="E371" s="240"/>
      <c r="F371" s="238" t="s">
        <v>19</v>
      </c>
      <c r="G371" s="238"/>
      <c r="H371" s="241">
        <f>VLOOKUP(Y371,'個票データ(男子)'!$A:$J,8,0)</f>
        <v>0</v>
      </c>
      <c r="I371" s="241"/>
      <c r="J371" s="241"/>
      <c r="K371" s="7"/>
      <c r="L371" s="8"/>
      <c r="M371" s="239" t="s">
        <v>13</v>
      </c>
      <c r="N371" s="239"/>
      <c r="O371" s="242">
        <f>VLOOKUP(AA371,'個票データ(男子)'!$A:$J,9,0)</f>
        <v>0</v>
      </c>
      <c r="P371" s="242"/>
      <c r="Q371" s="242"/>
      <c r="R371" s="239" t="s">
        <v>19</v>
      </c>
      <c r="S371" s="239"/>
      <c r="T371" s="243">
        <f>VLOOKUP(AA371,'個票データ(男子)'!$A:$J,10,0)</f>
        <v>0</v>
      </c>
      <c r="U371" s="243"/>
      <c r="V371" s="243"/>
      <c r="W371" s="7"/>
      <c r="Y371" s="9">
        <v>50</v>
      </c>
      <c r="AA371" s="9">
        <v>50</v>
      </c>
    </row>
    <row r="372" spans="1:27">
      <c r="A372" s="238" t="s">
        <v>20</v>
      </c>
      <c r="B372" s="238"/>
      <c r="C372" s="238" t="s">
        <v>1</v>
      </c>
      <c r="D372" s="238"/>
      <c r="E372" s="238"/>
      <c r="F372" s="238" t="s">
        <v>22</v>
      </c>
      <c r="G372" s="238"/>
      <c r="H372" s="238" t="s">
        <v>23</v>
      </c>
      <c r="I372" s="238"/>
      <c r="J372" s="238"/>
      <c r="K372" s="7"/>
      <c r="L372" s="8"/>
      <c r="M372" s="239" t="s">
        <v>20</v>
      </c>
      <c r="N372" s="239"/>
      <c r="O372" s="239" t="s">
        <v>1</v>
      </c>
      <c r="P372" s="239"/>
      <c r="Q372" s="239"/>
      <c r="R372" s="239" t="s">
        <v>22</v>
      </c>
      <c r="S372" s="239"/>
      <c r="T372" s="239" t="s">
        <v>23</v>
      </c>
      <c r="U372" s="239"/>
      <c r="V372" s="239"/>
      <c r="W372" s="7"/>
    </row>
    <row r="373" spans="1:27" ht="22" customHeight="1">
      <c r="A373" s="238" t="str">
        <f>VLOOKUP(Y371,'個票データ(男子)'!$A:$J,2,0)</f>
        <v/>
      </c>
      <c r="B373" s="238"/>
      <c r="C373" s="238" t="str">
        <f>VLOOKUP(Y371,'個票データ(男子)'!$A:$J,3,0)</f>
        <v/>
      </c>
      <c r="D373" s="238"/>
      <c r="E373" s="238"/>
      <c r="F373" s="238" t="str">
        <f>VLOOKUP(Y371,'個票データ(男子)'!$A:$J,4,0)</f>
        <v/>
      </c>
      <c r="G373" s="238"/>
      <c r="H373" s="238">
        <f>'一覧表(男子)'!$C$6</f>
        <v>0</v>
      </c>
      <c r="I373" s="238"/>
      <c r="J373" s="238"/>
      <c r="K373" s="7"/>
      <c r="L373" s="8"/>
      <c r="M373" s="239" t="str">
        <f>VLOOKUP(AA371,'個票データ(男子)'!$A:$J,2,0)</f>
        <v/>
      </c>
      <c r="N373" s="239"/>
      <c r="O373" s="239" t="str">
        <f>VLOOKUP(AA371,'個票データ(男子)'!$A:$J,3,0)</f>
        <v/>
      </c>
      <c r="P373" s="239"/>
      <c r="Q373" s="239"/>
      <c r="R373" s="239" t="str">
        <f>VLOOKUP(AA371,'個票データ(男子)'!$A:$J,4,0)</f>
        <v/>
      </c>
      <c r="S373" s="239"/>
      <c r="T373" s="239">
        <f>'一覧表(男子)'!$C$6</f>
        <v>0</v>
      </c>
      <c r="U373" s="239"/>
      <c r="V373" s="239"/>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8" t="s">
        <v>13</v>
      </c>
      <c r="B376" s="238"/>
      <c r="C376" s="240">
        <f>VLOOKUP(Y376,'個票データ(男子)'!$A:$J,5,0)</f>
        <v>0</v>
      </c>
      <c r="D376" s="240"/>
      <c r="E376" s="240"/>
      <c r="F376" s="238" t="s">
        <v>19</v>
      </c>
      <c r="G376" s="238"/>
      <c r="H376" s="241">
        <f>VLOOKUP(Y376,'個票データ(男子)'!$A:$J,6,0)</f>
        <v>0</v>
      </c>
      <c r="I376" s="241"/>
      <c r="J376" s="241"/>
      <c r="K376" s="7"/>
      <c r="L376" s="8"/>
      <c r="M376" s="238" t="s">
        <v>13</v>
      </c>
      <c r="N376" s="238"/>
      <c r="O376" s="240">
        <f>VLOOKUP(AA376,'個票データ(男子)'!$A:$J,7,0)</f>
        <v>0</v>
      </c>
      <c r="P376" s="240"/>
      <c r="Q376" s="240"/>
      <c r="R376" s="238" t="s">
        <v>19</v>
      </c>
      <c r="S376" s="238"/>
      <c r="T376" s="241">
        <f>VLOOKUP(AA376,'個票データ(男子)'!$A:$J,8,0)</f>
        <v>0</v>
      </c>
      <c r="U376" s="241"/>
      <c r="V376" s="241"/>
      <c r="W376" s="7"/>
      <c r="Y376" s="9">
        <v>51</v>
      </c>
      <c r="AA376" s="9">
        <v>51</v>
      </c>
    </row>
    <row r="377" spans="1:27">
      <c r="A377" s="238" t="s">
        <v>20</v>
      </c>
      <c r="B377" s="238"/>
      <c r="C377" s="238" t="s">
        <v>1</v>
      </c>
      <c r="D377" s="238"/>
      <c r="E377" s="238"/>
      <c r="F377" s="238" t="s">
        <v>22</v>
      </c>
      <c r="G377" s="238"/>
      <c r="H377" s="238" t="s">
        <v>23</v>
      </c>
      <c r="I377" s="238"/>
      <c r="J377" s="238"/>
      <c r="K377" s="7"/>
      <c r="L377" s="8"/>
      <c r="M377" s="238" t="s">
        <v>20</v>
      </c>
      <c r="N377" s="238"/>
      <c r="O377" s="238" t="s">
        <v>1</v>
      </c>
      <c r="P377" s="238"/>
      <c r="Q377" s="238"/>
      <c r="R377" s="238" t="s">
        <v>22</v>
      </c>
      <c r="S377" s="238"/>
      <c r="T377" s="238" t="s">
        <v>23</v>
      </c>
      <c r="U377" s="238"/>
      <c r="V377" s="238"/>
      <c r="W377" s="7"/>
    </row>
    <row r="378" spans="1:27" ht="22" customHeight="1">
      <c r="A378" s="238" t="str">
        <f>VLOOKUP(Y376,'個票データ(男子)'!$A:$J,2,0)</f>
        <v/>
      </c>
      <c r="B378" s="238"/>
      <c r="C378" s="238" t="str">
        <f>VLOOKUP(Y376,'個票データ(男子)'!$A:$J,3,0)</f>
        <v/>
      </c>
      <c r="D378" s="238"/>
      <c r="E378" s="238"/>
      <c r="F378" s="238" t="str">
        <f>VLOOKUP(Y376,'個票データ(男子)'!$A:$J,4,0)</f>
        <v/>
      </c>
      <c r="G378" s="238"/>
      <c r="H378" s="238">
        <f>'一覧表(男子)'!$C$6</f>
        <v>0</v>
      </c>
      <c r="I378" s="238"/>
      <c r="J378" s="238"/>
      <c r="K378" s="7"/>
      <c r="L378" s="8"/>
      <c r="M378" s="238" t="str">
        <f>VLOOKUP(AA376,'個票データ(男子)'!$A:$J,2,0)</f>
        <v/>
      </c>
      <c r="N378" s="238"/>
      <c r="O378" s="238" t="str">
        <f>VLOOKUP(AA376,'個票データ(男子)'!$A:$J,3,0)</f>
        <v/>
      </c>
      <c r="P378" s="238"/>
      <c r="Q378" s="238"/>
      <c r="R378" s="238" t="str">
        <f>VLOOKUP(AA376,'個票データ(男子)'!$A:$J,4,0)</f>
        <v/>
      </c>
      <c r="S378" s="238"/>
      <c r="T378" s="238">
        <f>'一覧表(男子)'!$C$6</f>
        <v>0</v>
      </c>
      <c r="U378" s="238"/>
      <c r="V378" s="238"/>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8" t="s">
        <v>13</v>
      </c>
      <c r="B381" s="238"/>
      <c r="C381" s="240">
        <f>VLOOKUP(Y381,'個票データ(男子)'!$A:$J,9,0)</f>
        <v>0</v>
      </c>
      <c r="D381" s="240"/>
      <c r="E381" s="240"/>
      <c r="F381" s="238" t="s">
        <v>19</v>
      </c>
      <c r="G381" s="238"/>
      <c r="H381" s="241">
        <f>VLOOKUP(Y381,'個票データ(男子)'!$A:$J,10,0)</f>
        <v>0</v>
      </c>
      <c r="I381" s="241"/>
      <c r="J381" s="241"/>
      <c r="K381" s="7"/>
      <c r="L381" s="8"/>
      <c r="M381" s="239" t="s">
        <v>13</v>
      </c>
      <c r="N381" s="239"/>
      <c r="O381" s="242">
        <f>VLOOKUP(AA381,'個票データ(男子)'!$A:$J,5,0)</f>
        <v>0</v>
      </c>
      <c r="P381" s="242"/>
      <c r="Q381" s="242"/>
      <c r="R381" s="239" t="s">
        <v>19</v>
      </c>
      <c r="S381" s="239"/>
      <c r="T381" s="243">
        <f>VLOOKUP(AA381,'個票データ(男子)'!$A:$J,6,0)</f>
        <v>0</v>
      </c>
      <c r="U381" s="243"/>
      <c r="V381" s="243"/>
      <c r="W381" s="7"/>
      <c r="Y381" s="9">
        <v>51</v>
      </c>
      <c r="AA381" s="9">
        <v>52</v>
      </c>
    </row>
    <row r="382" spans="1:27">
      <c r="A382" s="238" t="s">
        <v>20</v>
      </c>
      <c r="B382" s="238"/>
      <c r="C382" s="238" t="s">
        <v>1</v>
      </c>
      <c r="D382" s="238"/>
      <c r="E382" s="238"/>
      <c r="F382" s="238" t="s">
        <v>22</v>
      </c>
      <c r="G382" s="238"/>
      <c r="H382" s="238" t="s">
        <v>23</v>
      </c>
      <c r="I382" s="238"/>
      <c r="J382" s="238"/>
      <c r="K382" s="7"/>
      <c r="L382" s="8"/>
      <c r="M382" s="239" t="s">
        <v>20</v>
      </c>
      <c r="N382" s="239"/>
      <c r="O382" s="239" t="s">
        <v>1</v>
      </c>
      <c r="P382" s="239"/>
      <c r="Q382" s="239"/>
      <c r="R382" s="239" t="s">
        <v>22</v>
      </c>
      <c r="S382" s="239"/>
      <c r="T382" s="239" t="s">
        <v>23</v>
      </c>
      <c r="U382" s="239"/>
      <c r="V382" s="239"/>
      <c r="W382" s="7"/>
    </row>
    <row r="383" spans="1:27" ht="22" customHeight="1">
      <c r="A383" s="238" t="str">
        <f>VLOOKUP(Y381,'個票データ(男子)'!$A:$J,2,0)</f>
        <v/>
      </c>
      <c r="B383" s="238"/>
      <c r="C383" s="238" t="str">
        <f>VLOOKUP(Y381,'個票データ(男子)'!$A:$J,3,0)</f>
        <v/>
      </c>
      <c r="D383" s="238"/>
      <c r="E383" s="238"/>
      <c r="F383" s="238" t="str">
        <f>VLOOKUP(Y381,'個票データ(男子)'!$A:$J,4,0)</f>
        <v/>
      </c>
      <c r="G383" s="238"/>
      <c r="H383" s="238">
        <f>'一覧表(男子)'!$C$6</f>
        <v>0</v>
      </c>
      <c r="I383" s="238"/>
      <c r="J383" s="238"/>
      <c r="K383" s="7"/>
      <c r="L383" s="8"/>
      <c r="M383" s="239" t="str">
        <f>VLOOKUP(AA381,'個票データ(男子)'!$A:$J,2,0)</f>
        <v/>
      </c>
      <c r="N383" s="239"/>
      <c r="O383" s="239" t="str">
        <f>VLOOKUP(AA381,'個票データ(男子)'!$A:$J,3,0)</f>
        <v/>
      </c>
      <c r="P383" s="239"/>
      <c r="Q383" s="239"/>
      <c r="R383" s="239" t="str">
        <f>VLOOKUP(AA381,'個票データ(男子)'!$A:$J,4,0)</f>
        <v/>
      </c>
      <c r="S383" s="239"/>
      <c r="T383" s="239">
        <f>'一覧表(男子)'!$C$6</f>
        <v>0</v>
      </c>
      <c r="U383" s="239"/>
      <c r="V383" s="239"/>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8" t="s">
        <v>13</v>
      </c>
      <c r="B386" s="238"/>
      <c r="C386" s="240">
        <f>VLOOKUP(Y386,'個票データ(男子)'!$A:$J,7,0)</f>
        <v>0</v>
      </c>
      <c r="D386" s="240"/>
      <c r="E386" s="240"/>
      <c r="F386" s="238" t="s">
        <v>19</v>
      </c>
      <c r="G386" s="238"/>
      <c r="H386" s="241">
        <f>VLOOKUP(Y386,'個票データ(男子)'!$A:$J,8,0)</f>
        <v>0</v>
      </c>
      <c r="I386" s="241"/>
      <c r="J386" s="241"/>
      <c r="K386" s="7"/>
      <c r="L386" s="8"/>
      <c r="M386" s="239" t="s">
        <v>13</v>
      </c>
      <c r="N386" s="239"/>
      <c r="O386" s="242">
        <f>VLOOKUP(AA386,'個票データ(男子)'!$A:$J,9,0)</f>
        <v>0</v>
      </c>
      <c r="P386" s="242"/>
      <c r="Q386" s="242"/>
      <c r="R386" s="239" t="s">
        <v>19</v>
      </c>
      <c r="S386" s="239"/>
      <c r="T386" s="243">
        <f>VLOOKUP(AA386,'個票データ(男子)'!$A:$J,10,0)</f>
        <v>0</v>
      </c>
      <c r="U386" s="243"/>
      <c r="V386" s="243"/>
      <c r="W386" s="7"/>
      <c r="Y386" s="9">
        <v>52</v>
      </c>
      <c r="AA386" s="9">
        <v>52</v>
      </c>
    </row>
    <row r="387" spans="1:27">
      <c r="A387" s="238" t="s">
        <v>20</v>
      </c>
      <c r="B387" s="238"/>
      <c r="C387" s="238" t="s">
        <v>1</v>
      </c>
      <c r="D387" s="238"/>
      <c r="E387" s="238"/>
      <c r="F387" s="238" t="s">
        <v>22</v>
      </c>
      <c r="G387" s="238"/>
      <c r="H387" s="238" t="s">
        <v>23</v>
      </c>
      <c r="I387" s="238"/>
      <c r="J387" s="238"/>
      <c r="K387" s="7"/>
      <c r="L387" s="8"/>
      <c r="M387" s="239" t="s">
        <v>20</v>
      </c>
      <c r="N387" s="239"/>
      <c r="O387" s="239" t="s">
        <v>1</v>
      </c>
      <c r="P387" s="239"/>
      <c r="Q387" s="239"/>
      <c r="R387" s="239" t="s">
        <v>22</v>
      </c>
      <c r="S387" s="239"/>
      <c r="T387" s="239" t="s">
        <v>23</v>
      </c>
      <c r="U387" s="239"/>
      <c r="V387" s="239"/>
      <c r="W387" s="7"/>
    </row>
    <row r="388" spans="1:27" ht="22" customHeight="1">
      <c r="A388" s="238" t="str">
        <f>VLOOKUP(Y386,'個票データ(男子)'!$A:$J,2,0)</f>
        <v/>
      </c>
      <c r="B388" s="238"/>
      <c r="C388" s="238" t="str">
        <f>VLOOKUP(Y386,'個票データ(男子)'!$A:$J,3,0)</f>
        <v/>
      </c>
      <c r="D388" s="238"/>
      <c r="E388" s="238"/>
      <c r="F388" s="238" t="str">
        <f>VLOOKUP(Y386,'個票データ(男子)'!$A:$J,4,0)</f>
        <v/>
      </c>
      <c r="G388" s="238"/>
      <c r="H388" s="238">
        <f>'一覧表(男子)'!$C$6</f>
        <v>0</v>
      </c>
      <c r="I388" s="238"/>
      <c r="J388" s="238"/>
      <c r="K388" s="7"/>
      <c r="L388" s="8"/>
      <c r="M388" s="239" t="str">
        <f>VLOOKUP(AA386,'個票データ(男子)'!$A:$J,2,0)</f>
        <v/>
      </c>
      <c r="N388" s="239"/>
      <c r="O388" s="239" t="str">
        <f>VLOOKUP(AA386,'個票データ(男子)'!$A:$J,3,0)</f>
        <v/>
      </c>
      <c r="P388" s="239"/>
      <c r="Q388" s="239"/>
      <c r="R388" s="239" t="str">
        <f>VLOOKUP(AA386,'個票データ(男子)'!$A:$J,4,0)</f>
        <v/>
      </c>
      <c r="S388" s="239"/>
      <c r="T388" s="239">
        <f>'一覧表(男子)'!$C$6</f>
        <v>0</v>
      </c>
      <c r="U388" s="239"/>
      <c r="V388" s="239"/>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8" t="s">
        <v>13</v>
      </c>
      <c r="B391" s="238"/>
      <c r="C391" s="240">
        <f>VLOOKUP(Y391,'個票データ(男子)'!$A:$J,5,0)</f>
        <v>0</v>
      </c>
      <c r="D391" s="240"/>
      <c r="E391" s="240"/>
      <c r="F391" s="238" t="s">
        <v>19</v>
      </c>
      <c r="G391" s="238"/>
      <c r="H391" s="241">
        <f>VLOOKUP(Y391,'個票データ(男子)'!$A:$J,6,0)</f>
        <v>0</v>
      </c>
      <c r="I391" s="241"/>
      <c r="J391" s="241"/>
      <c r="K391" s="7"/>
      <c r="L391" s="8"/>
      <c r="M391" s="238" t="s">
        <v>13</v>
      </c>
      <c r="N391" s="238"/>
      <c r="O391" s="240">
        <f>VLOOKUP(AA391,'個票データ(男子)'!$A:$J,7,0)</f>
        <v>0</v>
      </c>
      <c r="P391" s="240"/>
      <c r="Q391" s="240"/>
      <c r="R391" s="238" t="s">
        <v>19</v>
      </c>
      <c r="S391" s="238"/>
      <c r="T391" s="241">
        <f>VLOOKUP(AA391,'個票データ(男子)'!$A:$J,8,0)</f>
        <v>0</v>
      </c>
      <c r="U391" s="241"/>
      <c r="V391" s="241"/>
      <c r="W391" s="7"/>
      <c r="Y391" s="9">
        <v>53</v>
      </c>
      <c r="AA391" s="9">
        <v>53</v>
      </c>
    </row>
    <row r="392" spans="1:27">
      <c r="A392" s="238" t="s">
        <v>20</v>
      </c>
      <c r="B392" s="238"/>
      <c r="C392" s="238" t="s">
        <v>1</v>
      </c>
      <c r="D392" s="238"/>
      <c r="E392" s="238"/>
      <c r="F392" s="238" t="s">
        <v>22</v>
      </c>
      <c r="G392" s="238"/>
      <c r="H392" s="238" t="s">
        <v>23</v>
      </c>
      <c r="I392" s="238"/>
      <c r="J392" s="238"/>
      <c r="K392" s="7"/>
      <c r="L392" s="8"/>
      <c r="M392" s="238" t="s">
        <v>20</v>
      </c>
      <c r="N392" s="238"/>
      <c r="O392" s="238" t="s">
        <v>1</v>
      </c>
      <c r="P392" s="238"/>
      <c r="Q392" s="238"/>
      <c r="R392" s="238" t="s">
        <v>22</v>
      </c>
      <c r="S392" s="238"/>
      <c r="T392" s="238" t="s">
        <v>23</v>
      </c>
      <c r="U392" s="238"/>
      <c r="V392" s="238"/>
      <c r="W392" s="7"/>
    </row>
    <row r="393" spans="1:27" ht="22" customHeight="1">
      <c r="A393" s="238" t="str">
        <f>VLOOKUP(Y391,'個票データ(男子)'!$A:$J,2,0)</f>
        <v/>
      </c>
      <c r="B393" s="238"/>
      <c r="C393" s="238" t="str">
        <f>VLOOKUP(Y391,'個票データ(男子)'!$A:$J,3,0)</f>
        <v/>
      </c>
      <c r="D393" s="238"/>
      <c r="E393" s="238"/>
      <c r="F393" s="238" t="str">
        <f>VLOOKUP(Y391,'個票データ(男子)'!$A:$J,4,0)</f>
        <v/>
      </c>
      <c r="G393" s="238"/>
      <c r="H393" s="238">
        <f>'一覧表(男子)'!$C$6</f>
        <v>0</v>
      </c>
      <c r="I393" s="238"/>
      <c r="J393" s="238"/>
      <c r="K393" s="7"/>
      <c r="L393" s="8"/>
      <c r="M393" s="238" t="str">
        <f>VLOOKUP(AA391,'個票データ(男子)'!$A:$J,2,0)</f>
        <v/>
      </c>
      <c r="N393" s="238"/>
      <c r="O393" s="238" t="str">
        <f>VLOOKUP(AA391,'個票データ(男子)'!$A:$J,3,0)</f>
        <v/>
      </c>
      <c r="P393" s="238"/>
      <c r="Q393" s="238"/>
      <c r="R393" s="238" t="str">
        <f>VLOOKUP(AA391,'個票データ(男子)'!$A:$J,4,0)</f>
        <v/>
      </c>
      <c r="S393" s="238"/>
      <c r="T393" s="238">
        <f>'一覧表(男子)'!$C$6</f>
        <v>0</v>
      </c>
      <c r="U393" s="238"/>
      <c r="V393" s="238"/>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8" t="s">
        <v>13</v>
      </c>
      <c r="B396" s="238"/>
      <c r="C396" s="240">
        <f>VLOOKUP(Y396,'個票データ(男子)'!$A:$J,9,0)</f>
        <v>0</v>
      </c>
      <c r="D396" s="240"/>
      <c r="E396" s="240"/>
      <c r="F396" s="238" t="s">
        <v>19</v>
      </c>
      <c r="G396" s="238"/>
      <c r="H396" s="241">
        <f>VLOOKUP(Y396,'個票データ(男子)'!$A:$J,10,0)</f>
        <v>0</v>
      </c>
      <c r="I396" s="241"/>
      <c r="J396" s="241"/>
      <c r="K396" s="7"/>
      <c r="L396" s="8"/>
      <c r="M396" s="239" t="s">
        <v>13</v>
      </c>
      <c r="N396" s="239"/>
      <c r="O396" s="242">
        <f>VLOOKUP(AA396,'個票データ(男子)'!$A:$J,5,0)</f>
        <v>0</v>
      </c>
      <c r="P396" s="242"/>
      <c r="Q396" s="242"/>
      <c r="R396" s="239" t="s">
        <v>19</v>
      </c>
      <c r="S396" s="239"/>
      <c r="T396" s="243">
        <f>VLOOKUP(AA396,'個票データ(男子)'!$A:$J,6,0)</f>
        <v>0</v>
      </c>
      <c r="U396" s="243"/>
      <c r="V396" s="243"/>
      <c r="W396" s="7"/>
      <c r="Y396" s="9">
        <v>53</v>
      </c>
      <c r="AA396" s="9">
        <v>54</v>
      </c>
    </row>
    <row r="397" spans="1:27">
      <c r="A397" s="238" t="s">
        <v>20</v>
      </c>
      <c r="B397" s="238"/>
      <c r="C397" s="238" t="s">
        <v>1</v>
      </c>
      <c r="D397" s="238"/>
      <c r="E397" s="238"/>
      <c r="F397" s="238" t="s">
        <v>22</v>
      </c>
      <c r="G397" s="238"/>
      <c r="H397" s="238" t="s">
        <v>23</v>
      </c>
      <c r="I397" s="238"/>
      <c r="J397" s="238"/>
      <c r="K397" s="7"/>
      <c r="L397" s="8"/>
      <c r="M397" s="239" t="s">
        <v>20</v>
      </c>
      <c r="N397" s="239"/>
      <c r="O397" s="239" t="s">
        <v>1</v>
      </c>
      <c r="P397" s="239"/>
      <c r="Q397" s="239"/>
      <c r="R397" s="239" t="s">
        <v>22</v>
      </c>
      <c r="S397" s="239"/>
      <c r="T397" s="239" t="s">
        <v>23</v>
      </c>
      <c r="U397" s="239"/>
      <c r="V397" s="239"/>
      <c r="W397" s="7"/>
    </row>
    <row r="398" spans="1:27" ht="22" customHeight="1">
      <c r="A398" s="238" t="str">
        <f>VLOOKUP(Y396,'個票データ(男子)'!$A:$J,2,0)</f>
        <v/>
      </c>
      <c r="B398" s="238"/>
      <c r="C398" s="238" t="str">
        <f>VLOOKUP(Y396,'個票データ(男子)'!$A:$J,3,0)</f>
        <v/>
      </c>
      <c r="D398" s="238"/>
      <c r="E398" s="238"/>
      <c r="F398" s="238" t="str">
        <f>VLOOKUP(Y396,'個票データ(男子)'!$A:$J,4,0)</f>
        <v/>
      </c>
      <c r="G398" s="238"/>
      <c r="H398" s="238">
        <f>'一覧表(男子)'!$C$6</f>
        <v>0</v>
      </c>
      <c r="I398" s="238"/>
      <c r="J398" s="238"/>
      <c r="K398" s="7"/>
      <c r="L398" s="8"/>
      <c r="M398" s="239" t="str">
        <f>VLOOKUP(AA396,'個票データ(男子)'!$A:$J,2,0)</f>
        <v/>
      </c>
      <c r="N398" s="239"/>
      <c r="O398" s="239" t="str">
        <f>VLOOKUP(AA396,'個票データ(男子)'!$A:$J,3,0)</f>
        <v/>
      </c>
      <c r="P398" s="239"/>
      <c r="Q398" s="239"/>
      <c r="R398" s="239" t="str">
        <f>VLOOKUP(AA396,'個票データ(男子)'!$A:$J,4,0)</f>
        <v/>
      </c>
      <c r="S398" s="239"/>
      <c r="T398" s="239">
        <f>'一覧表(男子)'!$C$6</f>
        <v>0</v>
      </c>
      <c r="U398" s="239"/>
      <c r="V398" s="239"/>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8" t="s">
        <v>13</v>
      </c>
      <c r="B401" s="238"/>
      <c r="C401" s="240">
        <f>VLOOKUP(Y401,'個票データ(男子)'!$A:$J,7,0)</f>
        <v>0</v>
      </c>
      <c r="D401" s="240"/>
      <c r="E401" s="240"/>
      <c r="F401" s="238" t="s">
        <v>19</v>
      </c>
      <c r="G401" s="238"/>
      <c r="H401" s="241">
        <f>VLOOKUP(Y401,'個票データ(男子)'!$A:$J,8,0)</f>
        <v>0</v>
      </c>
      <c r="I401" s="241"/>
      <c r="J401" s="241"/>
      <c r="K401" s="7"/>
      <c r="L401" s="8"/>
      <c r="M401" s="239" t="s">
        <v>13</v>
      </c>
      <c r="N401" s="239"/>
      <c r="O401" s="242">
        <f>VLOOKUP(AA401,'個票データ(男子)'!$A:$J,9,0)</f>
        <v>0</v>
      </c>
      <c r="P401" s="242"/>
      <c r="Q401" s="242"/>
      <c r="R401" s="239" t="s">
        <v>19</v>
      </c>
      <c r="S401" s="239"/>
      <c r="T401" s="243">
        <f>VLOOKUP(AA401,'個票データ(男子)'!$A:$J,10,0)</f>
        <v>0</v>
      </c>
      <c r="U401" s="243"/>
      <c r="V401" s="243"/>
      <c r="W401" s="7"/>
      <c r="Y401" s="9">
        <v>54</v>
      </c>
      <c r="AA401" s="9">
        <v>54</v>
      </c>
    </row>
    <row r="402" spans="1:27">
      <c r="A402" s="238" t="s">
        <v>20</v>
      </c>
      <c r="B402" s="238"/>
      <c r="C402" s="238" t="s">
        <v>1</v>
      </c>
      <c r="D402" s="238"/>
      <c r="E402" s="238"/>
      <c r="F402" s="238" t="s">
        <v>22</v>
      </c>
      <c r="G402" s="238"/>
      <c r="H402" s="238" t="s">
        <v>23</v>
      </c>
      <c r="I402" s="238"/>
      <c r="J402" s="238"/>
      <c r="K402" s="7"/>
      <c r="L402" s="8"/>
      <c r="M402" s="239" t="s">
        <v>20</v>
      </c>
      <c r="N402" s="239"/>
      <c r="O402" s="239" t="s">
        <v>1</v>
      </c>
      <c r="P402" s="239"/>
      <c r="Q402" s="239"/>
      <c r="R402" s="239" t="s">
        <v>22</v>
      </c>
      <c r="S402" s="239"/>
      <c r="T402" s="239" t="s">
        <v>23</v>
      </c>
      <c r="U402" s="239"/>
      <c r="V402" s="239"/>
      <c r="W402" s="7"/>
    </row>
    <row r="403" spans="1:27" ht="22" customHeight="1">
      <c r="A403" s="238" t="str">
        <f>VLOOKUP(Y401,'個票データ(男子)'!$A:$J,2,0)</f>
        <v/>
      </c>
      <c r="B403" s="238"/>
      <c r="C403" s="238" t="str">
        <f>VLOOKUP(Y401,'個票データ(男子)'!$A:$J,3,0)</f>
        <v/>
      </c>
      <c r="D403" s="238"/>
      <c r="E403" s="238"/>
      <c r="F403" s="238" t="str">
        <f>VLOOKUP(Y401,'個票データ(男子)'!$A:$J,4,0)</f>
        <v/>
      </c>
      <c r="G403" s="238"/>
      <c r="H403" s="238">
        <f>'一覧表(男子)'!$C$6</f>
        <v>0</v>
      </c>
      <c r="I403" s="238"/>
      <c r="J403" s="238"/>
      <c r="K403" s="7"/>
      <c r="L403" s="8"/>
      <c r="M403" s="239" t="str">
        <f>VLOOKUP(AA401,'個票データ(男子)'!$A:$J,2,0)</f>
        <v/>
      </c>
      <c r="N403" s="239"/>
      <c r="O403" s="239" t="str">
        <f>VLOOKUP(AA401,'個票データ(男子)'!$A:$J,3,0)</f>
        <v/>
      </c>
      <c r="P403" s="239"/>
      <c r="Q403" s="239"/>
      <c r="R403" s="239" t="str">
        <f>VLOOKUP(AA401,'個票データ(男子)'!$A:$J,4,0)</f>
        <v/>
      </c>
      <c r="S403" s="239"/>
      <c r="T403" s="239">
        <f>'一覧表(男子)'!$C$6</f>
        <v>0</v>
      </c>
      <c r="U403" s="239"/>
      <c r="V403" s="239"/>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8" t="s">
        <v>13</v>
      </c>
      <c r="B406" s="238"/>
      <c r="C406" s="240">
        <f>VLOOKUP(Y406,'個票データ(男子)'!$A:$J,5,0)</f>
        <v>0</v>
      </c>
      <c r="D406" s="240"/>
      <c r="E406" s="240"/>
      <c r="F406" s="238" t="s">
        <v>19</v>
      </c>
      <c r="G406" s="238"/>
      <c r="H406" s="241">
        <f>VLOOKUP(Y406,'個票データ(男子)'!$A:$J,6,0)</f>
        <v>0</v>
      </c>
      <c r="I406" s="241"/>
      <c r="J406" s="241"/>
      <c r="K406" s="7"/>
      <c r="L406" s="8"/>
      <c r="M406" s="238" t="s">
        <v>13</v>
      </c>
      <c r="N406" s="238"/>
      <c r="O406" s="240">
        <f>VLOOKUP(AA406,'個票データ(男子)'!$A:$J,7,0)</f>
        <v>0</v>
      </c>
      <c r="P406" s="240"/>
      <c r="Q406" s="240"/>
      <c r="R406" s="238" t="s">
        <v>19</v>
      </c>
      <c r="S406" s="238"/>
      <c r="T406" s="241">
        <f>VLOOKUP(AA406,'個票データ(男子)'!$A:$J,8,0)</f>
        <v>0</v>
      </c>
      <c r="U406" s="241"/>
      <c r="V406" s="241"/>
      <c r="W406" s="7"/>
      <c r="Y406" s="9">
        <v>55</v>
      </c>
      <c r="AA406" s="9">
        <v>55</v>
      </c>
    </row>
    <row r="407" spans="1:27">
      <c r="A407" s="238" t="s">
        <v>20</v>
      </c>
      <c r="B407" s="238"/>
      <c r="C407" s="238" t="s">
        <v>1</v>
      </c>
      <c r="D407" s="238"/>
      <c r="E407" s="238"/>
      <c r="F407" s="238" t="s">
        <v>22</v>
      </c>
      <c r="G407" s="238"/>
      <c r="H407" s="238" t="s">
        <v>23</v>
      </c>
      <c r="I407" s="238"/>
      <c r="J407" s="238"/>
      <c r="K407" s="7"/>
      <c r="L407" s="8"/>
      <c r="M407" s="238" t="s">
        <v>20</v>
      </c>
      <c r="N407" s="238"/>
      <c r="O407" s="238" t="s">
        <v>1</v>
      </c>
      <c r="P407" s="238"/>
      <c r="Q407" s="238"/>
      <c r="R407" s="238" t="s">
        <v>22</v>
      </c>
      <c r="S407" s="238"/>
      <c r="T407" s="238" t="s">
        <v>23</v>
      </c>
      <c r="U407" s="238"/>
      <c r="V407" s="238"/>
      <c r="W407" s="7"/>
    </row>
    <row r="408" spans="1:27" ht="22" customHeight="1">
      <c r="A408" s="238" t="str">
        <f>VLOOKUP(Y406,'個票データ(男子)'!$A:$J,2,0)</f>
        <v/>
      </c>
      <c r="B408" s="238"/>
      <c r="C408" s="238" t="str">
        <f>VLOOKUP(Y406,'個票データ(男子)'!$A:$J,3,0)</f>
        <v/>
      </c>
      <c r="D408" s="238"/>
      <c r="E408" s="238"/>
      <c r="F408" s="238" t="str">
        <f>VLOOKUP(Y406,'個票データ(男子)'!$A:$J,4,0)</f>
        <v/>
      </c>
      <c r="G408" s="238"/>
      <c r="H408" s="238">
        <f>'一覧表(男子)'!$C$6</f>
        <v>0</v>
      </c>
      <c r="I408" s="238"/>
      <c r="J408" s="238"/>
      <c r="K408" s="7"/>
      <c r="L408" s="8"/>
      <c r="M408" s="238" t="str">
        <f>VLOOKUP(AA406,'個票データ(男子)'!$A:$J,2,0)</f>
        <v/>
      </c>
      <c r="N408" s="238"/>
      <c r="O408" s="238" t="str">
        <f>VLOOKUP(AA406,'個票データ(男子)'!$A:$J,3,0)</f>
        <v/>
      </c>
      <c r="P408" s="238"/>
      <c r="Q408" s="238"/>
      <c r="R408" s="238" t="str">
        <f>VLOOKUP(AA406,'個票データ(男子)'!$A:$J,4,0)</f>
        <v/>
      </c>
      <c r="S408" s="238"/>
      <c r="T408" s="238">
        <f>'一覧表(男子)'!$C$6</f>
        <v>0</v>
      </c>
      <c r="U408" s="238"/>
      <c r="V408" s="238"/>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8" t="s">
        <v>13</v>
      </c>
      <c r="B411" s="238"/>
      <c r="C411" s="240">
        <f>VLOOKUP(Y411,'個票データ(男子)'!$A:$J,9,0)</f>
        <v>0</v>
      </c>
      <c r="D411" s="240"/>
      <c r="E411" s="240"/>
      <c r="F411" s="238" t="s">
        <v>19</v>
      </c>
      <c r="G411" s="238"/>
      <c r="H411" s="241">
        <f>VLOOKUP(Y411,'個票データ(男子)'!$A:$J,10,0)</f>
        <v>0</v>
      </c>
      <c r="I411" s="241"/>
      <c r="J411" s="241"/>
      <c r="K411" s="7"/>
      <c r="L411" s="8"/>
      <c r="M411" s="239" t="s">
        <v>13</v>
      </c>
      <c r="N411" s="239"/>
      <c r="O411" s="242">
        <f>VLOOKUP(AA411,'個票データ(男子)'!$A:$J,5,0)</f>
        <v>0</v>
      </c>
      <c r="P411" s="242"/>
      <c r="Q411" s="242"/>
      <c r="R411" s="239" t="s">
        <v>19</v>
      </c>
      <c r="S411" s="239"/>
      <c r="T411" s="243">
        <f>VLOOKUP(AA411,'個票データ(男子)'!$A:$J,6,0)</f>
        <v>0</v>
      </c>
      <c r="U411" s="243"/>
      <c r="V411" s="243"/>
      <c r="W411" s="7"/>
      <c r="Y411" s="9">
        <v>55</v>
      </c>
      <c r="AA411" s="9">
        <v>56</v>
      </c>
    </row>
    <row r="412" spans="1:27">
      <c r="A412" s="238" t="s">
        <v>20</v>
      </c>
      <c r="B412" s="238"/>
      <c r="C412" s="238" t="s">
        <v>1</v>
      </c>
      <c r="D412" s="238"/>
      <c r="E412" s="238"/>
      <c r="F412" s="238" t="s">
        <v>22</v>
      </c>
      <c r="G412" s="238"/>
      <c r="H412" s="238" t="s">
        <v>23</v>
      </c>
      <c r="I412" s="238"/>
      <c r="J412" s="238"/>
      <c r="K412" s="7"/>
      <c r="L412" s="8"/>
      <c r="M412" s="239" t="s">
        <v>20</v>
      </c>
      <c r="N412" s="239"/>
      <c r="O412" s="239" t="s">
        <v>1</v>
      </c>
      <c r="P412" s="239"/>
      <c r="Q412" s="239"/>
      <c r="R412" s="239" t="s">
        <v>22</v>
      </c>
      <c r="S412" s="239"/>
      <c r="T412" s="239" t="s">
        <v>23</v>
      </c>
      <c r="U412" s="239"/>
      <c r="V412" s="239"/>
      <c r="W412" s="7"/>
    </row>
    <row r="413" spans="1:27" ht="22" customHeight="1">
      <c r="A413" s="238" t="str">
        <f>VLOOKUP(Y411,'個票データ(男子)'!$A:$J,2,0)</f>
        <v/>
      </c>
      <c r="B413" s="238"/>
      <c r="C413" s="238" t="str">
        <f>VLOOKUP(Y411,'個票データ(男子)'!$A:$J,3,0)</f>
        <v/>
      </c>
      <c r="D413" s="238"/>
      <c r="E413" s="238"/>
      <c r="F413" s="238" t="str">
        <f>VLOOKUP(Y411,'個票データ(男子)'!$A:$J,4,0)</f>
        <v/>
      </c>
      <c r="G413" s="238"/>
      <c r="H413" s="238">
        <f>'一覧表(男子)'!$C$6</f>
        <v>0</v>
      </c>
      <c r="I413" s="238"/>
      <c r="J413" s="238"/>
      <c r="K413" s="7"/>
      <c r="L413" s="8"/>
      <c r="M413" s="239" t="str">
        <f>VLOOKUP(AA411,'個票データ(男子)'!$A:$J,2,0)</f>
        <v/>
      </c>
      <c r="N413" s="239"/>
      <c r="O413" s="239" t="str">
        <f>VLOOKUP(AA411,'個票データ(男子)'!$A:$J,3,0)</f>
        <v/>
      </c>
      <c r="P413" s="239"/>
      <c r="Q413" s="239"/>
      <c r="R413" s="239" t="str">
        <f>VLOOKUP(AA411,'個票データ(男子)'!$A:$J,4,0)</f>
        <v/>
      </c>
      <c r="S413" s="239"/>
      <c r="T413" s="239">
        <f>'一覧表(男子)'!$C$6</f>
        <v>0</v>
      </c>
      <c r="U413" s="239"/>
      <c r="V413" s="239"/>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8" t="s">
        <v>13</v>
      </c>
      <c r="B416" s="238"/>
      <c r="C416" s="240">
        <f>VLOOKUP(Y416,'個票データ(男子)'!$A:$J,7,0)</f>
        <v>0</v>
      </c>
      <c r="D416" s="240"/>
      <c r="E416" s="240"/>
      <c r="F416" s="238" t="s">
        <v>19</v>
      </c>
      <c r="G416" s="238"/>
      <c r="H416" s="241">
        <f>VLOOKUP(Y416,'個票データ(男子)'!$A:$J,8,0)</f>
        <v>0</v>
      </c>
      <c r="I416" s="241"/>
      <c r="J416" s="241"/>
      <c r="K416" s="7"/>
      <c r="L416" s="8"/>
      <c r="M416" s="239" t="s">
        <v>13</v>
      </c>
      <c r="N416" s="239"/>
      <c r="O416" s="242">
        <f>VLOOKUP(AA416,'個票データ(男子)'!$A:$J,9,0)</f>
        <v>0</v>
      </c>
      <c r="P416" s="242"/>
      <c r="Q416" s="242"/>
      <c r="R416" s="239" t="s">
        <v>19</v>
      </c>
      <c r="S416" s="239"/>
      <c r="T416" s="243">
        <f>VLOOKUP(AA416,'個票データ(男子)'!$A:$J,10,0)</f>
        <v>0</v>
      </c>
      <c r="U416" s="243"/>
      <c r="V416" s="243"/>
      <c r="W416" s="7"/>
      <c r="Y416" s="9">
        <v>56</v>
      </c>
      <c r="AA416" s="9">
        <v>56</v>
      </c>
    </row>
    <row r="417" spans="1:27">
      <c r="A417" s="238" t="s">
        <v>20</v>
      </c>
      <c r="B417" s="238"/>
      <c r="C417" s="238" t="s">
        <v>1</v>
      </c>
      <c r="D417" s="238"/>
      <c r="E417" s="238"/>
      <c r="F417" s="238" t="s">
        <v>22</v>
      </c>
      <c r="G417" s="238"/>
      <c r="H417" s="238" t="s">
        <v>23</v>
      </c>
      <c r="I417" s="238"/>
      <c r="J417" s="238"/>
      <c r="K417" s="7"/>
      <c r="L417" s="8"/>
      <c r="M417" s="239" t="s">
        <v>20</v>
      </c>
      <c r="N417" s="239"/>
      <c r="O417" s="239" t="s">
        <v>1</v>
      </c>
      <c r="P417" s="239"/>
      <c r="Q417" s="239"/>
      <c r="R417" s="239" t="s">
        <v>22</v>
      </c>
      <c r="S417" s="239"/>
      <c r="T417" s="239" t="s">
        <v>23</v>
      </c>
      <c r="U417" s="239"/>
      <c r="V417" s="239"/>
      <c r="W417" s="7"/>
    </row>
    <row r="418" spans="1:27" ht="22" customHeight="1">
      <c r="A418" s="238" t="str">
        <f>VLOOKUP(Y416,'個票データ(男子)'!$A:$J,2,0)</f>
        <v/>
      </c>
      <c r="B418" s="238"/>
      <c r="C418" s="238" t="str">
        <f>VLOOKUP(Y416,'個票データ(男子)'!$A:$J,3,0)</f>
        <v/>
      </c>
      <c r="D418" s="238"/>
      <c r="E418" s="238"/>
      <c r="F418" s="238" t="str">
        <f>VLOOKUP(Y416,'個票データ(男子)'!$A:$J,4,0)</f>
        <v/>
      </c>
      <c r="G418" s="238"/>
      <c r="H418" s="238">
        <f>'一覧表(男子)'!$C$6</f>
        <v>0</v>
      </c>
      <c r="I418" s="238"/>
      <c r="J418" s="238"/>
      <c r="K418" s="7"/>
      <c r="L418" s="8"/>
      <c r="M418" s="239" t="str">
        <f>VLOOKUP(AA416,'個票データ(男子)'!$A:$J,2,0)</f>
        <v/>
      </c>
      <c r="N418" s="239"/>
      <c r="O418" s="239" t="str">
        <f>VLOOKUP(AA416,'個票データ(男子)'!$A:$J,3,0)</f>
        <v/>
      </c>
      <c r="P418" s="239"/>
      <c r="Q418" s="239"/>
      <c r="R418" s="239" t="str">
        <f>VLOOKUP(AA416,'個票データ(男子)'!$A:$J,4,0)</f>
        <v/>
      </c>
      <c r="S418" s="239"/>
      <c r="T418" s="239">
        <f>'一覧表(男子)'!$C$6</f>
        <v>0</v>
      </c>
      <c r="U418" s="239"/>
      <c r="V418" s="239"/>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8" t="s">
        <v>13</v>
      </c>
      <c r="B421" s="238"/>
      <c r="C421" s="240">
        <f>VLOOKUP(Y421,'個票データ(男子)'!$A:$J,5,0)</f>
        <v>0</v>
      </c>
      <c r="D421" s="240"/>
      <c r="E421" s="240"/>
      <c r="F421" s="238" t="s">
        <v>19</v>
      </c>
      <c r="G421" s="238"/>
      <c r="H421" s="241">
        <f>VLOOKUP(Y421,'個票データ(男子)'!$A:$J,6,0)</f>
        <v>0</v>
      </c>
      <c r="I421" s="241"/>
      <c r="J421" s="241"/>
      <c r="K421" s="7"/>
      <c r="L421" s="8"/>
      <c r="M421" s="238" t="s">
        <v>13</v>
      </c>
      <c r="N421" s="238"/>
      <c r="O421" s="240">
        <f>VLOOKUP(AA421,'個票データ(男子)'!$A:$J,7,0)</f>
        <v>0</v>
      </c>
      <c r="P421" s="240"/>
      <c r="Q421" s="240"/>
      <c r="R421" s="238" t="s">
        <v>19</v>
      </c>
      <c r="S421" s="238"/>
      <c r="T421" s="241">
        <f>VLOOKUP(AA421,'個票データ(男子)'!$A:$J,8,0)</f>
        <v>0</v>
      </c>
      <c r="U421" s="241"/>
      <c r="V421" s="241"/>
      <c r="W421" s="7"/>
      <c r="Y421" s="9">
        <v>57</v>
      </c>
      <c r="AA421" s="9">
        <v>57</v>
      </c>
    </row>
    <row r="422" spans="1:27">
      <c r="A422" s="238" t="s">
        <v>20</v>
      </c>
      <c r="B422" s="238"/>
      <c r="C422" s="238" t="s">
        <v>1</v>
      </c>
      <c r="D422" s="238"/>
      <c r="E422" s="238"/>
      <c r="F422" s="238" t="s">
        <v>22</v>
      </c>
      <c r="G422" s="238"/>
      <c r="H422" s="238" t="s">
        <v>23</v>
      </c>
      <c r="I422" s="238"/>
      <c r="J422" s="238"/>
      <c r="K422" s="7"/>
      <c r="L422" s="8"/>
      <c r="M422" s="238" t="s">
        <v>20</v>
      </c>
      <c r="N422" s="238"/>
      <c r="O422" s="238" t="s">
        <v>1</v>
      </c>
      <c r="P422" s="238"/>
      <c r="Q422" s="238"/>
      <c r="R422" s="238" t="s">
        <v>22</v>
      </c>
      <c r="S422" s="238"/>
      <c r="T422" s="238" t="s">
        <v>23</v>
      </c>
      <c r="U422" s="238"/>
      <c r="V422" s="238"/>
      <c r="W422" s="7"/>
    </row>
    <row r="423" spans="1:27" ht="22" customHeight="1">
      <c r="A423" s="238" t="str">
        <f>VLOOKUP(Y421,'個票データ(男子)'!$A:$J,2,0)</f>
        <v/>
      </c>
      <c r="B423" s="238"/>
      <c r="C423" s="238" t="str">
        <f>VLOOKUP(Y421,'個票データ(男子)'!$A:$J,3,0)</f>
        <v/>
      </c>
      <c r="D423" s="238"/>
      <c r="E423" s="238"/>
      <c r="F423" s="238" t="str">
        <f>VLOOKUP(Y421,'個票データ(男子)'!$A:$J,4,0)</f>
        <v/>
      </c>
      <c r="G423" s="238"/>
      <c r="H423" s="238">
        <f>'一覧表(男子)'!$C$6</f>
        <v>0</v>
      </c>
      <c r="I423" s="238"/>
      <c r="J423" s="238"/>
      <c r="K423" s="7"/>
      <c r="L423" s="8"/>
      <c r="M423" s="238" t="str">
        <f>VLOOKUP(AA421,'個票データ(男子)'!$A:$J,2,0)</f>
        <v/>
      </c>
      <c r="N423" s="238"/>
      <c r="O423" s="238" t="str">
        <f>VLOOKUP(AA421,'個票データ(男子)'!$A:$J,3,0)</f>
        <v/>
      </c>
      <c r="P423" s="238"/>
      <c r="Q423" s="238"/>
      <c r="R423" s="238" t="str">
        <f>VLOOKUP(AA421,'個票データ(男子)'!$A:$J,4,0)</f>
        <v/>
      </c>
      <c r="S423" s="238"/>
      <c r="T423" s="238">
        <f>'一覧表(男子)'!$C$6</f>
        <v>0</v>
      </c>
      <c r="U423" s="238"/>
      <c r="V423" s="238"/>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8" t="s">
        <v>13</v>
      </c>
      <c r="B426" s="238"/>
      <c r="C426" s="240">
        <f>VLOOKUP(Y426,'個票データ(男子)'!$A:$J,9,0)</f>
        <v>0</v>
      </c>
      <c r="D426" s="240"/>
      <c r="E426" s="240"/>
      <c r="F426" s="238" t="s">
        <v>19</v>
      </c>
      <c r="G426" s="238"/>
      <c r="H426" s="241">
        <f>VLOOKUP(Y426,'個票データ(男子)'!$A:$J,10,0)</f>
        <v>0</v>
      </c>
      <c r="I426" s="241"/>
      <c r="J426" s="241"/>
      <c r="K426" s="7"/>
      <c r="L426" s="8"/>
      <c r="M426" s="239" t="s">
        <v>13</v>
      </c>
      <c r="N426" s="239"/>
      <c r="O426" s="242">
        <f>VLOOKUP(AA426,'個票データ(男子)'!$A:$J,5,0)</f>
        <v>0</v>
      </c>
      <c r="P426" s="242"/>
      <c r="Q426" s="242"/>
      <c r="R426" s="239" t="s">
        <v>19</v>
      </c>
      <c r="S426" s="239"/>
      <c r="T426" s="243">
        <f>VLOOKUP(AA426,'個票データ(男子)'!$A:$J,6,0)</f>
        <v>0</v>
      </c>
      <c r="U426" s="243"/>
      <c r="V426" s="243"/>
      <c r="W426" s="7"/>
      <c r="Y426" s="9">
        <v>57</v>
      </c>
      <c r="AA426" s="9">
        <v>58</v>
      </c>
    </row>
    <row r="427" spans="1:27">
      <c r="A427" s="238" t="s">
        <v>20</v>
      </c>
      <c r="B427" s="238"/>
      <c r="C427" s="238" t="s">
        <v>1</v>
      </c>
      <c r="D427" s="238"/>
      <c r="E427" s="238"/>
      <c r="F427" s="238" t="s">
        <v>22</v>
      </c>
      <c r="G427" s="238"/>
      <c r="H427" s="238" t="s">
        <v>23</v>
      </c>
      <c r="I427" s="238"/>
      <c r="J427" s="238"/>
      <c r="K427" s="7"/>
      <c r="L427" s="8"/>
      <c r="M427" s="239" t="s">
        <v>20</v>
      </c>
      <c r="N427" s="239"/>
      <c r="O427" s="239" t="s">
        <v>1</v>
      </c>
      <c r="P427" s="239"/>
      <c r="Q427" s="239"/>
      <c r="R427" s="239" t="s">
        <v>22</v>
      </c>
      <c r="S427" s="239"/>
      <c r="T427" s="239" t="s">
        <v>23</v>
      </c>
      <c r="U427" s="239"/>
      <c r="V427" s="239"/>
      <c r="W427" s="7"/>
    </row>
    <row r="428" spans="1:27" ht="22" customHeight="1">
      <c r="A428" s="238" t="str">
        <f>VLOOKUP(Y426,'個票データ(男子)'!$A:$J,2,0)</f>
        <v/>
      </c>
      <c r="B428" s="238"/>
      <c r="C428" s="238" t="str">
        <f>VLOOKUP(Y426,'個票データ(男子)'!$A:$J,3,0)</f>
        <v/>
      </c>
      <c r="D428" s="238"/>
      <c r="E428" s="238"/>
      <c r="F428" s="238" t="str">
        <f>VLOOKUP(Y426,'個票データ(男子)'!$A:$J,4,0)</f>
        <v/>
      </c>
      <c r="G428" s="238"/>
      <c r="H428" s="238">
        <f>'一覧表(男子)'!$C$6</f>
        <v>0</v>
      </c>
      <c r="I428" s="238"/>
      <c r="J428" s="238"/>
      <c r="K428" s="7"/>
      <c r="L428" s="8"/>
      <c r="M428" s="239" t="str">
        <f>VLOOKUP(AA426,'個票データ(男子)'!$A:$J,2,0)</f>
        <v/>
      </c>
      <c r="N428" s="239"/>
      <c r="O428" s="239" t="str">
        <f>VLOOKUP(AA426,'個票データ(男子)'!$A:$J,3,0)</f>
        <v/>
      </c>
      <c r="P428" s="239"/>
      <c r="Q428" s="239"/>
      <c r="R428" s="239" t="str">
        <f>VLOOKUP(AA426,'個票データ(男子)'!$A:$J,4,0)</f>
        <v/>
      </c>
      <c r="S428" s="239"/>
      <c r="T428" s="239">
        <f>'一覧表(男子)'!$C$6</f>
        <v>0</v>
      </c>
      <c r="U428" s="239"/>
      <c r="V428" s="239"/>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8" t="s">
        <v>13</v>
      </c>
      <c r="B431" s="238"/>
      <c r="C431" s="240">
        <f>VLOOKUP(Y431,'個票データ(男子)'!$A:$J,7,0)</f>
        <v>0</v>
      </c>
      <c r="D431" s="240"/>
      <c r="E431" s="240"/>
      <c r="F431" s="238" t="s">
        <v>19</v>
      </c>
      <c r="G431" s="238"/>
      <c r="H431" s="241">
        <f>VLOOKUP(Y431,'個票データ(男子)'!$A:$J,8,0)</f>
        <v>0</v>
      </c>
      <c r="I431" s="241"/>
      <c r="J431" s="241"/>
      <c r="K431" s="7"/>
      <c r="L431" s="8"/>
      <c r="M431" s="239" t="s">
        <v>13</v>
      </c>
      <c r="N431" s="239"/>
      <c r="O431" s="242">
        <f>VLOOKUP(AA431,'個票データ(男子)'!$A:$J,9,0)</f>
        <v>0</v>
      </c>
      <c r="P431" s="242"/>
      <c r="Q431" s="242"/>
      <c r="R431" s="239" t="s">
        <v>19</v>
      </c>
      <c r="S431" s="239"/>
      <c r="T431" s="243">
        <f>VLOOKUP(AA431,'個票データ(男子)'!$A:$J,10,0)</f>
        <v>0</v>
      </c>
      <c r="U431" s="243"/>
      <c r="V431" s="243"/>
      <c r="W431" s="7"/>
      <c r="Y431" s="9">
        <v>58</v>
      </c>
      <c r="AA431" s="9">
        <v>58</v>
      </c>
    </row>
    <row r="432" spans="1:27">
      <c r="A432" s="238" t="s">
        <v>20</v>
      </c>
      <c r="B432" s="238"/>
      <c r="C432" s="238" t="s">
        <v>1</v>
      </c>
      <c r="D432" s="238"/>
      <c r="E432" s="238"/>
      <c r="F432" s="238" t="s">
        <v>22</v>
      </c>
      <c r="G432" s="238"/>
      <c r="H432" s="238" t="s">
        <v>23</v>
      </c>
      <c r="I432" s="238"/>
      <c r="J432" s="238"/>
      <c r="K432" s="7"/>
      <c r="L432" s="8"/>
      <c r="M432" s="239" t="s">
        <v>20</v>
      </c>
      <c r="N432" s="239"/>
      <c r="O432" s="239" t="s">
        <v>1</v>
      </c>
      <c r="P432" s="239"/>
      <c r="Q432" s="239"/>
      <c r="R432" s="239" t="s">
        <v>22</v>
      </c>
      <c r="S432" s="239"/>
      <c r="T432" s="239" t="s">
        <v>23</v>
      </c>
      <c r="U432" s="239"/>
      <c r="V432" s="239"/>
      <c r="W432" s="7"/>
    </row>
    <row r="433" spans="1:27" ht="22" customHeight="1">
      <c r="A433" s="238" t="str">
        <f>VLOOKUP(Y431,'個票データ(男子)'!$A:$J,2,0)</f>
        <v/>
      </c>
      <c r="B433" s="238"/>
      <c r="C433" s="238" t="str">
        <f>VLOOKUP(Y431,'個票データ(男子)'!$A:$J,3,0)</f>
        <v/>
      </c>
      <c r="D433" s="238"/>
      <c r="E433" s="238"/>
      <c r="F433" s="238" t="str">
        <f>VLOOKUP(Y431,'個票データ(男子)'!$A:$J,4,0)</f>
        <v/>
      </c>
      <c r="G433" s="238"/>
      <c r="H433" s="238">
        <f>'一覧表(男子)'!$C$6</f>
        <v>0</v>
      </c>
      <c r="I433" s="238"/>
      <c r="J433" s="238"/>
      <c r="K433" s="7"/>
      <c r="L433" s="8"/>
      <c r="M433" s="239" t="str">
        <f>VLOOKUP(AA431,'個票データ(男子)'!$A:$J,2,0)</f>
        <v/>
      </c>
      <c r="N433" s="239"/>
      <c r="O433" s="239" t="str">
        <f>VLOOKUP(AA431,'個票データ(男子)'!$A:$J,3,0)</f>
        <v/>
      </c>
      <c r="P433" s="239"/>
      <c r="Q433" s="239"/>
      <c r="R433" s="239" t="str">
        <f>VLOOKUP(AA431,'個票データ(男子)'!$A:$J,4,0)</f>
        <v/>
      </c>
      <c r="S433" s="239"/>
      <c r="T433" s="239">
        <f>'一覧表(男子)'!$C$6</f>
        <v>0</v>
      </c>
      <c r="U433" s="239"/>
      <c r="V433" s="239"/>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8" t="s">
        <v>13</v>
      </c>
      <c r="B436" s="238"/>
      <c r="C436" s="240">
        <f>VLOOKUP(Y436,'個票データ(男子)'!$A:$J,5,0)</f>
        <v>0</v>
      </c>
      <c r="D436" s="240"/>
      <c r="E436" s="240"/>
      <c r="F436" s="238" t="s">
        <v>19</v>
      </c>
      <c r="G436" s="238"/>
      <c r="H436" s="241">
        <f>VLOOKUP(Y436,'個票データ(男子)'!$A:$J,6,0)</f>
        <v>0</v>
      </c>
      <c r="I436" s="241"/>
      <c r="J436" s="241"/>
      <c r="K436" s="7"/>
      <c r="L436" s="8"/>
      <c r="M436" s="238" t="s">
        <v>13</v>
      </c>
      <c r="N436" s="238"/>
      <c r="O436" s="240">
        <f>VLOOKUP(AA436,'個票データ(男子)'!$A:$J,7,0)</f>
        <v>0</v>
      </c>
      <c r="P436" s="240"/>
      <c r="Q436" s="240"/>
      <c r="R436" s="238" t="s">
        <v>19</v>
      </c>
      <c r="S436" s="238"/>
      <c r="T436" s="241">
        <f>VLOOKUP(AA436,'個票データ(男子)'!$A:$J,8,0)</f>
        <v>0</v>
      </c>
      <c r="U436" s="241"/>
      <c r="V436" s="241"/>
      <c r="W436" s="7"/>
      <c r="Y436" s="9">
        <v>59</v>
      </c>
      <c r="AA436" s="9">
        <v>59</v>
      </c>
    </row>
    <row r="437" spans="1:27">
      <c r="A437" s="238" t="s">
        <v>20</v>
      </c>
      <c r="B437" s="238"/>
      <c r="C437" s="238" t="s">
        <v>1</v>
      </c>
      <c r="D437" s="238"/>
      <c r="E437" s="238"/>
      <c r="F437" s="238" t="s">
        <v>22</v>
      </c>
      <c r="G437" s="238"/>
      <c r="H437" s="238" t="s">
        <v>23</v>
      </c>
      <c r="I437" s="238"/>
      <c r="J437" s="238"/>
      <c r="K437" s="7"/>
      <c r="L437" s="8"/>
      <c r="M437" s="238" t="s">
        <v>20</v>
      </c>
      <c r="N437" s="238"/>
      <c r="O437" s="238" t="s">
        <v>1</v>
      </c>
      <c r="P437" s="238"/>
      <c r="Q437" s="238"/>
      <c r="R437" s="238" t="s">
        <v>22</v>
      </c>
      <c r="S437" s="238"/>
      <c r="T437" s="238" t="s">
        <v>23</v>
      </c>
      <c r="U437" s="238"/>
      <c r="V437" s="238"/>
      <c r="W437" s="7"/>
    </row>
    <row r="438" spans="1:27" ht="22" customHeight="1">
      <c r="A438" s="238" t="str">
        <f>VLOOKUP(Y436,'個票データ(男子)'!$A:$J,2,0)</f>
        <v/>
      </c>
      <c r="B438" s="238"/>
      <c r="C438" s="238" t="str">
        <f>VLOOKUP(Y436,'個票データ(男子)'!$A:$J,3,0)</f>
        <v/>
      </c>
      <c r="D438" s="238"/>
      <c r="E438" s="238"/>
      <c r="F438" s="238" t="str">
        <f>VLOOKUP(Y436,'個票データ(男子)'!$A:$J,4,0)</f>
        <v/>
      </c>
      <c r="G438" s="238"/>
      <c r="H438" s="238">
        <f>'一覧表(男子)'!$C$6</f>
        <v>0</v>
      </c>
      <c r="I438" s="238"/>
      <c r="J438" s="238"/>
      <c r="K438" s="7"/>
      <c r="L438" s="8"/>
      <c r="M438" s="238" t="str">
        <f>VLOOKUP(AA436,'個票データ(男子)'!$A:$J,2,0)</f>
        <v/>
      </c>
      <c r="N438" s="238"/>
      <c r="O438" s="238" t="str">
        <f>VLOOKUP(AA436,'個票データ(男子)'!$A:$J,3,0)</f>
        <v/>
      </c>
      <c r="P438" s="238"/>
      <c r="Q438" s="238"/>
      <c r="R438" s="238" t="str">
        <f>VLOOKUP(AA436,'個票データ(男子)'!$A:$J,4,0)</f>
        <v/>
      </c>
      <c r="S438" s="238"/>
      <c r="T438" s="238">
        <f>'一覧表(男子)'!$C$6</f>
        <v>0</v>
      </c>
      <c r="U438" s="238"/>
      <c r="V438" s="238"/>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8" t="s">
        <v>13</v>
      </c>
      <c r="B441" s="238"/>
      <c r="C441" s="240">
        <f>VLOOKUP(Y441,'個票データ(男子)'!$A:$J,9,0)</f>
        <v>0</v>
      </c>
      <c r="D441" s="240"/>
      <c r="E441" s="240"/>
      <c r="F441" s="238" t="s">
        <v>19</v>
      </c>
      <c r="G441" s="238"/>
      <c r="H441" s="241">
        <f>VLOOKUP(Y441,'個票データ(男子)'!$A:$J,10,0)</f>
        <v>0</v>
      </c>
      <c r="I441" s="241"/>
      <c r="J441" s="241"/>
      <c r="K441" s="7"/>
      <c r="L441" s="8"/>
      <c r="M441" s="239" t="s">
        <v>13</v>
      </c>
      <c r="N441" s="239"/>
      <c r="O441" s="242">
        <f>VLOOKUP(AA441,'個票データ(男子)'!$A:$J,5,0)</f>
        <v>0</v>
      </c>
      <c r="P441" s="242"/>
      <c r="Q441" s="242"/>
      <c r="R441" s="239" t="s">
        <v>19</v>
      </c>
      <c r="S441" s="239"/>
      <c r="T441" s="243">
        <f>VLOOKUP(AA441,'個票データ(男子)'!$A:$J,6,0)</f>
        <v>0</v>
      </c>
      <c r="U441" s="243"/>
      <c r="V441" s="243"/>
      <c r="W441" s="7"/>
      <c r="Y441" s="9">
        <v>59</v>
      </c>
      <c r="AA441" s="9">
        <v>60</v>
      </c>
    </row>
    <row r="442" spans="1:27">
      <c r="A442" s="238" t="s">
        <v>20</v>
      </c>
      <c r="B442" s="238"/>
      <c r="C442" s="238" t="s">
        <v>1</v>
      </c>
      <c r="D442" s="238"/>
      <c r="E442" s="238"/>
      <c r="F442" s="238" t="s">
        <v>22</v>
      </c>
      <c r="G442" s="238"/>
      <c r="H442" s="238" t="s">
        <v>23</v>
      </c>
      <c r="I442" s="238"/>
      <c r="J442" s="238"/>
      <c r="K442" s="7"/>
      <c r="L442" s="8"/>
      <c r="M442" s="239" t="s">
        <v>20</v>
      </c>
      <c r="N442" s="239"/>
      <c r="O442" s="239" t="s">
        <v>1</v>
      </c>
      <c r="P442" s="239"/>
      <c r="Q442" s="239"/>
      <c r="R442" s="239" t="s">
        <v>22</v>
      </c>
      <c r="S442" s="239"/>
      <c r="T442" s="239" t="s">
        <v>23</v>
      </c>
      <c r="U442" s="239"/>
      <c r="V442" s="239"/>
      <c r="W442" s="7"/>
    </row>
    <row r="443" spans="1:27" ht="22" customHeight="1">
      <c r="A443" s="238" t="str">
        <f>VLOOKUP(Y441,'個票データ(男子)'!$A:$J,2,0)</f>
        <v/>
      </c>
      <c r="B443" s="238"/>
      <c r="C443" s="238" t="str">
        <f>VLOOKUP(Y441,'個票データ(男子)'!$A:$J,3,0)</f>
        <v/>
      </c>
      <c r="D443" s="238"/>
      <c r="E443" s="238"/>
      <c r="F443" s="238" t="str">
        <f>VLOOKUP(Y441,'個票データ(男子)'!$A:$J,4,0)</f>
        <v/>
      </c>
      <c r="G443" s="238"/>
      <c r="H443" s="238">
        <f>'一覧表(男子)'!$C$6</f>
        <v>0</v>
      </c>
      <c r="I443" s="238"/>
      <c r="J443" s="238"/>
      <c r="K443" s="7"/>
      <c r="L443" s="8"/>
      <c r="M443" s="239" t="str">
        <f>VLOOKUP(AA441,'個票データ(男子)'!$A:$J,2,0)</f>
        <v/>
      </c>
      <c r="N443" s="239"/>
      <c r="O443" s="239" t="str">
        <f>VLOOKUP(AA441,'個票データ(男子)'!$A:$J,3,0)</f>
        <v/>
      </c>
      <c r="P443" s="239"/>
      <c r="Q443" s="239"/>
      <c r="R443" s="239" t="str">
        <f>VLOOKUP(AA441,'個票データ(男子)'!$A:$J,4,0)</f>
        <v/>
      </c>
      <c r="S443" s="239"/>
      <c r="T443" s="239">
        <f>'一覧表(男子)'!$C$6</f>
        <v>0</v>
      </c>
      <c r="U443" s="239"/>
      <c r="V443" s="239"/>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8" t="s">
        <v>13</v>
      </c>
      <c r="B446" s="238"/>
      <c r="C446" s="240">
        <f>VLOOKUP(Y446,'個票データ(男子)'!$A:$J,7,0)</f>
        <v>0</v>
      </c>
      <c r="D446" s="240"/>
      <c r="E446" s="240"/>
      <c r="F446" s="238" t="s">
        <v>19</v>
      </c>
      <c r="G446" s="238"/>
      <c r="H446" s="241">
        <f>VLOOKUP(Y446,'個票データ(男子)'!$A:$J,8,0)</f>
        <v>0</v>
      </c>
      <c r="I446" s="241"/>
      <c r="J446" s="241"/>
      <c r="K446" s="7"/>
      <c r="L446" s="8"/>
      <c r="M446" s="239" t="s">
        <v>13</v>
      </c>
      <c r="N446" s="239"/>
      <c r="O446" s="242">
        <f>VLOOKUP(AA446,'個票データ(男子)'!$A:$J,9,0)</f>
        <v>0</v>
      </c>
      <c r="P446" s="242"/>
      <c r="Q446" s="242"/>
      <c r="R446" s="239" t="s">
        <v>19</v>
      </c>
      <c r="S446" s="239"/>
      <c r="T446" s="243">
        <f>VLOOKUP(AA446,'個票データ(男子)'!$A:$J,10,0)</f>
        <v>0</v>
      </c>
      <c r="U446" s="243"/>
      <c r="V446" s="243"/>
      <c r="W446" s="7"/>
      <c r="Y446" s="9">
        <v>60</v>
      </c>
      <c r="AA446" s="9">
        <v>60</v>
      </c>
    </row>
    <row r="447" spans="1:27">
      <c r="A447" s="238" t="s">
        <v>20</v>
      </c>
      <c r="B447" s="238"/>
      <c r="C447" s="238" t="s">
        <v>1</v>
      </c>
      <c r="D447" s="238"/>
      <c r="E447" s="238"/>
      <c r="F447" s="238" t="s">
        <v>22</v>
      </c>
      <c r="G447" s="238"/>
      <c r="H447" s="238" t="s">
        <v>23</v>
      </c>
      <c r="I447" s="238"/>
      <c r="J447" s="238"/>
      <c r="K447" s="7"/>
      <c r="L447" s="8"/>
      <c r="M447" s="239" t="s">
        <v>20</v>
      </c>
      <c r="N447" s="239"/>
      <c r="O447" s="239" t="s">
        <v>1</v>
      </c>
      <c r="P447" s="239"/>
      <c r="Q447" s="239"/>
      <c r="R447" s="239" t="s">
        <v>22</v>
      </c>
      <c r="S447" s="239"/>
      <c r="T447" s="239" t="s">
        <v>23</v>
      </c>
      <c r="U447" s="239"/>
      <c r="V447" s="239"/>
      <c r="W447" s="7"/>
    </row>
    <row r="448" spans="1:27" ht="22" customHeight="1">
      <c r="A448" s="238" t="str">
        <f>VLOOKUP(Y446,'個票データ(男子)'!$A:$J,2,0)</f>
        <v/>
      </c>
      <c r="B448" s="238"/>
      <c r="C448" s="238" t="str">
        <f>VLOOKUP(Y446,'個票データ(男子)'!$A:$J,3,0)</f>
        <v/>
      </c>
      <c r="D448" s="238"/>
      <c r="E448" s="238"/>
      <c r="F448" s="238" t="str">
        <f>VLOOKUP(Y446,'個票データ(男子)'!$A:$J,4,0)</f>
        <v/>
      </c>
      <c r="G448" s="238"/>
      <c r="H448" s="238">
        <f>'一覧表(男子)'!$C$6</f>
        <v>0</v>
      </c>
      <c r="I448" s="238"/>
      <c r="J448" s="238"/>
      <c r="K448" s="7"/>
      <c r="L448" s="8"/>
      <c r="M448" s="239" t="str">
        <f>VLOOKUP(AA446,'個票データ(男子)'!$A:$J,2,0)</f>
        <v/>
      </c>
      <c r="N448" s="239"/>
      <c r="O448" s="239" t="str">
        <f>VLOOKUP(AA446,'個票データ(男子)'!$A:$J,3,0)</f>
        <v/>
      </c>
      <c r="P448" s="239"/>
      <c r="Q448" s="239"/>
      <c r="R448" s="239" t="str">
        <f>VLOOKUP(AA446,'個票データ(男子)'!$A:$J,4,0)</f>
        <v/>
      </c>
      <c r="S448" s="239"/>
      <c r="T448" s="239">
        <f>'一覧表(男子)'!$C$6</f>
        <v>0</v>
      </c>
      <c r="U448" s="239"/>
      <c r="V448" s="239"/>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8" t="s">
        <v>13</v>
      </c>
      <c r="B451" s="238"/>
      <c r="C451" s="240">
        <f>VLOOKUP(Y451,'個票データ(男子)'!$A:$J,5,0)</f>
        <v>0</v>
      </c>
      <c r="D451" s="240"/>
      <c r="E451" s="240"/>
      <c r="F451" s="238" t="s">
        <v>19</v>
      </c>
      <c r="G451" s="238"/>
      <c r="H451" s="241">
        <f>VLOOKUP(Y451,'個票データ(男子)'!$A:$J,6,0)</f>
        <v>0</v>
      </c>
      <c r="I451" s="241"/>
      <c r="J451" s="241"/>
      <c r="K451" s="7"/>
      <c r="L451" s="8"/>
      <c r="M451" s="238" t="s">
        <v>13</v>
      </c>
      <c r="N451" s="238"/>
      <c r="O451" s="240">
        <f>VLOOKUP(AA451,'個票データ(男子)'!$A:$J,7,0)</f>
        <v>0</v>
      </c>
      <c r="P451" s="240"/>
      <c r="Q451" s="240"/>
      <c r="R451" s="238" t="s">
        <v>19</v>
      </c>
      <c r="S451" s="238"/>
      <c r="T451" s="241">
        <f>VLOOKUP(AA451,'個票データ(男子)'!$A:$J,8,0)</f>
        <v>0</v>
      </c>
      <c r="U451" s="241"/>
      <c r="V451" s="241"/>
      <c r="W451" s="7"/>
      <c r="Y451" s="9">
        <v>61</v>
      </c>
      <c r="AA451" s="9">
        <v>61</v>
      </c>
    </row>
    <row r="452" spans="1:27">
      <c r="A452" s="238" t="s">
        <v>20</v>
      </c>
      <c r="B452" s="238"/>
      <c r="C452" s="238" t="s">
        <v>1</v>
      </c>
      <c r="D452" s="238"/>
      <c r="E452" s="238"/>
      <c r="F452" s="238" t="s">
        <v>22</v>
      </c>
      <c r="G452" s="238"/>
      <c r="H452" s="238" t="s">
        <v>23</v>
      </c>
      <c r="I452" s="238"/>
      <c r="J452" s="238"/>
      <c r="K452" s="7"/>
      <c r="L452" s="8"/>
      <c r="M452" s="238" t="s">
        <v>20</v>
      </c>
      <c r="N452" s="238"/>
      <c r="O452" s="238" t="s">
        <v>1</v>
      </c>
      <c r="P452" s="238"/>
      <c r="Q452" s="238"/>
      <c r="R452" s="238" t="s">
        <v>22</v>
      </c>
      <c r="S452" s="238"/>
      <c r="T452" s="238" t="s">
        <v>23</v>
      </c>
      <c r="U452" s="238"/>
      <c r="V452" s="238"/>
      <c r="W452" s="7"/>
    </row>
    <row r="453" spans="1:27" ht="22" customHeight="1">
      <c r="A453" s="238" t="str">
        <f>VLOOKUP(Y451,'個票データ(男子)'!$A:$J,2,0)</f>
        <v/>
      </c>
      <c r="B453" s="238"/>
      <c r="C453" s="238" t="str">
        <f>VLOOKUP(Y451,'個票データ(男子)'!$A:$J,3,0)</f>
        <v/>
      </c>
      <c r="D453" s="238"/>
      <c r="E453" s="238"/>
      <c r="F453" s="238" t="str">
        <f>VLOOKUP(Y451,'個票データ(男子)'!$A:$J,4,0)</f>
        <v/>
      </c>
      <c r="G453" s="238"/>
      <c r="H453" s="238">
        <f>'一覧表(男子)'!$C$6</f>
        <v>0</v>
      </c>
      <c r="I453" s="238"/>
      <c r="J453" s="238"/>
      <c r="K453" s="7"/>
      <c r="L453" s="8"/>
      <c r="M453" s="238" t="str">
        <f>VLOOKUP(AA451,'個票データ(男子)'!$A:$J,2,0)</f>
        <v/>
      </c>
      <c r="N453" s="238"/>
      <c r="O453" s="238" t="str">
        <f>VLOOKUP(AA451,'個票データ(男子)'!$A:$J,3,0)</f>
        <v/>
      </c>
      <c r="P453" s="238"/>
      <c r="Q453" s="238"/>
      <c r="R453" s="238" t="str">
        <f>VLOOKUP(AA451,'個票データ(男子)'!$A:$J,4,0)</f>
        <v/>
      </c>
      <c r="S453" s="238"/>
      <c r="T453" s="238">
        <f>'一覧表(男子)'!$C$6</f>
        <v>0</v>
      </c>
      <c r="U453" s="238"/>
      <c r="V453" s="238"/>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8" t="s">
        <v>13</v>
      </c>
      <c r="B456" s="238"/>
      <c r="C456" s="240">
        <f>VLOOKUP(Y456,'個票データ(男子)'!$A:$J,9,0)</f>
        <v>0</v>
      </c>
      <c r="D456" s="240"/>
      <c r="E456" s="240"/>
      <c r="F456" s="238" t="s">
        <v>19</v>
      </c>
      <c r="G456" s="238"/>
      <c r="H456" s="241">
        <f>VLOOKUP(Y456,'個票データ(男子)'!$A:$J,10,0)</f>
        <v>0</v>
      </c>
      <c r="I456" s="241"/>
      <c r="J456" s="241"/>
      <c r="K456" s="7"/>
      <c r="L456" s="8"/>
      <c r="M456" s="239" t="s">
        <v>13</v>
      </c>
      <c r="N456" s="239"/>
      <c r="O456" s="242">
        <f>VLOOKUP(AA456,'個票データ(男子)'!$A:$J,5,0)</f>
        <v>0</v>
      </c>
      <c r="P456" s="242"/>
      <c r="Q456" s="242"/>
      <c r="R456" s="239" t="s">
        <v>19</v>
      </c>
      <c r="S456" s="239"/>
      <c r="T456" s="243">
        <f>VLOOKUP(AA456,'個票データ(男子)'!$A:$J,6,0)</f>
        <v>0</v>
      </c>
      <c r="U456" s="243"/>
      <c r="V456" s="243"/>
      <c r="W456" s="7"/>
      <c r="Y456" s="9">
        <v>61</v>
      </c>
      <c r="AA456" s="9">
        <v>62</v>
      </c>
    </row>
    <row r="457" spans="1:27">
      <c r="A457" s="238" t="s">
        <v>20</v>
      </c>
      <c r="B457" s="238"/>
      <c r="C457" s="238" t="s">
        <v>1</v>
      </c>
      <c r="D457" s="238"/>
      <c r="E457" s="238"/>
      <c r="F457" s="238" t="s">
        <v>22</v>
      </c>
      <c r="G457" s="238"/>
      <c r="H457" s="238" t="s">
        <v>23</v>
      </c>
      <c r="I457" s="238"/>
      <c r="J457" s="238"/>
      <c r="K457" s="7"/>
      <c r="L457" s="8"/>
      <c r="M457" s="239" t="s">
        <v>20</v>
      </c>
      <c r="N457" s="239"/>
      <c r="O457" s="239" t="s">
        <v>1</v>
      </c>
      <c r="P457" s="239"/>
      <c r="Q457" s="239"/>
      <c r="R457" s="239" t="s">
        <v>22</v>
      </c>
      <c r="S457" s="239"/>
      <c r="T457" s="239" t="s">
        <v>23</v>
      </c>
      <c r="U457" s="239"/>
      <c r="V457" s="239"/>
      <c r="W457" s="7"/>
    </row>
    <row r="458" spans="1:27" ht="22" customHeight="1">
      <c r="A458" s="238" t="str">
        <f>VLOOKUP(Y456,'個票データ(男子)'!$A:$J,2,0)</f>
        <v/>
      </c>
      <c r="B458" s="238"/>
      <c r="C458" s="238" t="str">
        <f>VLOOKUP(Y456,'個票データ(男子)'!$A:$J,3,0)</f>
        <v/>
      </c>
      <c r="D458" s="238"/>
      <c r="E458" s="238"/>
      <c r="F458" s="238" t="str">
        <f>VLOOKUP(Y456,'個票データ(男子)'!$A:$J,4,0)</f>
        <v/>
      </c>
      <c r="G458" s="238"/>
      <c r="H458" s="238">
        <f>'一覧表(男子)'!$C$6</f>
        <v>0</v>
      </c>
      <c r="I458" s="238"/>
      <c r="J458" s="238"/>
      <c r="K458" s="7"/>
      <c r="L458" s="8"/>
      <c r="M458" s="239" t="str">
        <f>VLOOKUP(AA456,'個票データ(男子)'!$A:$J,2,0)</f>
        <v/>
      </c>
      <c r="N458" s="239"/>
      <c r="O458" s="239" t="str">
        <f>VLOOKUP(AA456,'個票データ(男子)'!$A:$J,3,0)</f>
        <v/>
      </c>
      <c r="P458" s="239"/>
      <c r="Q458" s="239"/>
      <c r="R458" s="239" t="str">
        <f>VLOOKUP(AA456,'個票データ(男子)'!$A:$J,4,0)</f>
        <v/>
      </c>
      <c r="S458" s="239"/>
      <c r="T458" s="239">
        <f>'一覧表(男子)'!$C$6</f>
        <v>0</v>
      </c>
      <c r="U458" s="239"/>
      <c r="V458" s="239"/>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8" t="s">
        <v>13</v>
      </c>
      <c r="B461" s="238"/>
      <c r="C461" s="240">
        <f>VLOOKUP(Y461,'個票データ(男子)'!$A:$J,7,0)</f>
        <v>0</v>
      </c>
      <c r="D461" s="240"/>
      <c r="E461" s="240"/>
      <c r="F461" s="238" t="s">
        <v>19</v>
      </c>
      <c r="G461" s="238"/>
      <c r="H461" s="241">
        <f>VLOOKUP(Y461,'個票データ(男子)'!$A:$J,8,0)</f>
        <v>0</v>
      </c>
      <c r="I461" s="241"/>
      <c r="J461" s="241"/>
      <c r="K461" s="7"/>
      <c r="L461" s="8"/>
      <c r="M461" s="239" t="s">
        <v>13</v>
      </c>
      <c r="N461" s="239"/>
      <c r="O461" s="242">
        <f>VLOOKUP(AA461,'個票データ(男子)'!$A:$J,9,0)</f>
        <v>0</v>
      </c>
      <c r="P461" s="242"/>
      <c r="Q461" s="242"/>
      <c r="R461" s="239" t="s">
        <v>19</v>
      </c>
      <c r="S461" s="239"/>
      <c r="T461" s="243">
        <f>VLOOKUP(AA461,'個票データ(男子)'!$A:$J,10,0)</f>
        <v>0</v>
      </c>
      <c r="U461" s="243"/>
      <c r="V461" s="243"/>
      <c r="W461" s="7"/>
      <c r="Y461" s="9">
        <v>62</v>
      </c>
      <c r="AA461" s="9">
        <v>62</v>
      </c>
    </row>
    <row r="462" spans="1:27">
      <c r="A462" s="238" t="s">
        <v>20</v>
      </c>
      <c r="B462" s="238"/>
      <c r="C462" s="238" t="s">
        <v>1</v>
      </c>
      <c r="D462" s="238"/>
      <c r="E462" s="238"/>
      <c r="F462" s="238" t="s">
        <v>22</v>
      </c>
      <c r="G462" s="238"/>
      <c r="H462" s="238" t="s">
        <v>23</v>
      </c>
      <c r="I462" s="238"/>
      <c r="J462" s="238"/>
      <c r="K462" s="7"/>
      <c r="L462" s="8"/>
      <c r="M462" s="239" t="s">
        <v>20</v>
      </c>
      <c r="N462" s="239"/>
      <c r="O462" s="239" t="s">
        <v>1</v>
      </c>
      <c r="P462" s="239"/>
      <c r="Q462" s="239"/>
      <c r="R462" s="239" t="s">
        <v>22</v>
      </c>
      <c r="S462" s="239"/>
      <c r="T462" s="239" t="s">
        <v>23</v>
      </c>
      <c r="U462" s="239"/>
      <c r="V462" s="239"/>
      <c r="W462" s="7"/>
    </row>
    <row r="463" spans="1:27" ht="22" customHeight="1">
      <c r="A463" s="238" t="str">
        <f>VLOOKUP(Y461,'個票データ(男子)'!$A:$J,2,0)</f>
        <v/>
      </c>
      <c r="B463" s="238"/>
      <c r="C463" s="238" t="str">
        <f>VLOOKUP(Y461,'個票データ(男子)'!$A:$J,3,0)</f>
        <v/>
      </c>
      <c r="D463" s="238"/>
      <c r="E463" s="238"/>
      <c r="F463" s="238" t="str">
        <f>VLOOKUP(Y461,'個票データ(男子)'!$A:$J,4,0)</f>
        <v/>
      </c>
      <c r="G463" s="238"/>
      <c r="H463" s="238">
        <f>'一覧表(男子)'!$C$6</f>
        <v>0</v>
      </c>
      <c r="I463" s="238"/>
      <c r="J463" s="238"/>
      <c r="K463" s="7"/>
      <c r="L463" s="8"/>
      <c r="M463" s="239" t="str">
        <f>VLOOKUP(AA461,'個票データ(男子)'!$A:$J,2,0)</f>
        <v/>
      </c>
      <c r="N463" s="239"/>
      <c r="O463" s="239" t="str">
        <f>VLOOKUP(AA461,'個票データ(男子)'!$A:$J,3,0)</f>
        <v/>
      </c>
      <c r="P463" s="239"/>
      <c r="Q463" s="239"/>
      <c r="R463" s="239" t="str">
        <f>VLOOKUP(AA461,'個票データ(男子)'!$A:$J,4,0)</f>
        <v/>
      </c>
      <c r="S463" s="239"/>
      <c r="T463" s="239">
        <f>'一覧表(男子)'!$C$6</f>
        <v>0</v>
      </c>
      <c r="U463" s="239"/>
      <c r="V463" s="239"/>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8" t="s">
        <v>13</v>
      </c>
      <c r="B466" s="238"/>
      <c r="C466" s="240">
        <f>VLOOKUP(Y466,'個票データ(男子)'!$A:$J,5,0)</f>
        <v>0</v>
      </c>
      <c r="D466" s="240"/>
      <c r="E466" s="240"/>
      <c r="F466" s="238" t="s">
        <v>19</v>
      </c>
      <c r="G466" s="238"/>
      <c r="H466" s="241">
        <f>VLOOKUP(Y466,'個票データ(男子)'!$A:$J,6,0)</f>
        <v>0</v>
      </c>
      <c r="I466" s="241"/>
      <c r="J466" s="241"/>
      <c r="K466" s="7"/>
      <c r="L466" s="8"/>
      <c r="M466" s="238" t="s">
        <v>13</v>
      </c>
      <c r="N466" s="238"/>
      <c r="O466" s="240">
        <f>VLOOKUP(AA466,'個票データ(男子)'!$A:$J,7,0)</f>
        <v>0</v>
      </c>
      <c r="P466" s="240"/>
      <c r="Q466" s="240"/>
      <c r="R466" s="238" t="s">
        <v>19</v>
      </c>
      <c r="S466" s="238"/>
      <c r="T466" s="241">
        <f>VLOOKUP(AA466,'個票データ(男子)'!$A:$J,8,0)</f>
        <v>0</v>
      </c>
      <c r="U466" s="241"/>
      <c r="V466" s="241"/>
      <c r="W466" s="7"/>
      <c r="Y466" s="9">
        <v>63</v>
      </c>
      <c r="AA466" s="9">
        <v>63</v>
      </c>
    </row>
    <row r="467" spans="1:27">
      <c r="A467" s="238" t="s">
        <v>20</v>
      </c>
      <c r="B467" s="238"/>
      <c r="C467" s="238" t="s">
        <v>1</v>
      </c>
      <c r="D467" s="238"/>
      <c r="E467" s="238"/>
      <c r="F467" s="238" t="s">
        <v>22</v>
      </c>
      <c r="G467" s="238"/>
      <c r="H467" s="238" t="s">
        <v>23</v>
      </c>
      <c r="I467" s="238"/>
      <c r="J467" s="238"/>
      <c r="K467" s="7"/>
      <c r="L467" s="8"/>
      <c r="M467" s="238" t="s">
        <v>20</v>
      </c>
      <c r="N467" s="238"/>
      <c r="O467" s="238" t="s">
        <v>1</v>
      </c>
      <c r="P467" s="238"/>
      <c r="Q467" s="238"/>
      <c r="R467" s="238" t="s">
        <v>22</v>
      </c>
      <c r="S467" s="238"/>
      <c r="T467" s="238" t="s">
        <v>23</v>
      </c>
      <c r="U467" s="238"/>
      <c r="V467" s="238"/>
      <c r="W467" s="7"/>
    </row>
    <row r="468" spans="1:27" ht="22" customHeight="1">
      <c r="A468" s="238" t="str">
        <f>VLOOKUP(Y466,'個票データ(男子)'!$A:$J,2,0)</f>
        <v/>
      </c>
      <c r="B468" s="238"/>
      <c r="C468" s="238" t="str">
        <f>VLOOKUP(Y466,'個票データ(男子)'!$A:$J,3,0)</f>
        <v/>
      </c>
      <c r="D468" s="238"/>
      <c r="E468" s="238"/>
      <c r="F468" s="238" t="str">
        <f>VLOOKUP(Y466,'個票データ(男子)'!$A:$J,4,0)</f>
        <v/>
      </c>
      <c r="G468" s="238"/>
      <c r="H468" s="238">
        <f>'一覧表(男子)'!$C$6</f>
        <v>0</v>
      </c>
      <c r="I468" s="238"/>
      <c r="J468" s="238"/>
      <c r="K468" s="7"/>
      <c r="L468" s="8"/>
      <c r="M468" s="238" t="str">
        <f>VLOOKUP(AA466,'個票データ(男子)'!$A:$J,2,0)</f>
        <v/>
      </c>
      <c r="N468" s="238"/>
      <c r="O468" s="238" t="str">
        <f>VLOOKUP(AA466,'個票データ(男子)'!$A:$J,3,0)</f>
        <v/>
      </c>
      <c r="P468" s="238"/>
      <c r="Q468" s="238"/>
      <c r="R468" s="238" t="str">
        <f>VLOOKUP(AA466,'個票データ(男子)'!$A:$J,4,0)</f>
        <v/>
      </c>
      <c r="S468" s="238"/>
      <c r="T468" s="238">
        <f>'一覧表(男子)'!$C$6</f>
        <v>0</v>
      </c>
      <c r="U468" s="238"/>
      <c r="V468" s="238"/>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8" t="s">
        <v>13</v>
      </c>
      <c r="B471" s="238"/>
      <c r="C471" s="240">
        <f>VLOOKUP(Y471,'個票データ(男子)'!$A:$J,9,0)</f>
        <v>0</v>
      </c>
      <c r="D471" s="240"/>
      <c r="E471" s="240"/>
      <c r="F471" s="238" t="s">
        <v>19</v>
      </c>
      <c r="G471" s="238"/>
      <c r="H471" s="241">
        <f>VLOOKUP(Y471,'個票データ(男子)'!$A:$J,10,0)</f>
        <v>0</v>
      </c>
      <c r="I471" s="241"/>
      <c r="J471" s="241"/>
      <c r="K471" s="7"/>
      <c r="L471" s="8"/>
      <c r="M471" s="239" t="s">
        <v>13</v>
      </c>
      <c r="N471" s="239"/>
      <c r="O471" s="242">
        <f>VLOOKUP(AA471,'個票データ(男子)'!$A:$J,5,0)</f>
        <v>0</v>
      </c>
      <c r="P471" s="242"/>
      <c r="Q471" s="242"/>
      <c r="R471" s="239" t="s">
        <v>19</v>
      </c>
      <c r="S471" s="239"/>
      <c r="T471" s="243">
        <f>VLOOKUP(AA471,'個票データ(男子)'!$A:$J,6,0)</f>
        <v>0</v>
      </c>
      <c r="U471" s="243"/>
      <c r="V471" s="243"/>
      <c r="W471" s="7"/>
      <c r="Y471" s="9">
        <v>63</v>
      </c>
      <c r="AA471" s="9">
        <v>64</v>
      </c>
    </row>
    <row r="472" spans="1:27">
      <c r="A472" s="238" t="s">
        <v>20</v>
      </c>
      <c r="B472" s="238"/>
      <c r="C472" s="238" t="s">
        <v>1</v>
      </c>
      <c r="D472" s="238"/>
      <c r="E472" s="238"/>
      <c r="F472" s="238" t="s">
        <v>22</v>
      </c>
      <c r="G472" s="238"/>
      <c r="H472" s="238" t="s">
        <v>23</v>
      </c>
      <c r="I472" s="238"/>
      <c r="J472" s="238"/>
      <c r="K472" s="7"/>
      <c r="L472" s="8"/>
      <c r="M472" s="239" t="s">
        <v>20</v>
      </c>
      <c r="N472" s="239"/>
      <c r="O472" s="239" t="s">
        <v>1</v>
      </c>
      <c r="P472" s="239"/>
      <c r="Q472" s="239"/>
      <c r="R472" s="239" t="s">
        <v>22</v>
      </c>
      <c r="S472" s="239"/>
      <c r="T472" s="239" t="s">
        <v>23</v>
      </c>
      <c r="U472" s="239"/>
      <c r="V472" s="239"/>
      <c r="W472" s="7"/>
    </row>
    <row r="473" spans="1:27" ht="22" customHeight="1">
      <c r="A473" s="238" t="str">
        <f>VLOOKUP(Y471,'個票データ(男子)'!$A:$J,2,0)</f>
        <v/>
      </c>
      <c r="B473" s="238"/>
      <c r="C473" s="238" t="str">
        <f>VLOOKUP(Y471,'個票データ(男子)'!$A:$J,3,0)</f>
        <v/>
      </c>
      <c r="D473" s="238"/>
      <c r="E473" s="238"/>
      <c r="F473" s="238" t="str">
        <f>VLOOKUP(Y471,'個票データ(男子)'!$A:$J,4,0)</f>
        <v/>
      </c>
      <c r="G473" s="238"/>
      <c r="H473" s="238">
        <f>'一覧表(男子)'!$C$6</f>
        <v>0</v>
      </c>
      <c r="I473" s="238"/>
      <c r="J473" s="238"/>
      <c r="K473" s="7"/>
      <c r="L473" s="8"/>
      <c r="M473" s="239" t="str">
        <f>VLOOKUP(AA471,'個票データ(男子)'!$A:$J,2,0)</f>
        <v/>
      </c>
      <c r="N473" s="239"/>
      <c r="O473" s="239" t="str">
        <f>VLOOKUP(AA471,'個票データ(男子)'!$A:$J,3,0)</f>
        <v/>
      </c>
      <c r="P473" s="239"/>
      <c r="Q473" s="239"/>
      <c r="R473" s="239" t="str">
        <f>VLOOKUP(AA471,'個票データ(男子)'!$A:$J,4,0)</f>
        <v/>
      </c>
      <c r="S473" s="239"/>
      <c r="T473" s="239">
        <f>'一覧表(男子)'!$C$6</f>
        <v>0</v>
      </c>
      <c r="U473" s="239"/>
      <c r="V473" s="239"/>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8" t="s">
        <v>13</v>
      </c>
      <c r="B476" s="238"/>
      <c r="C476" s="240">
        <f>VLOOKUP(Y476,'個票データ(男子)'!$A:$J,7,0)</f>
        <v>0</v>
      </c>
      <c r="D476" s="240"/>
      <c r="E476" s="240"/>
      <c r="F476" s="238" t="s">
        <v>19</v>
      </c>
      <c r="G476" s="238"/>
      <c r="H476" s="241">
        <f>VLOOKUP(Y476,'個票データ(男子)'!$A:$J,8,0)</f>
        <v>0</v>
      </c>
      <c r="I476" s="241"/>
      <c r="J476" s="241"/>
      <c r="K476" s="7"/>
      <c r="L476" s="8"/>
      <c r="M476" s="239" t="s">
        <v>13</v>
      </c>
      <c r="N476" s="239"/>
      <c r="O476" s="242">
        <f>VLOOKUP(AA476,'個票データ(男子)'!$A:$J,9,0)</f>
        <v>0</v>
      </c>
      <c r="P476" s="242"/>
      <c r="Q476" s="242"/>
      <c r="R476" s="239" t="s">
        <v>19</v>
      </c>
      <c r="S476" s="239"/>
      <c r="T476" s="243">
        <f>VLOOKUP(AA476,'個票データ(男子)'!$A:$J,10,0)</f>
        <v>0</v>
      </c>
      <c r="U476" s="243"/>
      <c r="V476" s="243"/>
      <c r="W476" s="7"/>
      <c r="Y476" s="9">
        <v>64</v>
      </c>
      <c r="AA476" s="9">
        <v>64</v>
      </c>
    </row>
    <row r="477" spans="1:27">
      <c r="A477" s="238" t="s">
        <v>20</v>
      </c>
      <c r="B477" s="238"/>
      <c r="C477" s="238" t="s">
        <v>1</v>
      </c>
      <c r="D477" s="238"/>
      <c r="E477" s="238"/>
      <c r="F477" s="238" t="s">
        <v>22</v>
      </c>
      <c r="G477" s="238"/>
      <c r="H477" s="238" t="s">
        <v>23</v>
      </c>
      <c r="I477" s="238"/>
      <c r="J477" s="238"/>
      <c r="K477" s="7"/>
      <c r="L477" s="8"/>
      <c r="M477" s="239" t="s">
        <v>20</v>
      </c>
      <c r="N477" s="239"/>
      <c r="O477" s="239" t="s">
        <v>1</v>
      </c>
      <c r="P477" s="239"/>
      <c r="Q477" s="239"/>
      <c r="R477" s="239" t="s">
        <v>22</v>
      </c>
      <c r="S477" s="239"/>
      <c r="T477" s="239" t="s">
        <v>23</v>
      </c>
      <c r="U477" s="239"/>
      <c r="V477" s="239"/>
      <c r="W477" s="7"/>
    </row>
    <row r="478" spans="1:27" ht="22" customHeight="1">
      <c r="A478" s="238" t="str">
        <f>VLOOKUP(Y476,'個票データ(男子)'!$A:$J,2,0)</f>
        <v/>
      </c>
      <c r="B478" s="238"/>
      <c r="C478" s="238" t="str">
        <f>VLOOKUP(Y476,'個票データ(男子)'!$A:$J,3,0)</f>
        <v/>
      </c>
      <c r="D478" s="238"/>
      <c r="E478" s="238"/>
      <c r="F478" s="238" t="str">
        <f>VLOOKUP(Y476,'個票データ(男子)'!$A:$J,4,0)</f>
        <v/>
      </c>
      <c r="G478" s="238"/>
      <c r="H478" s="238">
        <f>'一覧表(男子)'!$C$6</f>
        <v>0</v>
      </c>
      <c r="I478" s="238"/>
      <c r="J478" s="238"/>
      <c r="K478" s="7"/>
      <c r="L478" s="8"/>
      <c r="M478" s="239" t="str">
        <f>VLOOKUP(AA476,'個票データ(男子)'!$A:$J,2,0)</f>
        <v/>
      </c>
      <c r="N478" s="239"/>
      <c r="O478" s="239" t="str">
        <f>VLOOKUP(AA476,'個票データ(男子)'!$A:$J,3,0)</f>
        <v/>
      </c>
      <c r="P478" s="239"/>
      <c r="Q478" s="239"/>
      <c r="R478" s="239" t="str">
        <f>VLOOKUP(AA476,'個票データ(男子)'!$A:$J,4,0)</f>
        <v/>
      </c>
      <c r="S478" s="239"/>
      <c r="T478" s="239">
        <f>'一覧表(男子)'!$C$6</f>
        <v>0</v>
      </c>
      <c r="U478" s="239"/>
      <c r="V478" s="239"/>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8" t="s">
        <v>13</v>
      </c>
      <c r="B481" s="238"/>
      <c r="C481" s="240">
        <f>VLOOKUP(Y481,'個票データ(男子)'!$A:$J,5,0)</f>
        <v>0</v>
      </c>
      <c r="D481" s="240"/>
      <c r="E481" s="240"/>
      <c r="F481" s="238" t="s">
        <v>19</v>
      </c>
      <c r="G481" s="238"/>
      <c r="H481" s="241">
        <f>VLOOKUP(Y481,'個票データ(男子)'!$A:$J,6,0)</f>
        <v>0</v>
      </c>
      <c r="I481" s="241"/>
      <c r="J481" s="241"/>
      <c r="K481" s="7"/>
      <c r="L481" s="8"/>
      <c r="M481" s="238" t="s">
        <v>13</v>
      </c>
      <c r="N481" s="238"/>
      <c r="O481" s="240">
        <f>VLOOKUP(AA481,'個票データ(男子)'!$A:$J,7,0)</f>
        <v>0</v>
      </c>
      <c r="P481" s="240"/>
      <c r="Q481" s="240"/>
      <c r="R481" s="238" t="s">
        <v>19</v>
      </c>
      <c r="S481" s="238"/>
      <c r="T481" s="241">
        <f>VLOOKUP(AA481,'個票データ(男子)'!$A:$J,8,0)</f>
        <v>0</v>
      </c>
      <c r="U481" s="241"/>
      <c r="V481" s="241"/>
      <c r="W481" s="7"/>
      <c r="Y481" s="9">
        <v>65</v>
      </c>
      <c r="AA481" s="9">
        <v>65</v>
      </c>
    </row>
    <row r="482" spans="1:27">
      <c r="A482" s="238" t="s">
        <v>20</v>
      </c>
      <c r="B482" s="238"/>
      <c r="C482" s="238" t="s">
        <v>1</v>
      </c>
      <c r="D482" s="238"/>
      <c r="E482" s="238"/>
      <c r="F482" s="238" t="s">
        <v>22</v>
      </c>
      <c r="G482" s="238"/>
      <c r="H482" s="238" t="s">
        <v>23</v>
      </c>
      <c r="I482" s="238"/>
      <c r="J482" s="238"/>
      <c r="K482" s="7"/>
      <c r="L482" s="8"/>
      <c r="M482" s="238" t="s">
        <v>20</v>
      </c>
      <c r="N482" s="238"/>
      <c r="O482" s="238" t="s">
        <v>1</v>
      </c>
      <c r="P482" s="238"/>
      <c r="Q482" s="238"/>
      <c r="R482" s="238" t="s">
        <v>22</v>
      </c>
      <c r="S482" s="238"/>
      <c r="T482" s="238" t="s">
        <v>23</v>
      </c>
      <c r="U482" s="238"/>
      <c r="V482" s="238"/>
      <c r="W482" s="7"/>
    </row>
    <row r="483" spans="1:27" ht="22" customHeight="1">
      <c r="A483" s="238" t="str">
        <f>VLOOKUP(Y481,'個票データ(男子)'!$A:$J,2,0)</f>
        <v/>
      </c>
      <c r="B483" s="238"/>
      <c r="C483" s="238" t="str">
        <f>VLOOKUP(Y481,'個票データ(男子)'!$A:$J,3,0)</f>
        <v/>
      </c>
      <c r="D483" s="238"/>
      <c r="E483" s="238"/>
      <c r="F483" s="238" t="str">
        <f>VLOOKUP(Y481,'個票データ(男子)'!$A:$J,4,0)</f>
        <v/>
      </c>
      <c r="G483" s="238"/>
      <c r="H483" s="238">
        <f>'一覧表(男子)'!$C$6</f>
        <v>0</v>
      </c>
      <c r="I483" s="238"/>
      <c r="J483" s="238"/>
      <c r="K483" s="7"/>
      <c r="L483" s="8"/>
      <c r="M483" s="238" t="str">
        <f>VLOOKUP(AA481,'個票データ(男子)'!$A:$J,2,0)</f>
        <v/>
      </c>
      <c r="N483" s="238"/>
      <c r="O483" s="238" t="str">
        <f>VLOOKUP(AA481,'個票データ(男子)'!$A:$J,3,0)</f>
        <v/>
      </c>
      <c r="P483" s="238"/>
      <c r="Q483" s="238"/>
      <c r="R483" s="238" t="str">
        <f>VLOOKUP(AA481,'個票データ(男子)'!$A:$J,4,0)</f>
        <v/>
      </c>
      <c r="S483" s="238"/>
      <c r="T483" s="238">
        <f>'一覧表(男子)'!$C$6</f>
        <v>0</v>
      </c>
      <c r="U483" s="238"/>
      <c r="V483" s="238"/>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8" t="s">
        <v>13</v>
      </c>
      <c r="B486" s="238"/>
      <c r="C486" s="240">
        <f>VLOOKUP(Y486,'個票データ(男子)'!$A:$J,9,0)</f>
        <v>0</v>
      </c>
      <c r="D486" s="240"/>
      <c r="E486" s="240"/>
      <c r="F486" s="238" t="s">
        <v>19</v>
      </c>
      <c r="G486" s="238"/>
      <c r="H486" s="241">
        <f>VLOOKUP(Y486,'個票データ(男子)'!$A:$J,10,0)</f>
        <v>0</v>
      </c>
      <c r="I486" s="241"/>
      <c r="J486" s="241"/>
      <c r="K486" s="7"/>
      <c r="L486" s="8"/>
      <c r="M486" s="239" t="s">
        <v>13</v>
      </c>
      <c r="N486" s="239"/>
      <c r="O486" s="242">
        <f>VLOOKUP(AA486,'個票データ(男子)'!$A:$J,5,0)</f>
        <v>0</v>
      </c>
      <c r="P486" s="242"/>
      <c r="Q486" s="242"/>
      <c r="R486" s="239" t="s">
        <v>19</v>
      </c>
      <c r="S486" s="239"/>
      <c r="T486" s="243">
        <f>VLOOKUP(AA486,'個票データ(男子)'!$A:$J,6,0)</f>
        <v>0</v>
      </c>
      <c r="U486" s="243"/>
      <c r="V486" s="243"/>
      <c r="W486" s="7"/>
      <c r="Y486" s="9">
        <v>65</v>
      </c>
      <c r="AA486" s="9">
        <v>66</v>
      </c>
    </row>
    <row r="487" spans="1:27">
      <c r="A487" s="238" t="s">
        <v>20</v>
      </c>
      <c r="B487" s="238"/>
      <c r="C487" s="238" t="s">
        <v>1</v>
      </c>
      <c r="D487" s="238"/>
      <c r="E487" s="238"/>
      <c r="F487" s="238" t="s">
        <v>22</v>
      </c>
      <c r="G487" s="238"/>
      <c r="H487" s="238" t="s">
        <v>23</v>
      </c>
      <c r="I487" s="238"/>
      <c r="J487" s="238"/>
      <c r="K487" s="7"/>
      <c r="L487" s="8"/>
      <c r="M487" s="239" t="s">
        <v>20</v>
      </c>
      <c r="N487" s="239"/>
      <c r="O487" s="239" t="s">
        <v>1</v>
      </c>
      <c r="P487" s="239"/>
      <c r="Q487" s="239"/>
      <c r="R487" s="239" t="s">
        <v>22</v>
      </c>
      <c r="S487" s="239"/>
      <c r="T487" s="239" t="s">
        <v>23</v>
      </c>
      <c r="U487" s="239"/>
      <c r="V487" s="239"/>
      <c r="W487" s="7"/>
    </row>
    <row r="488" spans="1:27" ht="22" customHeight="1">
      <c r="A488" s="238" t="str">
        <f>VLOOKUP(Y486,'個票データ(男子)'!$A:$J,2,0)</f>
        <v/>
      </c>
      <c r="B488" s="238"/>
      <c r="C488" s="238" t="str">
        <f>VLOOKUP(Y486,'個票データ(男子)'!$A:$J,3,0)</f>
        <v/>
      </c>
      <c r="D488" s="238"/>
      <c r="E488" s="238"/>
      <c r="F488" s="238" t="str">
        <f>VLOOKUP(Y486,'個票データ(男子)'!$A:$J,4,0)</f>
        <v/>
      </c>
      <c r="G488" s="238"/>
      <c r="H488" s="238">
        <f>'一覧表(男子)'!$C$6</f>
        <v>0</v>
      </c>
      <c r="I488" s="238"/>
      <c r="J488" s="238"/>
      <c r="K488" s="7"/>
      <c r="L488" s="8"/>
      <c r="M488" s="239" t="str">
        <f>VLOOKUP(AA486,'個票データ(男子)'!$A:$J,2,0)</f>
        <v/>
      </c>
      <c r="N488" s="239"/>
      <c r="O488" s="239" t="str">
        <f>VLOOKUP(AA486,'個票データ(男子)'!$A:$J,3,0)</f>
        <v/>
      </c>
      <c r="P488" s="239"/>
      <c r="Q488" s="239"/>
      <c r="R488" s="239" t="str">
        <f>VLOOKUP(AA486,'個票データ(男子)'!$A:$J,4,0)</f>
        <v/>
      </c>
      <c r="S488" s="239"/>
      <c r="T488" s="239">
        <f>'一覧表(男子)'!$C$6</f>
        <v>0</v>
      </c>
      <c r="U488" s="239"/>
      <c r="V488" s="239"/>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8" t="s">
        <v>13</v>
      </c>
      <c r="B491" s="238"/>
      <c r="C491" s="240">
        <f>VLOOKUP(Y491,'個票データ(男子)'!$A:$J,7,0)</f>
        <v>0</v>
      </c>
      <c r="D491" s="240"/>
      <c r="E491" s="240"/>
      <c r="F491" s="238" t="s">
        <v>19</v>
      </c>
      <c r="G491" s="238"/>
      <c r="H491" s="241">
        <f>VLOOKUP(Y491,'個票データ(男子)'!$A:$J,8,0)</f>
        <v>0</v>
      </c>
      <c r="I491" s="241"/>
      <c r="J491" s="241"/>
      <c r="K491" s="7"/>
      <c r="L491" s="8"/>
      <c r="M491" s="239" t="s">
        <v>13</v>
      </c>
      <c r="N491" s="239"/>
      <c r="O491" s="242">
        <f>VLOOKUP(AA491,'個票データ(男子)'!$A:$J,9,0)</f>
        <v>0</v>
      </c>
      <c r="P491" s="242"/>
      <c r="Q491" s="242"/>
      <c r="R491" s="239" t="s">
        <v>19</v>
      </c>
      <c r="S491" s="239"/>
      <c r="T491" s="243">
        <f>VLOOKUP(AA491,'個票データ(男子)'!$A:$J,10,0)</f>
        <v>0</v>
      </c>
      <c r="U491" s="243"/>
      <c r="V491" s="243"/>
      <c r="W491" s="7"/>
      <c r="Y491" s="9">
        <v>66</v>
      </c>
      <c r="AA491" s="9">
        <v>66</v>
      </c>
    </row>
    <row r="492" spans="1:27">
      <c r="A492" s="238" t="s">
        <v>20</v>
      </c>
      <c r="B492" s="238"/>
      <c r="C492" s="238" t="s">
        <v>1</v>
      </c>
      <c r="D492" s="238"/>
      <c r="E492" s="238"/>
      <c r="F492" s="238" t="s">
        <v>22</v>
      </c>
      <c r="G492" s="238"/>
      <c r="H492" s="238" t="s">
        <v>23</v>
      </c>
      <c r="I492" s="238"/>
      <c r="J492" s="238"/>
      <c r="K492" s="7"/>
      <c r="L492" s="8"/>
      <c r="M492" s="239" t="s">
        <v>20</v>
      </c>
      <c r="N492" s="239"/>
      <c r="O492" s="239" t="s">
        <v>1</v>
      </c>
      <c r="P492" s="239"/>
      <c r="Q492" s="239"/>
      <c r="R492" s="239" t="s">
        <v>22</v>
      </c>
      <c r="S492" s="239"/>
      <c r="T492" s="239" t="s">
        <v>23</v>
      </c>
      <c r="U492" s="239"/>
      <c r="V492" s="239"/>
      <c r="W492" s="7"/>
    </row>
    <row r="493" spans="1:27" ht="22" customHeight="1">
      <c r="A493" s="238" t="str">
        <f>VLOOKUP(Y491,'個票データ(男子)'!$A:$J,2,0)</f>
        <v/>
      </c>
      <c r="B493" s="238"/>
      <c r="C493" s="238" t="str">
        <f>VLOOKUP(Y491,'個票データ(男子)'!$A:$J,3,0)</f>
        <v/>
      </c>
      <c r="D493" s="238"/>
      <c r="E493" s="238"/>
      <c r="F493" s="238" t="str">
        <f>VLOOKUP(Y491,'個票データ(男子)'!$A:$J,4,0)</f>
        <v/>
      </c>
      <c r="G493" s="238"/>
      <c r="H493" s="238">
        <f>'一覧表(男子)'!$C$6</f>
        <v>0</v>
      </c>
      <c r="I493" s="238"/>
      <c r="J493" s="238"/>
      <c r="K493" s="7"/>
      <c r="L493" s="8"/>
      <c r="M493" s="239" t="str">
        <f>VLOOKUP(AA491,'個票データ(男子)'!$A:$J,2,0)</f>
        <v/>
      </c>
      <c r="N493" s="239"/>
      <c r="O493" s="239" t="str">
        <f>VLOOKUP(AA491,'個票データ(男子)'!$A:$J,3,0)</f>
        <v/>
      </c>
      <c r="P493" s="239"/>
      <c r="Q493" s="239"/>
      <c r="R493" s="239" t="str">
        <f>VLOOKUP(AA491,'個票データ(男子)'!$A:$J,4,0)</f>
        <v/>
      </c>
      <c r="S493" s="239"/>
      <c r="T493" s="239">
        <f>'一覧表(男子)'!$C$6</f>
        <v>0</v>
      </c>
      <c r="U493" s="239"/>
      <c r="V493" s="239"/>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8" t="s">
        <v>13</v>
      </c>
      <c r="B496" s="238"/>
      <c r="C496" s="240">
        <f>VLOOKUP(Y496,'個票データ(男子)'!$A:$J,5,0)</f>
        <v>0</v>
      </c>
      <c r="D496" s="240"/>
      <c r="E496" s="240"/>
      <c r="F496" s="238" t="s">
        <v>19</v>
      </c>
      <c r="G496" s="238"/>
      <c r="H496" s="241">
        <f>VLOOKUP(Y496,'個票データ(男子)'!$A:$J,6,0)</f>
        <v>0</v>
      </c>
      <c r="I496" s="241"/>
      <c r="J496" s="241"/>
      <c r="K496" s="7"/>
      <c r="L496" s="8"/>
      <c r="M496" s="238" t="s">
        <v>13</v>
      </c>
      <c r="N496" s="238"/>
      <c r="O496" s="240">
        <f>VLOOKUP(AA496,'個票データ(男子)'!$A:$J,7,0)</f>
        <v>0</v>
      </c>
      <c r="P496" s="240"/>
      <c r="Q496" s="240"/>
      <c r="R496" s="238" t="s">
        <v>19</v>
      </c>
      <c r="S496" s="238"/>
      <c r="T496" s="241">
        <f>VLOOKUP(AA496,'個票データ(男子)'!$A:$J,8,0)</f>
        <v>0</v>
      </c>
      <c r="U496" s="241"/>
      <c r="V496" s="241"/>
      <c r="W496" s="7"/>
      <c r="Y496" s="9">
        <v>67</v>
      </c>
      <c r="AA496" s="9">
        <v>67</v>
      </c>
    </row>
    <row r="497" spans="1:27">
      <c r="A497" s="238" t="s">
        <v>20</v>
      </c>
      <c r="B497" s="238"/>
      <c r="C497" s="238" t="s">
        <v>1</v>
      </c>
      <c r="D497" s="238"/>
      <c r="E497" s="238"/>
      <c r="F497" s="238" t="s">
        <v>22</v>
      </c>
      <c r="G497" s="238"/>
      <c r="H497" s="238" t="s">
        <v>23</v>
      </c>
      <c r="I497" s="238"/>
      <c r="J497" s="238"/>
      <c r="K497" s="7"/>
      <c r="L497" s="8"/>
      <c r="M497" s="238" t="s">
        <v>20</v>
      </c>
      <c r="N497" s="238"/>
      <c r="O497" s="238" t="s">
        <v>1</v>
      </c>
      <c r="P497" s="238"/>
      <c r="Q497" s="238"/>
      <c r="R497" s="238" t="s">
        <v>22</v>
      </c>
      <c r="S497" s="238"/>
      <c r="T497" s="238" t="s">
        <v>23</v>
      </c>
      <c r="U497" s="238"/>
      <c r="V497" s="238"/>
      <c r="W497" s="7"/>
    </row>
    <row r="498" spans="1:27" ht="22" customHeight="1">
      <c r="A498" s="238" t="str">
        <f>VLOOKUP(Y496,'個票データ(男子)'!$A:$J,2,0)</f>
        <v/>
      </c>
      <c r="B498" s="238"/>
      <c r="C498" s="238" t="str">
        <f>VLOOKUP(Y496,'個票データ(男子)'!$A:$J,3,0)</f>
        <v/>
      </c>
      <c r="D498" s="238"/>
      <c r="E498" s="238"/>
      <c r="F498" s="238" t="str">
        <f>VLOOKUP(Y496,'個票データ(男子)'!$A:$J,4,0)</f>
        <v/>
      </c>
      <c r="G498" s="238"/>
      <c r="H498" s="238">
        <f>'一覧表(男子)'!$C$6</f>
        <v>0</v>
      </c>
      <c r="I498" s="238"/>
      <c r="J498" s="238"/>
      <c r="K498" s="7"/>
      <c r="L498" s="8"/>
      <c r="M498" s="238" t="str">
        <f>VLOOKUP(AA496,'個票データ(男子)'!$A:$J,2,0)</f>
        <v/>
      </c>
      <c r="N498" s="238"/>
      <c r="O498" s="238" t="str">
        <f>VLOOKUP(AA496,'個票データ(男子)'!$A:$J,3,0)</f>
        <v/>
      </c>
      <c r="P498" s="238"/>
      <c r="Q498" s="238"/>
      <c r="R498" s="238" t="str">
        <f>VLOOKUP(AA496,'個票データ(男子)'!$A:$J,4,0)</f>
        <v/>
      </c>
      <c r="S498" s="238"/>
      <c r="T498" s="238">
        <f>'一覧表(男子)'!$C$6</f>
        <v>0</v>
      </c>
      <c r="U498" s="238"/>
      <c r="V498" s="238"/>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8" t="s">
        <v>13</v>
      </c>
      <c r="B501" s="238"/>
      <c r="C501" s="240">
        <f>VLOOKUP(Y501,'個票データ(男子)'!$A:$J,9,0)</f>
        <v>0</v>
      </c>
      <c r="D501" s="240"/>
      <c r="E501" s="240"/>
      <c r="F501" s="238" t="s">
        <v>19</v>
      </c>
      <c r="G501" s="238"/>
      <c r="H501" s="241">
        <f>VLOOKUP(Y501,'個票データ(男子)'!$A:$J,10,0)</f>
        <v>0</v>
      </c>
      <c r="I501" s="241"/>
      <c r="J501" s="241"/>
      <c r="K501" s="7"/>
      <c r="L501" s="8"/>
      <c r="M501" s="239" t="s">
        <v>13</v>
      </c>
      <c r="N501" s="239"/>
      <c r="O501" s="242">
        <f>VLOOKUP(AA501,'個票データ(男子)'!$A:$J,5,0)</f>
        <v>0</v>
      </c>
      <c r="P501" s="242"/>
      <c r="Q501" s="242"/>
      <c r="R501" s="239" t="s">
        <v>19</v>
      </c>
      <c r="S501" s="239"/>
      <c r="T501" s="243">
        <f>VLOOKUP(AA501,'個票データ(男子)'!$A:$J,6,0)</f>
        <v>0</v>
      </c>
      <c r="U501" s="243"/>
      <c r="V501" s="243"/>
      <c r="W501" s="7"/>
      <c r="Y501" s="9">
        <v>67</v>
      </c>
      <c r="AA501" s="9">
        <v>68</v>
      </c>
    </row>
    <row r="502" spans="1:27">
      <c r="A502" s="238" t="s">
        <v>20</v>
      </c>
      <c r="B502" s="238"/>
      <c r="C502" s="238" t="s">
        <v>1</v>
      </c>
      <c r="D502" s="238"/>
      <c r="E502" s="238"/>
      <c r="F502" s="238" t="s">
        <v>22</v>
      </c>
      <c r="G502" s="238"/>
      <c r="H502" s="238" t="s">
        <v>23</v>
      </c>
      <c r="I502" s="238"/>
      <c r="J502" s="238"/>
      <c r="K502" s="7"/>
      <c r="L502" s="8"/>
      <c r="M502" s="239" t="s">
        <v>20</v>
      </c>
      <c r="N502" s="239"/>
      <c r="O502" s="239" t="s">
        <v>1</v>
      </c>
      <c r="P502" s="239"/>
      <c r="Q502" s="239"/>
      <c r="R502" s="239" t="s">
        <v>22</v>
      </c>
      <c r="S502" s="239"/>
      <c r="T502" s="239" t="s">
        <v>23</v>
      </c>
      <c r="U502" s="239"/>
      <c r="V502" s="239"/>
      <c r="W502" s="7"/>
    </row>
    <row r="503" spans="1:27" ht="22" customHeight="1">
      <c r="A503" s="238" t="str">
        <f>VLOOKUP(Y501,'個票データ(男子)'!$A:$J,2,0)</f>
        <v/>
      </c>
      <c r="B503" s="238"/>
      <c r="C503" s="238" t="str">
        <f>VLOOKUP(Y501,'個票データ(男子)'!$A:$J,3,0)</f>
        <v/>
      </c>
      <c r="D503" s="238"/>
      <c r="E503" s="238"/>
      <c r="F503" s="238" t="str">
        <f>VLOOKUP(Y501,'個票データ(男子)'!$A:$J,4,0)</f>
        <v/>
      </c>
      <c r="G503" s="238"/>
      <c r="H503" s="238">
        <f>'一覧表(男子)'!$C$6</f>
        <v>0</v>
      </c>
      <c r="I503" s="238"/>
      <c r="J503" s="238"/>
      <c r="K503" s="7"/>
      <c r="L503" s="8"/>
      <c r="M503" s="239" t="str">
        <f>VLOOKUP(AA501,'個票データ(男子)'!$A:$J,2,0)</f>
        <v/>
      </c>
      <c r="N503" s="239"/>
      <c r="O503" s="239" t="str">
        <f>VLOOKUP(AA501,'個票データ(男子)'!$A:$J,3,0)</f>
        <v/>
      </c>
      <c r="P503" s="239"/>
      <c r="Q503" s="239"/>
      <c r="R503" s="239" t="str">
        <f>VLOOKUP(AA501,'個票データ(男子)'!$A:$J,4,0)</f>
        <v/>
      </c>
      <c r="S503" s="239"/>
      <c r="T503" s="239">
        <f>'一覧表(男子)'!$C$6</f>
        <v>0</v>
      </c>
      <c r="U503" s="239"/>
      <c r="V503" s="239"/>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8" t="s">
        <v>13</v>
      </c>
      <c r="B506" s="238"/>
      <c r="C506" s="240">
        <f>VLOOKUP(Y506,'個票データ(男子)'!$A:$J,7,0)</f>
        <v>0</v>
      </c>
      <c r="D506" s="240"/>
      <c r="E506" s="240"/>
      <c r="F506" s="238" t="s">
        <v>19</v>
      </c>
      <c r="G506" s="238"/>
      <c r="H506" s="241">
        <f>VLOOKUP(Y506,'個票データ(男子)'!$A:$J,8,0)</f>
        <v>0</v>
      </c>
      <c r="I506" s="241"/>
      <c r="J506" s="241"/>
      <c r="K506" s="7"/>
      <c r="L506" s="8"/>
      <c r="M506" s="239" t="s">
        <v>13</v>
      </c>
      <c r="N506" s="239"/>
      <c r="O506" s="242">
        <f>VLOOKUP(AA506,'個票データ(男子)'!$A:$J,9,0)</f>
        <v>0</v>
      </c>
      <c r="P506" s="242"/>
      <c r="Q506" s="242"/>
      <c r="R506" s="239" t="s">
        <v>19</v>
      </c>
      <c r="S506" s="239"/>
      <c r="T506" s="243">
        <f>VLOOKUP(AA506,'個票データ(男子)'!$A:$J,10,0)</f>
        <v>0</v>
      </c>
      <c r="U506" s="243"/>
      <c r="V506" s="243"/>
      <c r="W506" s="7"/>
      <c r="Y506" s="9">
        <v>68</v>
      </c>
      <c r="AA506" s="9">
        <v>68</v>
      </c>
    </row>
    <row r="507" spans="1:27">
      <c r="A507" s="238" t="s">
        <v>20</v>
      </c>
      <c r="B507" s="238"/>
      <c r="C507" s="238" t="s">
        <v>1</v>
      </c>
      <c r="D507" s="238"/>
      <c r="E507" s="238"/>
      <c r="F507" s="238" t="s">
        <v>22</v>
      </c>
      <c r="G507" s="238"/>
      <c r="H507" s="238" t="s">
        <v>23</v>
      </c>
      <c r="I507" s="238"/>
      <c r="J507" s="238"/>
      <c r="K507" s="7"/>
      <c r="L507" s="8"/>
      <c r="M507" s="239" t="s">
        <v>20</v>
      </c>
      <c r="N507" s="239"/>
      <c r="O507" s="239" t="s">
        <v>1</v>
      </c>
      <c r="P507" s="239"/>
      <c r="Q507" s="239"/>
      <c r="R507" s="239" t="s">
        <v>22</v>
      </c>
      <c r="S507" s="239"/>
      <c r="T507" s="239" t="s">
        <v>23</v>
      </c>
      <c r="U507" s="239"/>
      <c r="V507" s="239"/>
      <c r="W507" s="7"/>
    </row>
    <row r="508" spans="1:27" ht="22" customHeight="1">
      <c r="A508" s="238" t="str">
        <f>VLOOKUP(Y506,'個票データ(男子)'!$A:$J,2,0)</f>
        <v/>
      </c>
      <c r="B508" s="238"/>
      <c r="C508" s="238" t="str">
        <f>VLOOKUP(Y506,'個票データ(男子)'!$A:$J,3,0)</f>
        <v/>
      </c>
      <c r="D508" s="238"/>
      <c r="E508" s="238"/>
      <c r="F508" s="238" t="str">
        <f>VLOOKUP(Y506,'個票データ(男子)'!$A:$J,4,0)</f>
        <v/>
      </c>
      <c r="G508" s="238"/>
      <c r="H508" s="238">
        <f>'一覧表(男子)'!$C$6</f>
        <v>0</v>
      </c>
      <c r="I508" s="238"/>
      <c r="J508" s="238"/>
      <c r="K508" s="7"/>
      <c r="L508" s="8"/>
      <c r="M508" s="239" t="str">
        <f>VLOOKUP(AA506,'個票データ(男子)'!$A:$J,2,0)</f>
        <v/>
      </c>
      <c r="N508" s="239"/>
      <c r="O508" s="239" t="str">
        <f>VLOOKUP(AA506,'個票データ(男子)'!$A:$J,3,0)</f>
        <v/>
      </c>
      <c r="P508" s="239"/>
      <c r="Q508" s="239"/>
      <c r="R508" s="239" t="str">
        <f>VLOOKUP(AA506,'個票データ(男子)'!$A:$J,4,0)</f>
        <v/>
      </c>
      <c r="S508" s="239"/>
      <c r="T508" s="239">
        <f>'一覧表(男子)'!$C$6</f>
        <v>0</v>
      </c>
      <c r="U508" s="239"/>
      <c r="V508" s="239"/>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8" t="s">
        <v>13</v>
      </c>
      <c r="B511" s="238"/>
      <c r="C511" s="240">
        <f>VLOOKUP(Y511,'個票データ(男子)'!$A:$J,5,0)</f>
        <v>0</v>
      </c>
      <c r="D511" s="240"/>
      <c r="E511" s="240"/>
      <c r="F511" s="238" t="s">
        <v>19</v>
      </c>
      <c r="G511" s="238"/>
      <c r="H511" s="241">
        <f>VLOOKUP(Y511,'個票データ(男子)'!$A:$J,6,0)</f>
        <v>0</v>
      </c>
      <c r="I511" s="241"/>
      <c r="J511" s="241"/>
      <c r="K511" s="7"/>
      <c r="L511" s="8"/>
      <c r="M511" s="238" t="s">
        <v>13</v>
      </c>
      <c r="N511" s="238"/>
      <c r="O511" s="240">
        <f>VLOOKUP(AA511,'個票データ(男子)'!$A:$J,7,0)</f>
        <v>0</v>
      </c>
      <c r="P511" s="240"/>
      <c r="Q511" s="240"/>
      <c r="R511" s="238" t="s">
        <v>19</v>
      </c>
      <c r="S511" s="238"/>
      <c r="T511" s="241">
        <f>VLOOKUP(AA511,'個票データ(男子)'!$A:$J,8,0)</f>
        <v>0</v>
      </c>
      <c r="U511" s="241"/>
      <c r="V511" s="241"/>
      <c r="W511" s="7"/>
      <c r="Y511" s="9">
        <v>69</v>
      </c>
      <c r="AA511" s="9">
        <v>69</v>
      </c>
    </row>
    <row r="512" spans="1:27">
      <c r="A512" s="238" t="s">
        <v>20</v>
      </c>
      <c r="B512" s="238"/>
      <c r="C512" s="238" t="s">
        <v>1</v>
      </c>
      <c r="D512" s="238"/>
      <c r="E512" s="238"/>
      <c r="F512" s="238" t="s">
        <v>22</v>
      </c>
      <c r="G512" s="238"/>
      <c r="H512" s="238" t="s">
        <v>23</v>
      </c>
      <c r="I512" s="238"/>
      <c r="J512" s="238"/>
      <c r="K512" s="7"/>
      <c r="L512" s="8"/>
      <c r="M512" s="238" t="s">
        <v>20</v>
      </c>
      <c r="N512" s="238"/>
      <c r="O512" s="238" t="s">
        <v>1</v>
      </c>
      <c r="P512" s="238"/>
      <c r="Q512" s="238"/>
      <c r="R512" s="238" t="s">
        <v>22</v>
      </c>
      <c r="S512" s="238"/>
      <c r="T512" s="238" t="s">
        <v>23</v>
      </c>
      <c r="U512" s="238"/>
      <c r="V512" s="238"/>
      <c r="W512" s="7"/>
    </row>
    <row r="513" spans="1:27" ht="22" customHeight="1">
      <c r="A513" s="238" t="str">
        <f>VLOOKUP(Y511,'個票データ(男子)'!$A:$J,2,0)</f>
        <v/>
      </c>
      <c r="B513" s="238"/>
      <c r="C513" s="238" t="str">
        <f>VLOOKUP(Y511,'個票データ(男子)'!$A:$J,3,0)</f>
        <v/>
      </c>
      <c r="D513" s="238"/>
      <c r="E513" s="238"/>
      <c r="F513" s="238" t="str">
        <f>VLOOKUP(Y511,'個票データ(男子)'!$A:$J,4,0)</f>
        <v/>
      </c>
      <c r="G513" s="238"/>
      <c r="H513" s="238">
        <f>'一覧表(男子)'!$C$6</f>
        <v>0</v>
      </c>
      <c r="I513" s="238"/>
      <c r="J513" s="238"/>
      <c r="K513" s="7"/>
      <c r="L513" s="8"/>
      <c r="M513" s="238" t="str">
        <f>VLOOKUP(AA511,'個票データ(男子)'!$A:$J,2,0)</f>
        <v/>
      </c>
      <c r="N513" s="238"/>
      <c r="O513" s="238" t="str">
        <f>VLOOKUP(AA511,'個票データ(男子)'!$A:$J,3,0)</f>
        <v/>
      </c>
      <c r="P513" s="238"/>
      <c r="Q513" s="238"/>
      <c r="R513" s="238" t="str">
        <f>VLOOKUP(AA511,'個票データ(男子)'!$A:$J,4,0)</f>
        <v/>
      </c>
      <c r="S513" s="238"/>
      <c r="T513" s="238">
        <f>'一覧表(男子)'!$C$6</f>
        <v>0</v>
      </c>
      <c r="U513" s="238"/>
      <c r="V513" s="238"/>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8" t="s">
        <v>13</v>
      </c>
      <c r="B516" s="238"/>
      <c r="C516" s="240">
        <f>VLOOKUP(Y516,'個票データ(男子)'!$A:$J,9,0)</f>
        <v>0</v>
      </c>
      <c r="D516" s="240"/>
      <c r="E516" s="240"/>
      <c r="F516" s="238" t="s">
        <v>19</v>
      </c>
      <c r="G516" s="238"/>
      <c r="H516" s="241">
        <f>VLOOKUP(Y516,'個票データ(男子)'!$A:$J,10,0)</f>
        <v>0</v>
      </c>
      <c r="I516" s="241"/>
      <c r="J516" s="241"/>
      <c r="K516" s="7"/>
      <c r="L516" s="8"/>
      <c r="M516" s="239" t="s">
        <v>13</v>
      </c>
      <c r="N516" s="239"/>
      <c r="O516" s="242">
        <f>VLOOKUP(AA516,'個票データ(男子)'!$A:$J,5,0)</f>
        <v>0</v>
      </c>
      <c r="P516" s="242"/>
      <c r="Q516" s="242"/>
      <c r="R516" s="239" t="s">
        <v>19</v>
      </c>
      <c r="S516" s="239"/>
      <c r="T516" s="243">
        <f>VLOOKUP(AA516,'個票データ(男子)'!$A:$J,6,0)</f>
        <v>0</v>
      </c>
      <c r="U516" s="243"/>
      <c r="V516" s="243"/>
      <c r="W516" s="7"/>
      <c r="Y516" s="9">
        <v>69</v>
      </c>
      <c r="AA516" s="9">
        <v>70</v>
      </c>
    </row>
    <row r="517" spans="1:27">
      <c r="A517" s="238" t="s">
        <v>20</v>
      </c>
      <c r="B517" s="238"/>
      <c r="C517" s="238" t="s">
        <v>1</v>
      </c>
      <c r="D517" s="238"/>
      <c r="E517" s="238"/>
      <c r="F517" s="238" t="s">
        <v>22</v>
      </c>
      <c r="G517" s="238"/>
      <c r="H517" s="238" t="s">
        <v>23</v>
      </c>
      <c r="I517" s="238"/>
      <c r="J517" s="238"/>
      <c r="K517" s="7"/>
      <c r="L517" s="8"/>
      <c r="M517" s="239" t="s">
        <v>20</v>
      </c>
      <c r="N517" s="239"/>
      <c r="O517" s="239" t="s">
        <v>1</v>
      </c>
      <c r="P517" s="239"/>
      <c r="Q517" s="239"/>
      <c r="R517" s="239" t="s">
        <v>22</v>
      </c>
      <c r="S517" s="239"/>
      <c r="T517" s="239" t="s">
        <v>23</v>
      </c>
      <c r="U517" s="239"/>
      <c r="V517" s="239"/>
      <c r="W517" s="7"/>
    </row>
    <row r="518" spans="1:27" ht="22" customHeight="1">
      <c r="A518" s="238" t="str">
        <f>VLOOKUP(Y516,'個票データ(男子)'!$A:$J,2,0)</f>
        <v/>
      </c>
      <c r="B518" s="238"/>
      <c r="C518" s="238" t="str">
        <f>VLOOKUP(Y516,'個票データ(男子)'!$A:$J,3,0)</f>
        <v/>
      </c>
      <c r="D518" s="238"/>
      <c r="E518" s="238"/>
      <c r="F518" s="238" t="str">
        <f>VLOOKUP(Y516,'個票データ(男子)'!$A:$J,4,0)</f>
        <v/>
      </c>
      <c r="G518" s="238"/>
      <c r="H518" s="238">
        <f>'一覧表(男子)'!$C$6</f>
        <v>0</v>
      </c>
      <c r="I518" s="238"/>
      <c r="J518" s="238"/>
      <c r="K518" s="7"/>
      <c r="L518" s="8"/>
      <c r="M518" s="239" t="str">
        <f>VLOOKUP(AA516,'個票データ(男子)'!$A:$J,2,0)</f>
        <v/>
      </c>
      <c r="N518" s="239"/>
      <c r="O518" s="239" t="str">
        <f>VLOOKUP(AA516,'個票データ(男子)'!$A:$J,3,0)</f>
        <v/>
      </c>
      <c r="P518" s="239"/>
      <c r="Q518" s="239"/>
      <c r="R518" s="239" t="str">
        <f>VLOOKUP(AA516,'個票データ(男子)'!$A:$J,4,0)</f>
        <v/>
      </c>
      <c r="S518" s="239"/>
      <c r="T518" s="239">
        <f>'一覧表(男子)'!$C$6</f>
        <v>0</v>
      </c>
      <c r="U518" s="239"/>
      <c r="V518" s="239"/>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8" t="s">
        <v>13</v>
      </c>
      <c r="B521" s="238"/>
      <c r="C521" s="240">
        <f>VLOOKUP(Y521,'個票データ(男子)'!$A:$J,7,0)</f>
        <v>0</v>
      </c>
      <c r="D521" s="240"/>
      <c r="E521" s="240"/>
      <c r="F521" s="238" t="s">
        <v>19</v>
      </c>
      <c r="G521" s="238"/>
      <c r="H521" s="241">
        <f>VLOOKUP(Y521,'個票データ(男子)'!$A:$J,8,0)</f>
        <v>0</v>
      </c>
      <c r="I521" s="241"/>
      <c r="J521" s="241"/>
      <c r="K521" s="7"/>
      <c r="L521" s="8"/>
      <c r="M521" s="239" t="s">
        <v>13</v>
      </c>
      <c r="N521" s="239"/>
      <c r="O521" s="242">
        <f>VLOOKUP(AA521,'個票データ(男子)'!$A:$J,9,0)</f>
        <v>0</v>
      </c>
      <c r="P521" s="242"/>
      <c r="Q521" s="242"/>
      <c r="R521" s="239" t="s">
        <v>19</v>
      </c>
      <c r="S521" s="239"/>
      <c r="T521" s="243">
        <f>VLOOKUP(AA521,'個票データ(男子)'!$A:$J,10,0)</f>
        <v>0</v>
      </c>
      <c r="U521" s="243"/>
      <c r="V521" s="243"/>
      <c r="W521" s="7"/>
      <c r="Y521" s="9">
        <v>70</v>
      </c>
      <c r="AA521" s="9">
        <v>70</v>
      </c>
    </row>
    <row r="522" spans="1:27">
      <c r="A522" s="238" t="s">
        <v>20</v>
      </c>
      <c r="B522" s="238"/>
      <c r="C522" s="238" t="s">
        <v>1</v>
      </c>
      <c r="D522" s="238"/>
      <c r="E522" s="238"/>
      <c r="F522" s="238" t="s">
        <v>22</v>
      </c>
      <c r="G522" s="238"/>
      <c r="H522" s="238" t="s">
        <v>23</v>
      </c>
      <c r="I522" s="238"/>
      <c r="J522" s="238"/>
      <c r="K522" s="7"/>
      <c r="L522" s="8"/>
      <c r="M522" s="239" t="s">
        <v>20</v>
      </c>
      <c r="N522" s="239"/>
      <c r="O522" s="239" t="s">
        <v>1</v>
      </c>
      <c r="P522" s="239"/>
      <c r="Q522" s="239"/>
      <c r="R522" s="239" t="s">
        <v>22</v>
      </c>
      <c r="S522" s="239"/>
      <c r="T522" s="239" t="s">
        <v>23</v>
      </c>
      <c r="U522" s="239"/>
      <c r="V522" s="239"/>
      <c r="W522" s="7"/>
    </row>
    <row r="523" spans="1:27" ht="22" customHeight="1">
      <c r="A523" s="238" t="str">
        <f>VLOOKUP(Y521,'個票データ(男子)'!$A:$J,2,0)</f>
        <v/>
      </c>
      <c r="B523" s="238"/>
      <c r="C523" s="238" t="str">
        <f>VLOOKUP(Y521,'個票データ(男子)'!$A:$J,3,0)</f>
        <v/>
      </c>
      <c r="D523" s="238"/>
      <c r="E523" s="238"/>
      <c r="F523" s="238" t="str">
        <f>VLOOKUP(Y521,'個票データ(男子)'!$A:$J,4,0)</f>
        <v/>
      </c>
      <c r="G523" s="238"/>
      <c r="H523" s="238">
        <f>'一覧表(男子)'!$C$6</f>
        <v>0</v>
      </c>
      <c r="I523" s="238"/>
      <c r="J523" s="238"/>
      <c r="K523" s="7"/>
      <c r="L523" s="8"/>
      <c r="M523" s="239" t="str">
        <f>VLOOKUP(AA521,'個票データ(男子)'!$A:$J,2,0)</f>
        <v/>
      </c>
      <c r="N523" s="239"/>
      <c r="O523" s="239" t="str">
        <f>VLOOKUP(AA521,'個票データ(男子)'!$A:$J,3,0)</f>
        <v/>
      </c>
      <c r="P523" s="239"/>
      <c r="Q523" s="239"/>
      <c r="R523" s="239" t="str">
        <f>VLOOKUP(AA521,'個票データ(男子)'!$A:$J,4,0)</f>
        <v/>
      </c>
      <c r="S523" s="239"/>
      <c r="T523" s="239">
        <f>'一覧表(男子)'!$C$6</f>
        <v>0</v>
      </c>
      <c r="U523" s="239"/>
      <c r="V523" s="239"/>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8" t="s">
        <v>13</v>
      </c>
      <c r="B526" s="238"/>
      <c r="C526" s="240">
        <f>VLOOKUP(Y526,'個票データ(男子)'!$A:$J,5,0)</f>
        <v>0</v>
      </c>
      <c r="D526" s="240"/>
      <c r="E526" s="240"/>
      <c r="F526" s="238" t="s">
        <v>19</v>
      </c>
      <c r="G526" s="238"/>
      <c r="H526" s="241">
        <f>VLOOKUP(Y526,'個票データ(男子)'!$A:$J,6,0)</f>
        <v>0</v>
      </c>
      <c r="I526" s="241"/>
      <c r="J526" s="241"/>
      <c r="K526" s="7"/>
      <c r="L526" s="8"/>
      <c r="M526" s="238" t="s">
        <v>13</v>
      </c>
      <c r="N526" s="238"/>
      <c r="O526" s="240">
        <f>VLOOKUP(AA526,'個票データ(男子)'!$A:$J,7,0)</f>
        <v>0</v>
      </c>
      <c r="P526" s="240"/>
      <c r="Q526" s="240"/>
      <c r="R526" s="238" t="s">
        <v>19</v>
      </c>
      <c r="S526" s="238"/>
      <c r="T526" s="241">
        <f>VLOOKUP(AA526,'個票データ(男子)'!$A:$J,8,0)</f>
        <v>0</v>
      </c>
      <c r="U526" s="241"/>
      <c r="V526" s="241"/>
      <c r="W526" s="7"/>
      <c r="Y526" s="9">
        <v>71</v>
      </c>
      <c r="AA526" s="9">
        <v>71</v>
      </c>
    </row>
    <row r="527" spans="1:27">
      <c r="A527" s="238" t="s">
        <v>20</v>
      </c>
      <c r="B527" s="238"/>
      <c r="C527" s="238" t="s">
        <v>1</v>
      </c>
      <c r="D527" s="238"/>
      <c r="E527" s="238"/>
      <c r="F527" s="238" t="s">
        <v>22</v>
      </c>
      <c r="G527" s="238"/>
      <c r="H527" s="238" t="s">
        <v>23</v>
      </c>
      <c r="I527" s="238"/>
      <c r="J527" s="238"/>
      <c r="K527" s="7"/>
      <c r="L527" s="8"/>
      <c r="M527" s="238" t="s">
        <v>20</v>
      </c>
      <c r="N527" s="238"/>
      <c r="O527" s="238" t="s">
        <v>1</v>
      </c>
      <c r="P527" s="238"/>
      <c r="Q527" s="238"/>
      <c r="R527" s="238" t="s">
        <v>22</v>
      </c>
      <c r="S527" s="238"/>
      <c r="T527" s="238" t="s">
        <v>23</v>
      </c>
      <c r="U527" s="238"/>
      <c r="V527" s="238"/>
      <c r="W527" s="7"/>
    </row>
    <row r="528" spans="1:27" ht="22" customHeight="1">
      <c r="A528" s="238" t="str">
        <f>VLOOKUP(Y526,'個票データ(男子)'!$A:$J,2,0)</f>
        <v/>
      </c>
      <c r="B528" s="238"/>
      <c r="C528" s="238" t="str">
        <f>VLOOKUP(Y526,'個票データ(男子)'!$A:$J,3,0)</f>
        <v/>
      </c>
      <c r="D528" s="238"/>
      <c r="E528" s="238"/>
      <c r="F528" s="238" t="str">
        <f>VLOOKUP(Y526,'個票データ(男子)'!$A:$J,4,0)</f>
        <v/>
      </c>
      <c r="G528" s="238"/>
      <c r="H528" s="238">
        <f>'一覧表(男子)'!$C$6</f>
        <v>0</v>
      </c>
      <c r="I528" s="238"/>
      <c r="J528" s="238"/>
      <c r="K528" s="7"/>
      <c r="L528" s="8"/>
      <c r="M528" s="238" t="str">
        <f>VLOOKUP(AA526,'個票データ(男子)'!$A:$J,2,0)</f>
        <v/>
      </c>
      <c r="N528" s="238"/>
      <c r="O528" s="238" t="str">
        <f>VLOOKUP(AA526,'個票データ(男子)'!$A:$J,3,0)</f>
        <v/>
      </c>
      <c r="P528" s="238"/>
      <c r="Q528" s="238"/>
      <c r="R528" s="238" t="str">
        <f>VLOOKUP(AA526,'個票データ(男子)'!$A:$J,4,0)</f>
        <v/>
      </c>
      <c r="S528" s="238"/>
      <c r="T528" s="238">
        <f>'一覧表(男子)'!$C$6</f>
        <v>0</v>
      </c>
      <c r="U528" s="238"/>
      <c r="V528" s="238"/>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8" t="s">
        <v>13</v>
      </c>
      <c r="B531" s="238"/>
      <c r="C531" s="240">
        <f>VLOOKUP(Y531,'個票データ(男子)'!$A:$J,9,0)</f>
        <v>0</v>
      </c>
      <c r="D531" s="240"/>
      <c r="E531" s="240"/>
      <c r="F531" s="238" t="s">
        <v>19</v>
      </c>
      <c r="G531" s="238"/>
      <c r="H531" s="241">
        <f>VLOOKUP(Y531,'個票データ(男子)'!$A:$J,10,0)</f>
        <v>0</v>
      </c>
      <c r="I531" s="241"/>
      <c r="J531" s="241"/>
      <c r="K531" s="7"/>
      <c r="L531" s="8"/>
      <c r="M531" s="239" t="s">
        <v>13</v>
      </c>
      <c r="N531" s="239"/>
      <c r="O531" s="242">
        <f>VLOOKUP(AA531,'個票データ(男子)'!$A:$J,5,0)</f>
        <v>0</v>
      </c>
      <c r="P531" s="242"/>
      <c r="Q531" s="242"/>
      <c r="R531" s="239" t="s">
        <v>19</v>
      </c>
      <c r="S531" s="239"/>
      <c r="T531" s="243">
        <f>VLOOKUP(AA531,'個票データ(男子)'!$A:$J,6,0)</f>
        <v>0</v>
      </c>
      <c r="U531" s="243"/>
      <c r="V531" s="243"/>
      <c r="W531" s="7"/>
      <c r="Y531" s="9">
        <v>71</v>
      </c>
      <c r="AA531" s="9">
        <v>72</v>
      </c>
    </row>
    <row r="532" spans="1:27">
      <c r="A532" s="238" t="s">
        <v>20</v>
      </c>
      <c r="B532" s="238"/>
      <c r="C532" s="238" t="s">
        <v>1</v>
      </c>
      <c r="D532" s="238"/>
      <c r="E532" s="238"/>
      <c r="F532" s="238" t="s">
        <v>22</v>
      </c>
      <c r="G532" s="238"/>
      <c r="H532" s="238" t="s">
        <v>23</v>
      </c>
      <c r="I532" s="238"/>
      <c r="J532" s="238"/>
      <c r="K532" s="7"/>
      <c r="L532" s="8"/>
      <c r="M532" s="239" t="s">
        <v>20</v>
      </c>
      <c r="N532" s="239"/>
      <c r="O532" s="239" t="s">
        <v>1</v>
      </c>
      <c r="P532" s="239"/>
      <c r="Q532" s="239"/>
      <c r="R532" s="239" t="s">
        <v>22</v>
      </c>
      <c r="S532" s="239"/>
      <c r="T532" s="239" t="s">
        <v>23</v>
      </c>
      <c r="U532" s="239"/>
      <c r="V532" s="239"/>
      <c r="W532" s="7"/>
    </row>
    <row r="533" spans="1:27" ht="22" customHeight="1">
      <c r="A533" s="238" t="str">
        <f>VLOOKUP(Y531,'個票データ(男子)'!$A:$J,2,0)</f>
        <v/>
      </c>
      <c r="B533" s="238"/>
      <c r="C533" s="238" t="str">
        <f>VLOOKUP(Y531,'個票データ(男子)'!$A:$J,3,0)</f>
        <v/>
      </c>
      <c r="D533" s="238"/>
      <c r="E533" s="238"/>
      <c r="F533" s="238" t="str">
        <f>VLOOKUP(Y531,'個票データ(男子)'!$A:$J,4,0)</f>
        <v/>
      </c>
      <c r="G533" s="238"/>
      <c r="H533" s="238">
        <f>'一覧表(男子)'!$C$6</f>
        <v>0</v>
      </c>
      <c r="I533" s="238"/>
      <c r="J533" s="238"/>
      <c r="K533" s="7"/>
      <c r="L533" s="8"/>
      <c r="M533" s="239" t="str">
        <f>VLOOKUP(AA531,'個票データ(男子)'!$A:$J,2,0)</f>
        <v/>
      </c>
      <c r="N533" s="239"/>
      <c r="O533" s="239" t="str">
        <f>VLOOKUP(AA531,'個票データ(男子)'!$A:$J,3,0)</f>
        <v/>
      </c>
      <c r="P533" s="239"/>
      <c r="Q533" s="239"/>
      <c r="R533" s="239" t="str">
        <f>VLOOKUP(AA531,'個票データ(男子)'!$A:$J,4,0)</f>
        <v/>
      </c>
      <c r="S533" s="239"/>
      <c r="T533" s="239">
        <f>'一覧表(男子)'!$C$6</f>
        <v>0</v>
      </c>
      <c r="U533" s="239"/>
      <c r="V533" s="239"/>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8" t="s">
        <v>13</v>
      </c>
      <c r="B536" s="238"/>
      <c r="C536" s="240">
        <f>VLOOKUP(Y536,'個票データ(男子)'!$A:$J,7,0)</f>
        <v>0</v>
      </c>
      <c r="D536" s="240"/>
      <c r="E536" s="240"/>
      <c r="F536" s="238" t="s">
        <v>19</v>
      </c>
      <c r="G536" s="238"/>
      <c r="H536" s="241">
        <f>VLOOKUP(Y536,'個票データ(男子)'!$A:$J,8,0)</f>
        <v>0</v>
      </c>
      <c r="I536" s="241"/>
      <c r="J536" s="241"/>
      <c r="K536" s="7"/>
      <c r="L536" s="8"/>
      <c r="M536" s="239" t="s">
        <v>13</v>
      </c>
      <c r="N536" s="239"/>
      <c r="O536" s="242">
        <f>VLOOKUP(AA536,'個票データ(男子)'!$A:$J,9,0)</f>
        <v>0</v>
      </c>
      <c r="P536" s="242"/>
      <c r="Q536" s="242"/>
      <c r="R536" s="239" t="s">
        <v>19</v>
      </c>
      <c r="S536" s="239"/>
      <c r="T536" s="243">
        <f>VLOOKUP(AA536,'個票データ(男子)'!$A:$J,10,0)</f>
        <v>0</v>
      </c>
      <c r="U536" s="243"/>
      <c r="V536" s="243"/>
      <c r="W536" s="7"/>
      <c r="Y536" s="9">
        <v>72</v>
      </c>
      <c r="AA536" s="9">
        <v>72</v>
      </c>
    </row>
    <row r="537" spans="1:27">
      <c r="A537" s="238" t="s">
        <v>20</v>
      </c>
      <c r="B537" s="238"/>
      <c r="C537" s="238" t="s">
        <v>1</v>
      </c>
      <c r="D537" s="238"/>
      <c r="E537" s="238"/>
      <c r="F537" s="238" t="s">
        <v>22</v>
      </c>
      <c r="G537" s="238"/>
      <c r="H537" s="238" t="s">
        <v>23</v>
      </c>
      <c r="I537" s="238"/>
      <c r="J537" s="238"/>
      <c r="K537" s="7"/>
      <c r="L537" s="8"/>
      <c r="M537" s="239" t="s">
        <v>20</v>
      </c>
      <c r="N537" s="239"/>
      <c r="O537" s="239" t="s">
        <v>1</v>
      </c>
      <c r="P537" s="239"/>
      <c r="Q537" s="239"/>
      <c r="R537" s="239" t="s">
        <v>22</v>
      </c>
      <c r="S537" s="239"/>
      <c r="T537" s="239" t="s">
        <v>23</v>
      </c>
      <c r="U537" s="239"/>
      <c r="V537" s="239"/>
      <c r="W537" s="7"/>
    </row>
    <row r="538" spans="1:27" ht="22" customHeight="1">
      <c r="A538" s="238" t="str">
        <f>VLOOKUP(Y536,'個票データ(男子)'!$A:$J,2,0)</f>
        <v/>
      </c>
      <c r="B538" s="238"/>
      <c r="C538" s="238" t="str">
        <f>VLOOKUP(Y536,'個票データ(男子)'!$A:$J,3,0)</f>
        <v/>
      </c>
      <c r="D538" s="238"/>
      <c r="E538" s="238"/>
      <c r="F538" s="238" t="str">
        <f>VLOOKUP(Y536,'個票データ(男子)'!$A:$J,4,0)</f>
        <v/>
      </c>
      <c r="G538" s="238"/>
      <c r="H538" s="238">
        <f>'一覧表(男子)'!$C$6</f>
        <v>0</v>
      </c>
      <c r="I538" s="238"/>
      <c r="J538" s="238"/>
      <c r="K538" s="7"/>
      <c r="L538" s="8"/>
      <c r="M538" s="239" t="str">
        <f>VLOOKUP(AA536,'個票データ(男子)'!$A:$J,2,0)</f>
        <v/>
      </c>
      <c r="N538" s="239"/>
      <c r="O538" s="239" t="str">
        <f>VLOOKUP(AA536,'個票データ(男子)'!$A:$J,3,0)</f>
        <v/>
      </c>
      <c r="P538" s="239"/>
      <c r="Q538" s="239"/>
      <c r="R538" s="239" t="str">
        <f>VLOOKUP(AA536,'個票データ(男子)'!$A:$J,4,0)</f>
        <v/>
      </c>
      <c r="S538" s="239"/>
      <c r="T538" s="239">
        <f>'一覧表(男子)'!$C$6</f>
        <v>0</v>
      </c>
      <c r="U538" s="239"/>
      <c r="V538" s="239"/>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8" t="s">
        <v>13</v>
      </c>
      <c r="B541" s="238"/>
      <c r="C541" s="240">
        <f>VLOOKUP(Y541,'個票データ(男子)'!$A:$J,5,0)</f>
        <v>0</v>
      </c>
      <c r="D541" s="240"/>
      <c r="E541" s="240"/>
      <c r="F541" s="238" t="s">
        <v>19</v>
      </c>
      <c r="G541" s="238"/>
      <c r="H541" s="241">
        <f>VLOOKUP(Y541,'個票データ(男子)'!$A:$J,6,0)</f>
        <v>0</v>
      </c>
      <c r="I541" s="241"/>
      <c r="J541" s="241"/>
      <c r="K541" s="7"/>
      <c r="L541" s="8"/>
      <c r="M541" s="238" t="s">
        <v>13</v>
      </c>
      <c r="N541" s="238"/>
      <c r="O541" s="240">
        <f>VLOOKUP(AA541,'個票データ(男子)'!$A:$J,7,0)</f>
        <v>0</v>
      </c>
      <c r="P541" s="240"/>
      <c r="Q541" s="240"/>
      <c r="R541" s="238" t="s">
        <v>19</v>
      </c>
      <c r="S541" s="238"/>
      <c r="T541" s="241">
        <f>VLOOKUP(AA541,'個票データ(男子)'!$A:$J,8,0)</f>
        <v>0</v>
      </c>
      <c r="U541" s="241"/>
      <c r="V541" s="241"/>
      <c r="W541" s="7"/>
      <c r="Y541" s="9">
        <v>73</v>
      </c>
      <c r="AA541" s="9">
        <v>73</v>
      </c>
    </row>
    <row r="542" spans="1:27">
      <c r="A542" s="238" t="s">
        <v>20</v>
      </c>
      <c r="B542" s="238"/>
      <c r="C542" s="238" t="s">
        <v>1</v>
      </c>
      <c r="D542" s="238"/>
      <c r="E542" s="238"/>
      <c r="F542" s="238" t="s">
        <v>22</v>
      </c>
      <c r="G542" s="238"/>
      <c r="H542" s="238" t="s">
        <v>23</v>
      </c>
      <c r="I542" s="238"/>
      <c r="J542" s="238"/>
      <c r="K542" s="7"/>
      <c r="L542" s="8"/>
      <c r="M542" s="238" t="s">
        <v>20</v>
      </c>
      <c r="N542" s="238"/>
      <c r="O542" s="238" t="s">
        <v>1</v>
      </c>
      <c r="P542" s="238"/>
      <c r="Q542" s="238"/>
      <c r="R542" s="238" t="s">
        <v>22</v>
      </c>
      <c r="S542" s="238"/>
      <c r="T542" s="238" t="s">
        <v>23</v>
      </c>
      <c r="U542" s="238"/>
      <c r="V542" s="238"/>
      <c r="W542" s="7"/>
    </row>
    <row r="543" spans="1:27" ht="22" customHeight="1">
      <c r="A543" s="238" t="str">
        <f>VLOOKUP(Y541,'個票データ(男子)'!$A:$J,2,0)</f>
        <v/>
      </c>
      <c r="B543" s="238"/>
      <c r="C543" s="238" t="str">
        <f>VLOOKUP(Y541,'個票データ(男子)'!$A:$J,3,0)</f>
        <v/>
      </c>
      <c r="D543" s="238"/>
      <c r="E543" s="238"/>
      <c r="F543" s="238" t="str">
        <f>VLOOKUP(Y541,'個票データ(男子)'!$A:$J,4,0)</f>
        <v/>
      </c>
      <c r="G543" s="238"/>
      <c r="H543" s="238">
        <f>'一覧表(男子)'!$C$6</f>
        <v>0</v>
      </c>
      <c r="I543" s="238"/>
      <c r="J543" s="238"/>
      <c r="K543" s="7"/>
      <c r="L543" s="8"/>
      <c r="M543" s="238" t="str">
        <f>VLOOKUP(AA541,'個票データ(男子)'!$A:$J,2,0)</f>
        <v/>
      </c>
      <c r="N543" s="238"/>
      <c r="O543" s="238" t="str">
        <f>VLOOKUP(AA541,'個票データ(男子)'!$A:$J,3,0)</f>
        <v/>
      </c>
      <c r="P543" s="238"/>
      <c r="Q543" s="238"/>
      <c r="R543" s="238" t="str">
        <f>VLOOKUP(AA541,'個票データ(男子)'!$A:$J,4,0)</f>
        <v/>
      </c>
      <c r="S543" s="238"/>
      <c r="T543" s="238">
        <f>'一覧表(男子)'!$C$6</f>
        <v>0</v>
      </c>
      <c r="U543" s="238"/>
      <c r="V543" s="238"/>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8" t="s">
        <v>13</v>
      </c>
      <c r="B546" s="238"/>
      <c r="C546" s="240">
        <f>VLOOKUP(Y546,'個票データ(男子)'!$A:$J,9,0)</f>
        <v>0</v>
      </c>
      <c r="D546" s="240"/>
      <c r="E546" s="240"/>
      <c r="F546" s="238" t="s">
        <v>19</v>
      </c>
      <c r="G546" s="238"/>
      <c r="H546" s="241">
        <f>VLOOKUP(Y546,'個票データ(男子)'!$A:$J,10,0)</f>
        <v>0</v>
      </c>
      <c r="I546" s="241"/>
      <c r="J546" s="241"/>
      <c r="K546" s="7"/>
      <c r="L546" s="8"/>
      <c r="M546" s="239" t="s">
        <v>13</v>
      </c>
      <c r="N546" s="239"/>
      <c r="O546" s="242">
        <f>VLOOKUP(AA546,'個票データ(男子)'!$A:$J,5,0)</f>
        <v>0</v>
      </c>
      <c r="P546" s="242"/>
      <c r="Q546" s="242"/>
      <c r="R546" s="239" t="s">
        <v>19</v>
      </c>
      <c r="S546" s="239"/>
      <c r="T546" s="243">
        <f>VLOOKUP(AA546,'個票データ(男子)'!$A:$J,6,0)</f>
        <v>0</v>
      </c>
      <c r="U546" s="243"/>
      <c r="V546" s="243"/>
      <c r="W546" s="7"/>
      <c r="Y546" s="9">
        <v>73</v>
      </c>
      <c r="AA546" s="9">
        <v>74</v>
      </c>
    </row>
    <row r="547" spans="1:27">
      <c r="A547" s="238" t="s">
        <v>20</v>
      </c>
      <c r="B547" s="238"/>
      <c r="C547" s="238" t="s">
        <v>1</v>
      </c>
      <c r="D547" s="238"/>
      <c r="E547" s="238"/>
      <c r="F547" s="238" t="s">
        <v>22</v>
      </c>
      <c r="G547" s="238"/>
      <c r="H547" s="238" t="s">
        <v>23</v>
      </c>
      <c r="I547" s="238"/>
      <c r="J547" s="238"/>
      <c r="K547" s="7"/>
      <c r="L547" s="8"/>
      <c r="M547" s="239" t="s">
        <v>20</v>
      </c>
      <c r="N547" s="239"/>
      <c r="O547" s="239" t="s">
        <v>1</v>
      </c>
      <c r="P547" s="239"/>
      <c r="Q547" s="239"/>
      <c r="R547" s="239" t="s">
        <v>22</v>
      </c>
      <c r="S547" s="239"/>
      <c r="T547" s="239" t="s">
        <v>23</v>
      </c>
      <c r="U547" s="239"/>
      <c r="V547" s="239"/>
      <c r="W547" s="7"/>
    </row>
    <row r="548" spans="1:27" ht="22" customHeight="1">
      <c r="A548" s="238" t="str">
        <f>VLOOKUP(Y546,'個票データ(男子)'!$A:$J,2,0)</f>
        <v/>
      </c>
      <c r="B548" s="238"/>
      <c r="C548" s="238" t="str">
        <f>VLOOKUP(Y546,'個票データ(男子)'!$A:$J,3,0)</f>
        <v/>
      </c>
      <c r="D548" s="238"/>
      <c r="E548" s="238"/>
      <c r="F548" s="238" t="str">
        <f>VLOOKUP(Y546,'個票データ(男子)'!$A:$J,4,0)</f>
        <v/>
      </c>
      <c r="G548" s="238"/>
      <c r="H548" s="238">
        <f>'一覧表(男子)'!$C$6</f>
        <v>0</v>
      </c>
      <c r="I548" s="238"/>
      <c r="J548" s="238"/>
      <c r="K548" s="7"/>
      <c r="L548" s="8"/>
      <c r="M548" s="239" t="str">
        <f>VLOOKUP(AA546,'個票データ(男子)'!$A:$J,2,0)</f>
        <v/>
      </c>
      <c r="N548" s="239"/>
      <c r="O548" s="239" t="str">
        <f>VLOOKUP(AA546,'個票データ(男子)'!$A:$J,3,0)</f>
        <v/>
      </c>
      <c r="P548" s="239"/>
      <c r="Q548" s="239"/>
      <c r="R548" s="239" t="str">
        <f>VLOOKUP(AA546,'個票データ(男子)'!$A:$J,4,0)</f>
        <v/>
      </c>
      <c r="S548" s="239"/>
      <c r="T548" s="239">
        <f>'一覧表(男子)'!$C$6</f>
        <v>0</v>
      </c>
      <c r="U548" s="239"/>
      <c r="V548" s="239"/>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8" t="s">
        <v>13</v>
      </c>
      <c r="B551" s="238"/>
      <c r="C551" s="240">
        <f>VLOOKUP(Y551,'個票データ(男子)'!$A:$J,7,0)</f>
        <v>0</v>
      </c>
      <c r="D551" s="240"/>
      <c r="E551" s="240"/>
      <c r="F551" s="238" t="s">
        <v>19</v>
      </c>
      <c r="G551" s="238"/>
      <c r="H551" s="241">
        <f>VLOOKUP(Y551,'個票データ(男子)'!$A:$J,8,0)</f>
        <v>0</v>
      </c>
      <c r="I551" s="241"/>
      <c r="J551" s="241"/>
      <c r="K551" s="7"/>
      <c r="L551" s="8"/>
      <c r="M551" s="239" t="s">
        <v>13</v>
      </c>
      <c r="N551" s="239"/>
      <c r="O551" s="242">
        <f>VLOOKUP(AA551,'個票データ(男子)'!$A:$J,9,0)</f>
        <v>0</v>
      </c>
      <c r="P551" s="242"/>
      <c r="Q551" s="242"/>
      <c r="R551" s="239" t="s">
        <v>19</v>
      </c>
      <c r="S551" s="239"/>
      <c r="T551" s="243">
        <f>VLOOKUP(AA551,'個票データ(男子)'!$A:$J,10,0)</f>
        <v>0</v>
      </c>
      <c r="U551" s="243"/>
      <c r="V551" s="243"/>
      <c r="W551" s="7"/>
      <c r="Y551" s="9">
        <v>74</v>
      </c>
      <c r="AA551" s="9">
        <v>74</v>
      </c>
    </row>
    <row r="552" spans="1:27">
      <c r="A552" s="238" t="s">
        <v>20</v>
      </c>
      <c r="B552" s="238"/>
      <c r="C552" s="238" t="s">
        <v>1</v>
      </c>
      <c r="D552" s="238"/>
      <c r="E552" s="238"/>
      <c r="F552" s="238" t="s">
        <v>22</v>
      </c>
      <c r="G552" s="238"/>
      <c r="H552" s="238" t="s">
        <v>23</v>
      </c>
      <c r="I552" s="238"/>
      <c r="J552" s="238"/>
      <c r="K552" s="7"/>
      <c r="L552" s="8"/>
      <c r="M552" s="239" t="s">
        <v>20</v>
      </c>
      <c r="N552" s="239"/>
      <c r="O552" s="239" t="s">
        <v>1</v>
      </c>
      <c r="P552" s="239"/>
      <c r="Q552" s="239"/>
      <c r="R552" s="239" t="s">
        <v>22</v>
      </c>
      <c r="S552" s="239"/>
      <c r="T552" s="239" t="s">
        <v>23</v>
      </c>
      <c r="U552" s="239"/>
      <c r="V552" s="239"/>
      <c r="W552" s="7"/>
    </row>
    <row r="553" spans="1:27" ht="22" customHeight="1">
      <c r="A553" s="238" t="str">
        <f>VLOOKUP(Y551,'個票データ(男子)'!$A:$J,2,0)</f>
        <v/>
      </c>
      <c r="B553" s="238"/>
      <c r="C553" s="238" t="str">
        <f>VLOOKUP(Y551,'個票データ(男子)'!$A:$J,3,0)</f>
        <v/>
      </c>
      <c r="D553" s="238"/>
      <c r="E553" s="238"/>
      <c r="F553" s="238" t="str">
        <f>VLOOKUP(Y551,'個票データ(男子)'!$A:$J,4,0)</f>
        <v/>
      </c>
      <c r="G553" s="238"/>
      <c r="H553" s="238">
        <f>'一覧表(男子)'!$C$6</f>
        <v>0</v>
      </c>
      <c r="I553" s="238"/>
      <c r="J553" s="238"/>
      <c r="K553" s="7"/>
      <c r="L553" s="8"/>
      <c r="M553" s="239" t="str">
        <f>VLOOKUP(AA551,'個票データ(男子)'!$A:$J,2,0)</f>
        <v/>
      </c>
      <c r="N553" s="239"/>
      <c r="O553" s="239" t="str">
        <f>VLOOKUP(AA551,'個票データ(男子)'!$A:$J,3,0)</f>
        <v/>
      </c>
      <c r="P553" s="239"/>
      <c r="Q553" s="239"/>
      <c r="R553" s="239" t="str">
        <f>VLOOKUP(AA551,'個票データ(男子)'!$A:$J,4,0)</f>
        <v/>
      </c>
      <c r="S553" s="239"/>
      <c r="T553" s="239">
        <f>'一覧表(男子)'!$C$6</f>
        <v>0</v>
      </c>
      <c r="U553" s="239"/>
      <c r="V553" s="239"/>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8" t="s">
        <v>13</v>
      </c>
      <c r="B556" s="238"/>
      <c r="C556" s="240">
        <f>VLOOKUP(Y556,'個票データ(男子)'!$A:$J,5,0)</f>
        <v>0</v>
      </c>
      <c r="D556" s="240"/>
      <c r="E556" s="240"/>
      <c r="F556" s="238" t="s">
        <v>19</v>
      </c>
      <c r="G556" s="238"/>
      <c r="H556" s="241">
        <f>VLOOKUP(Y556,'個票データ(男子)'!$A:$J,6,0)</f>
        <v>0</v>
      </c>
      <c r="I556" s="241"/>
      <c r="J556" s="241"/>
      <c r="K556" s="7"/>
      <c r="L556" s="8"/>
      <c r="M556" s="238" t="s">
        <v>13</v>
      </c>
      <c r="N556" s="238"/>
      <c r="O556" s="240">
        <f>VLOOKUP(AA556,'個票データ(男子)'!$A:$J,7,0)</f>
        <v>0</v>
      </c>
      <c r="P556" s="240"/>
      <c r="Q556" s="240"/>
      <c r="R556" s="238" t="s">
        <v>19</v>
      </c>
      <c r="S556" s="238"/>
      <c r="T556" s="241">
        <f>VLOOKUP(AA556,'個票データ(男子)'!$A:$J,8,0)</f>
        <v>0</v>
      </c>
      <c r="U556" s="241"/>
      <c r="V556" s="241"/>
      <c r="W556" s="7"/>
      <c r="Y556" s="9">
        <v>75</v>
      </c>
      <c r="AA556" s="9">
        <v>75</v>
      </c>
    </row>
    <row r="557" spans="1:27">
      <c r="A557" s="238" t="s">
        <v>20</v>
      </c>
      <c r="B557" s="238"/>
      <c r="C557" s="238" t="s">
        <v>1</v>
      </c>
      <c r="D557" s="238"/>
      <c r="E557" s="238"/>
      <c r="F557" s="238" t="s">
        <v>22</v>
      </c>
      <c r="G557" s="238"/>
      <c r="H557" s="238" t="s">
        <v>23</v>
      </c>
      <c r="I557" s="238"/>
      <c r="J557" s="238"/>
      <c r="K557" s="7"/>
      <c r="L557" s="8"/>
      <c r="M557" s="238" t="s">
        <v>20</v>
      </c>
      <c r="N557" s="238"/>
      <c r="O557" s="238" t="s">
        <v>1</v>
      </c>
      <c r="P557" s="238"/>
      <c r="Q557" s="238"/>
      <c r="R557" s="238" t="s">
        <v>22</v>
      </c>
      <c r="S557" s="238"/>
      <c r="T557" s="238" t="s">
        <v>23</v>
      </c>
      <c r="U557" s="238"/>
      <c r="V557" s="238"/>
      <c r="W557" s="7"/>
    </row>
    <row r="558" spans="1:27" ht="22" customHeight="1">
      <c r="A558" s="238" t="str">
        <f>VLOOKUP(Y556,'個票データ(男子)'!$A:$J,2,0)</f>
        <v/>
      </c>
      <c r="B558" s="238"/>
      <c r="C558" s="238" t="str">
        <f>VLOOKUP(Y556,'個票データ(男子)'!$A:$J,3,0)</f>
        <v/>
      </c>
      <c r="D558" s="238"/>
      <c r="E558" s="238"/>
      <c r="F558" s="238" t="str">
        <f>VLOOKUP(Y556,'個票データ(男子)'!$A:$J,4,0)</f>
        <v/>
      </c>
      <c r="G558" s="238"/>
      <c r="H558" s="238">
        <f>'一覧表(男子)'!$C$6</f>
        <v>0</v>
      </c>
      <c r="I558" s="238"/>
      <c r="J558" s="238"/>
      <c r="K558" s="7"/>
      <c r="L558" s="8"/>
      <c r="M558" s="238" t="str">
        <f>VLOOKUP(AA556,'個票データ(男子)'!$A:$J,2,0)</f>
        <v/>
      </c>
      <c r="N558" s="238"/>
      <c r="O558" s="238" t="str">
        <f>VLOOKUP(AA556,'個票データ(男子)'!$A:$J,3,0)</f>
        <v/>
      </c>
      <c r="P558" s="238"/>
      <c r="Q558" s="238"/>
      <c r="R558" s="238" t="str">
        <f>VLOOKUP(AA556,'個票データ(男子)'!$A:$J,4,0)</f>
        <v/>
      </c>
      <c r="S558" s="238"/>
      <c r="T558" s="238">
        <f>'一覧表(男子)'!$C$6</f>
        <v>0</v>
      </c>
      <c r="U558" s="238"/>
      <c r="V558" s="238"/>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8" t="s">
        <v>13</v>
      </c>
      <c r="B561" s="238"/>
      <c r="C561" s="240">
        <f>VLOOKUP(Y561,'個票データ(男子)'!$A:$J,9,0)</f>
        <v>0</v>
      </c>
      <c r="D561" s="240"/>
      <c r="E561" s="240"/>
      <c r="F561" s="238" t="s">
        <v>19</v>
      </c>
      <c r="G561" s="238"/>
      <c r="H561" s="241">
        <f>VLOOKUP(Y561,'個票データ(男子)'!$A:$J,10,0)</f>
        <v>0</v>
      </c>
      <c r="I561" s="241"/>
      <c r="J561" s="241"/>
      <c r="K561" s="7"/>
      <c r="L561" s="8"/>
      <c r="M561" s="239" t="s">
        <v>13</v>
      </c>
      <c r="N561" s="239"/>
      <c r="O561" s="242">
        <f>VLOOKUP(AA561,'個票データ(男子)'!$A:$J,5,0)</f>
        <v>0</v>
      </c>
      <c r="P561" s="242"/>
      <c r="Q561" s="242"/>
      <c r="R561" s="239" t="s">
        <v>19</v>
      </c>
      <c r="S561" s="239"/>
      <c r="T561" s="243">
        <f>VLOOKUP(AA561,'個票データ(男子)'!$A:$J,6,0)</f>
        <v>0</v>
      </c>
      <c r="U561" s="243"/>
      <c r="V561" s="243"/>
      <c r="W561" s="7"/>
      <c r="Y561" s="9">
        <v>75</v>
      </c>
      <c r="AA561" s="9">
        <v>76</v>
      </c>
    </row>
    <row r="562" spans="1:27">
      <c r="A562" s="238" t="s">
        <v>20</v>
      </c>
      <c r="B562" s="238"/>
      <c r="C562" s="238" t="s">
        <v>1</v>
      </c>
      <c r="D562" s="238"/>
      <c r="E562" s="238"/>
      <c r="F562" s="238" t="s">
        <v>22</v>
      </c>
      <c r="G562" s="238"/>
      <c r="H562" s="238" t="s">
        <v>23</v>
      </c>
      <c r="I562" s="238"/>
      <c r="J562" s="238"/>
      <c r="K562" s="7"/>
      <c r="L562" s="8"/>
      <c r="M562" s="239" t="s">
        <v>20</v>
      </c>
      <c r="N562" s="239"/>
      <c r="O562" s="239" t="s">
        <v>1</v>
      </c>
      <c r="P562" s="239"/>
      <c r="Q562" s="239"/>
      <c r="R562" s="239" t="s">
        <v>22</v>
      </c>
      <c r="S562" s="239"/>
      <c r="T562" s="239" t="s">
        <v>23</v>
      </c>
      <c r="U562" s="239"/>
      <c r="V562" s="239"/>
      <c r="W562" s="7"/>
    </row>
    <row r="563" spans="1:27" ht="22" customHeight="1">
      <c r="A563" s="238" t="str">
        <f>VLOOKUP(Y561,'個票データ(男子)'!$A:$J,2,0)</f>
        <v/>
      </c>
      <c r="B563" s="238"/>
      <c r="C563" s="238" t="str">
        <f>VLOOKUP(Y561,'個票データ(男子)'!$A:$J,3,0)</f>
        <v/>
      </c>
      <c r="D563" s="238"/>
      <c r="E563" s="238"/>
      <c r="F563" s="238" t="str">
        <f>VLOOKUP(Y561,'個票データ(男子)'!$A:$J,4,0)</f>
        <v/>
      </c>
      <c r="G563" s="238"/>
      <c r="H563" s="238">
        <f>'一覧表(男子)'!$C$6</f>
        <v>0</v>
      </c>
      <c r="I563" s="238"/>
      <c r="J563" s="238"/>
      <c r="K563" s="7"/>
      <c r="L563" s="8"/>
      <c r="M563" s="239" t="str">
        <f>VLOOKUP(AA561,'個票データ(男子)'!$A:$J,2,0)</f>
        <v/>
      </c>
      <c r="N563" s="239"/>
      <c r="O563" s="239" t="str">
        <f>VLOOKUP(AA561,'個票データ(男子)'!$A:$J,3,0)</f>
        <v/>
      </c>
      <c r="P563" s="239"/>
      <c r="Q563" s="239"/>
      <c r="R563" s="239" t="str">
        <f>VLOOKUP(AA561,'個票データ(男子)'!$A:$J,4,0)</f>
        <v/>
      </c>
      <c r="S563" s="239"/>
      <c r="T563" s="239">
        <f>'一覧表(男子)'!$C$6</f>
        <v>0</v>
      </c>
      <c r="U563" s="239"/>
      <c r="V563" s="239"/>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8" t="s">
        <v>13</v>
      </c>
      <c r="B566" s="238"/>
      <c r="C566" s="240">
        <f>VLOOKUP(Y566,'個票データ(男子)'!$A:$J,7,0)</f>
        <v>0</v>
      </c>
      <c r="D566" s="240"/>
      <c r="E566" s="240"/>
      <c r="F566" s="238" t="s">
        <v>19</v>
      </c>
      <c r="G566" s="238"/>
      <c r="H566" s="241">
        <f>VLOOKUP(Y566,'個票データ(男子)'!$A:$J,8,0)</f>
        <v>0</v>
      </c>
      <c r="I566" s="241"/>
      <c r="J566" s="241"/>
      <c r="K566" s="7"/>
      <c r="L566" s="8"/>
      <c r="M566" s="239" t="s">
        <v>13</v>
      </c>
      <c r="N566" s="239"/>
      <c r="O566" s="242">
        <f>VLOOKUP(AA566,'個票データ(男子)'!$A:$J,9,0)</f>
        <v>0</v>
      </c>
      <c r="P566" s="242"/>
      <c r="Q566" s="242"/>
      <c r="R566" s="239" t="s">
        <v>19</v>
      </c>
      <c r="S566" s="239"/>
      <c r="T566" s="243">
        <f>VLOOKUP(AA566,'個票データ(男子)'!$A:$J,10,0)</f>
        <v>0</v>
      </c>
      <c r="U566" s="243"/>
      <c r="V566" s="243"/>
      <c r="W566" s="7"/>
      <c r="Y566" s="9">
        <v>76</v>
      </c>
      <c r="AA566" s="9">
        <v>76</v>
      </c>
    </row>
    <row r="567" spans="1:27">
      <c r="A567" s="238" t="s">
        <v>20</v>
      </c>
      <c r="B567" s="238"/>
      <c r="C567" s="238" t="s">
        <v>1</v>
      </c>
      <c r="D567" s="238"/>
      <c r="E567" s="238"/>
      <c r="F567" s="238" t="s">
        <v>22</v>
      </c>
      <c r="G567" s="238"/>
      <c r="H567" s="238" t="s">
        <v>23</v>
      </c>
      <c r="I567" s="238"/>
      <c r="J567" s="238"/>
      <c r="K567" s="7"/>
      <c r="L567" s="8"/>
      <c r="M567" s="239" t="s">
        <v>20</v>
      </c>
      <c r="N567" s="239"/>
      <c r="O567" s="239" t="s">
        <v>1</v>
      </c>
      <c r="P567" s="239"/>
      <c r="Q567" s="239"/>
      <c r="R567" s="239" t="s">
        <v>22</v>
      </c>
      <c r="S567" s="239"/>
      <c r="T567" s="239" t="s">
        <v>23</v>
      </c>
      <c r="U567" s="239"/>
      <c r="V567" s="239"/>
      <c r="W567" s="7"/>
    </row>
    <row r="568" spans="1:27" ht="22" customHeight="1">
      <c r="A568" s="238" t="str">
        <f>VLOOKUP(Y566,'個票データ(男子)'!$A:$J,2,0)</f>
        <v/>
      </c>
      <c r="B568" s="238"/>
      <c r="C568" s="238" t="str">
        <f>VLOOKUP(Y566,'個票データ(男子)'!$A:$J,3,0)</f>
        <v/>
      </c>
      <c r="D568" s="238"/>
      <c r="E568" s="238"/>
      <c r="F568" s="238" t="str">
        <f>VLOOKUP(Y566,'個票データ(男子)'!$A:$J,4,0)</f>
        <v/>
      </c>
      <c r="G568" s="238"/>
      <c r="H568" s="238">
        <f>'一覧表(男子)'!$C$6</f>
        <v>0</v>
      </c>
      <c r="I568" s="238"/>
      <c r="J568" s="238"/>
      <c r="K568" s="7"/>
      <c r="L568" s="8"/>
      <c r="M568" s="239" t="str">
        <f>VLOOKUP(AA566,'個票データ(男子)'!$A:$J,2,0)</f>
        <v/>
      </c>
      <c r="N568" s="239"/>
      <c r="O568" s="239" t="str">
        <f>VLOOKUP(AA566,'個票データ(男子)'!$A:$J,3,0)</f>
        <v/>
      </c>
      <c r="P568" s="239"/>
      <c r="Q568" s="239"/>
      <c r="R568" s="239" t="str">
        <f>VLOOKUP(AA566,'個票データ(男子)'!$A:$J,4,0)</f>
        <v/>
      </c>
      <c r="S568" s="239"/>
      <c r="T568" s="239">
        <f>'一覧表(男子)'!$C$6</f>
        <v>0</v>
      </c>
      <c r="U568" s="239"/>
      <c r="V568" s="239"/>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8" t="s">
        <v>13</v>
      </c>
      <c r="B571" s="238"/>
      <c r="C571" s="240">
        <f>VLOOKUP(Y571,'個票データ(男子)'!$A:$J,5,0)</f>
        <v>0</v>
      </c>
      <c r="D571" s="240"/>
      <c r="E571" s="240"/>
      <c r="F571" s="238" t="s">
        <v>19</v>
      </c>
      <c r="G571" s="238"/>
      <c r="H571" s="241">
        <f>VLOOKUP(Y571,'個票データ(男子)'!$A:$J,6,0)</f>
        <v>0</v>
      </c>
      <c r="I571" s="241"/>
      <c r="J571" s="241"/>
      <c r="K571" s="7"/>
      <c r="L571" s="8"/>
      <c r="M571" s="238" t="s">
        <v>13</v>
      </c>
      <c r="N571" s="238"/>
      <c r="O571" s="240">
        <f>VLOOKUP(AA571,'個票データ(男子)'!$A:$J,7,0)</f>
        <v>0</v>
      </c>
      <c r="P571" s="240"/>
      <c r="Q571" s="240"/>
      <c r="R571" s="238" t="s">
        <v>19</v>
      </c>
      <c r="S571" s="238"/>
      <c r="T571" s="241">
        <f>VLOOKUP(AA571,'個票データ(男子)'!$A:$J,8,0)</f>
        <v>0</v>
      </c>
      <c r="U571" s="241"/>
      <c r="V571" s="241"/>
      <c r="W571" s="7"/>
      <c r="Y571" s="9">
        <v>77</v>
      </c>
      <c r="AA571" s="9">
        <v>77</v>
      </c>
    </row>
    <row r="572" spans="1:27">
      <c r="A572" s="238" t="s">
        <v>20</v>
      </c>
      <c r="B572" s="238"/>
      <c r="C572" s="238" t="s">
        <v>1</v>
      </c>
      <c r="D572" s="238"/>
      <c r="E572" s="238"/>
      <c r="F572" s="238" t="s">
        <v>22</v>
      </c>
      <c r="G572" s="238"/>
      <c r="H572" s="238" t="s">
        <v>23</v>
      </c>
      <c r="I572" s="238"/>
      <c r="J572" s="238"/>
      <c r="K572" s="7"/>
      <c r="L572" s="8"/>
      <c r="M572" s="238" t="s">
        <v>20</v>
      </c>
      <c r="N572" s="238"/>
      <c r="O572" s="238" t="s">
        <v>1</v>
      </c>
      <c r="P572" s="238"/>
      <c r="Q572" s="238"/>
      <c r="R572" s="238" t="s">
        <v>22</v>
      </c>
      <c r="S572" s="238"/>
      <c r="T572" s="238" t="s">
        <v>23</v>
      </c>
      <c r="U572" s="238"/>
      <c r="V572" s="238"/>
      <c r="W572" s="7"/>
    </row>
    <row r="573" spans="1:27" ht="22" customHeight="1">
      <c r="A573" s="238" t="str">
        <f>VLOOKUP(Y571,'個票データ(男子)'!$A:$J,2,0)</f>
        <v/>
      </c>
      <c r="B573" s="238"/>
      <c r="C573" s="238" t="str">
        <f>VLOOKUP(Y571,'個票データ(男子)'!$A:$J,3,0)</f>
        <v/>
      </c>
      <c r="D573" s="238"/>
      <c r="E573" s="238"/>
      <c r="F573" s="238" t="str">
        <f>VLOOKUP(Y571,'個票データ(男子)'!$A:$J,4,0)</f>
        <v/>
      </c>
      <c r="G573" s="238"/>
      <c r="H573" s="238">
        <f>'一覧表(男子)'!$C$6</f>
        <v>0</v>
      </c>
      <c r="I573" s="238"/>
      <c r="J573" s="238"/>
      <c r="K573" s="7"/>
      <c r="L573" s="8"/>
      <c r="M573" s="238" t="str">
        <f>VLOOKUP(AA571,'個票データ(男子)'!$A:$J,2,0)</f>
        <v/>
      </c>
      <c r="N573" s="238"/>
      <c r="O573" s="238" t="str">
        <f>VLOOKUP(AA571,'個票データ(男子)'!$A:$J,3,0)</f>
        <v/>
      </c>
      <c r="P573" s="238"/>
      <c r="Q573" s="238"/>
      <c r="R573" s="238" t="str">
        <f>VLOOKUP(AA571,'個票データ(男子)'!$A:$J,4,0)</f>
        <v/>
      </c>
      <c r="S573" s="238"/>
      <c r="T573" s="238">
        <f>'一覧表(男子)'!$C$6</f>
        <v>0</v>
      </c>
      <c r="U573" s="238"/>
      <c r="V573" s="238"/>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8" t="s">
        <v>13</v>
      </c>
      <c r="B576" s="238"/>
      <c r="C576" s="240">
        <f>VLOOKUP(Y576,'個票データ(男子)'!$A:$J,9,0)</f>
        <v>0</v>
      </c>
      <c r="D576" s="240"/>
      <c r="E576" s="240"/>
      <c r="F576" s="238" t="s">
        <v>19</v>
      </c>
      <c r="G576" s="238"/>
      <c r="H576" s="241">
        <f>VLOOKUP(Y576,'個票データ(男子)'!$A:$J,10,0)</f>
        <v>0</v>
      </c>
      <c r="I576" s="241"/>
      <c r="J576" s="241"/>
      <c r="K576" s="7"/>
      <c r="L576" s="8"/>
      <c r="M576" s="239" t="s">
        <v>13</v>
      </c>
      <c r="N576" s="239"/>
      <c r="O576" s="242">
        <f>VLOOKUP(AA576,'個票データ(男子)'!$A:$J,5,0)</f>
        <v>0</v>
      </c>
      <c r="P576" s="242"/>
      <c r="Q576" s="242"/>
      <c r="R576" s="239" t="s">
        <v>19</v>
      </c>
      <c r="S576" s="239"/>
      <c r="T576" s="243">
        <f>VLOOKUP(AA576,'個票データ(男子)'!$A:$J,6,0)</f>
        <v>0</v>
      </c>
      <c r="U576" s="243"/>
      <c r="V576" s="243"/>
      <c r="W576" s="7"/>
      <c r="Y576" s="9">
        <v>77</v>
      </c>
      <c r="AA576" s="9">
        <v>78</v>
      </c>
    </row>
    <row r="577" spans="1:27">
      <c r="A577" s="238" t="s">
        <v>20</v>
      </c>
      <c r="B577" s="238"/>
      <c r="C577" s="238" t="s">
        <v>1</v>
      </c>
      <c r="D577" s="238"/>
      <c r="E577" s="238"/>
      <c r="F577" s="238" t="s">
        <v>22</v>
      </c>
      <c r="G577" s="238"/>
      <c r="H577" s="238" t="s">
        <v>23</v>
      </c>
      <c r="I577" s="238"/>
      <c r="J577" s="238"/>
      <c r="K577" s="7"/>
      <c r="L577" s="8"/>
      <c r="M577" s="239" t="s">
        <v>20</v>
      </c>
      <c r="N577" s="239"/>
      <c r="O577" s="239" t="s">
        <v>1</v>
      </c>
      <c r="P577" s="239"/>
      <c r="Q577" s="239"/>
      <c r="R577" s="239" t="s">
        <v>22</v>
      </c>
      <c r="S577" s="239"/>
      <c r="T577" s="239" t="s">
        <v>23</v>
      </c>
      <c r="U577" s="239"/>
      <c r="V577" s="239"/>
      <c r="W577" s="7"/>
    </row>
    <row r="578" spans="1:27" ht="22" customHeight="1">
      <c r="A578" s="238" t="str">
        <f>VLOOKUP(Y576,'個票データ(男子)'!$A:$J,2,0)</f>
        <v/>
      </c>
      <c r="B578" s="238"/>
      <c r="C578" s="238" t="str">
        <f>VLOOKUP(Y576,'個票データ(男子)'!$A:$J,3,0)</f>
        <v/>
      </c>
      <c r="D578" s="238"/>
      <c r="E578" s="238"/>
      <c r="F578" s="238" t="str">
        <f>VLOOKUP(Y576,'個票データ(男子)'!$A:$J,4,0)</f>
        <v/>
      </c>
      <c r="G578" s="238"/>
      <c r="H578" s="238">
        <f>'一覧表(男子)'!$C$6</f>
        <v>0</v>
      </c>
      <c r="I578" s="238"/>
      <c r="J578" s="238"/>
      <c r="K578" s="7"/>
      <c r="L578" s="8"/>
      <c r="M578" s="239" t="str">
        <f>VLOOKUP(AA576,'個票データ(男子)'!$A:$J,2,0)</f>
        <v/>
      </c>
      <c r="N578" s="239"/>
      <c r="O578" s="239" t="str">
        <f>VLOOKUP(AA576,'個票データ(男子)'!$A:$J,3,0)</f>
        <v/>
      </c>
      <c r="P578" s="239"/>
      <c r="Q578" s="239"/>
      <c r="R578" s="239" t="str">
        <f>VLOOKUP(AA576,'個票データ(男子)'!$A:$J,4,0)</f>
        <v/>
      </c>
      <c r="S578" s="239"/>
      <c r="T578" s="239">
        <f>'一覧表(男子)'!$C$6</f>
        <v>0</v>
      </c>
      <c r="U578" s="239"/>
      <c r="V578" s="239"/>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8" t="s">
        <v>13</v>
      </c>
      <c r="B581" s="238"/>
      <c r="C581" s="240">
        <f>VLOOKUP(Y581,'個票データ(男子)'!$A:$J,7,0)</f>
        <v>0</v>
      </c>
      <c r="D581" s="240"/>
      <c r="E581" s="240"/>
      <c r="F581" s="238" t="s">
        <v>19</v>
      </c>
      <c r="G581" s="238"/>
      <c r="H581" s="241">
        <f>VLOOKUP(Y581,'個票データ(男子)'!$A:$J,8,0)</f>
        <v>0</v>
      </c>
      <c r="I581" s="241"/>
      <c r="J581" s="241"/>
      <c r="K581" s="7"/>
      <c r="L581" s="8"/>
      <c r="M581" s="239" t="s">
        <v>13</v>
      </c>
      <c r="N581" s="239"/>
      <c r="O581" s="242">
        <f>VLOOKUP(AA581,'個票データ(男子)'!$A:$J,9,0)</f>
        <v>0</v>
      </c>
      <c r="P581" s="242"/>
      <c r="Q581" s="242"/>
      <c r="R581" s="239" t="s">
        <v>19</v>
      </c>
      <c r="S581" s="239"/>
      <c r="T581" s="243">
        <f>VLOOKUP(AA581,'個票データ(男子)'!$A:$J,10,0)</f>
        <v>0</v>
      </c>
      <c r="U581" s="243"/>
      <c r="V581" s="243"/>
      <c r="W581" s="7"/>
      <c r="Y581" s="9">
        <v>78</v>
      </c>
      <c r="AA581" s="9">
        <v>78</v>
      </c>
    </row>
    <row r="582" spans="1:27">
      <c r="A582" s="238" t="s">
        <v>20</v>
      </c>
      <c r="B582" s="238"/>
      <c r="C582" s="238" t="s">
        <v>1</v>
      </c>
      <c r="D582" s="238"/>
      <c r="E582" s="238"/>
      <c r="F582" s="238" t="s">
        <v>22</v>
      </c>
      <c r="G582" s="238"/>
      <c r="H582" s="238" t="s">
        <v>23</v>
      </c>
      <c r="I582" s="238"/>
      <c r="J582" s="238"/>
      <c r="K582" s="7"/>
      <c r="L582" s="8"/>
      <c r="M582" s="239" t="s">
        <v>20</v>
      </c>
      <c r="N582" s="239"/>
      <c r="O582" s="239" t="s">
        <v>1</v>
      </c>
      <c r="P582" s="239"/>
      <c r="Q582" s="239"/>
      <c r="R582" s="239" t="s">
        <v>22</v>
      </c>
      <c r="S582" s="239"/>
      <c r="T582" s="239" t="s">
        <v>23</v>
      </c>
      <c r="U582" s="239"/>
      <c r="V582" s="239"/>
      <c r="W582" s="7"/>
    </row>
    <row r="583" spans="1:27" ht="22" customHeight="1">
      <c r="A583" s="238" t="str">
        <f>VLOOKUP(Y581,'個票データ(男子)'!$A:$J,2,0)</f>
        <v/>
      </c>
      <c r="B583" s="238"/>
      <c r="C583" s="238" t="str">
        <f>VLOOKUP(Y581,'個票データ(男子)'!$A:$J,3,0)</f>
        <v/>
      </c>
      <c r="D583" s="238"/>
      <c r="E583" s="238"/>
      <c r="F583" s="238" t="str">
        <f>VLOOKUP(Y581,'個票データ(男子)'!$A:$J,4,0)</f>
        <v/>
      </c>
      <c r="G583" s="238"/>
      <c r="H583" s="238">
        <f>'一覧表(男子)'!$C$6</f>
        <v>0</v>
      </c>
      <c r="I583" s="238"/>
      <c r="J583" s="238"/>
      <c r="K583" s="7"/>
      <c r="L583" s="8"/>
      <c r="M583" s="239" t="str">
        <f>VLOOKUP(AA581,'個票データ(男子)'!$A:$J,2,0)</f>
        <v/>
      </c>
      <c r="N583" s="239"/>
      <c r="O583" s="239" t="str">
        <f>VLOOKUP(AA581,'個票データ(男子)'!$A:$J,3,0)</f>
        <v/>
      </c>
      <c r="P583" s="239"/>
      <c r="Q583" s="239"/>
      <c r="R583" s="239" t="str">
        <f>VLOOKUP(AA581,'個票データ(男子)'!$A:$J,4,0)</f>
        <v/>
      </c>
      <c r="S583" s="239"/>
      <c r="T583" s="239">
        <f>'一覧表(男子)'!$C$6</f>
        <v>0</v>
      </c>
      <c r="U583" s="239"/>
      <c r="V583" s="239"/>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8" t="s">
        <v>13</v>
      </c>
      <c r="B586" s="238"/>
      <c r="C586" s="240">
        <f>VLOOKUP(Y586,'個票データ(男子)'!$A:$J,5,0)</f>
        <v>0</v>
      </c>
      <c r="D586" s="240"/>
      <c r="E586" s="240"/>
      <c r="F586" s="238" t="s">
        <v>19</v>
      </c>
      <c r="G586" s="238"/>
      <c r="H586" s="241">
        <f>VLOOKUP(Y586,'個票データ(男子)'!$A:$J,6,0)</f>
        <v>0</v>
      </c>
      <c r="I586" s="241"/>
      <c r="J586" s="241"/>
      <c r="K586" s="7"/>
      <c r="L586" s="8"/>
      <c r="M586" s="238" t="s">
        <v>13</v>
      </c>
      <c r="N586" s="238"/>
      <c r="O586" s="240">
        <f>VLOOKUP(AA586,'個票データ(男子)'!$A:$J,7,0)</f>
        <v>0</v>
      </c>
      <c r="P586" s="240"/>
      <c r="Q586" s="240"/>
      <c r="R586" s="238" t="s">
        <v>19</v>
      </c>
      <c r="S586" s="238"/>
      <c r="T586" s="241">
        <f>VLOOKUP(AA586,'個票データ(男子)'!$A:$J,8,0)</f>
        <v>0</v>
      </c>
      <c r="U586" s="241"/>
      <c r="V586" s="241"/>
      <c r="W586" s="7"/>
      <c r="Y586" s="9">
        <v>79</v>
      </c>
      <c r="AA586" s="9">
        <v>79</v>
      </c>
    </row>
    <row r="587" spans="1:27">
      <c r="A587" s="238" t="s">
        <v>20</v>
      </c>
      <c r="B587" s="238"/>
      <c r="C587" s="238" t="s">
        <v>1</v>
      </c>
      <c r="D587" s="238"/>
      <c r="E587" s="238"/>
      <c r="F587" s="238" t="s">
        <v>22</v>
      </c>
      <c r="G587" s="238"/>
      <c r="H587" s="238" t="s">
        <v>23</v>
      </c>
      <c r="I587" s="238"/>
      <c r="J587" s="238"/>
      <c r="K587" s="7"/>
      <c r="L587" s="8"/>
      <c r="M587" s="238" t="s">
        <v>20</v>
      </c>
      <c r="N587" s="238"/>
      <c r="O587" s="238" t="s">
        <v>1</v>
      </c>
      <c r="P587" s="238"/>
      <c r="Q587" s="238"/>
      <c r="R587" s="238" t="s">
        <v>22</v>
      </c>
      <c r="S587" s="238"/>
      <c r="T587" s="238" t="s">
        <v>23</v>
      </c>
      <c r="U587" s="238"/>
      <c r="V587" s="238"/>
      <c r="W587" s="7"/>
    </row>
    <row r="588" spans="1:27" ht="22" customHeight="1">
      <c r="A588" s="238" t="str">
        <f>VLOOKUP(Y586,'個票データ(男子)'!$A:$J,2,0)</f>
        <v/>
      </c>
      <c r="B588" s="238"/>
      <c r="C588" s="238" t="str">
        <f>VLOOKUP(Y586,'個票データ(男子)'!$A:$J,3,0)</f>
        <v/>
      </c>
      <c r="D588" s="238"/>
      <c r="E588" s="238"/>
      <c r="F588" s="238" t="str">
        <f>VLOOKUP(Y586,'個票データ(男子)'!$A:$J,4,0)</f>
        <v/>
      </c>
      <c r="G588" s="238"/>
      <c r="H588" s="238">
        <f>'一覧表(男子)'!$C$6</f>
        <v>0</v>
      </c>
      <c r="I588" s="238"/>
      <c r="J588" s="238"/>
      <c r="K588" s="7"/>
      <c r="L588" s="8"/>
      <c r="M588" s="238" t="str">
        <f>VLOOKUP(AA586,'個票データ(男子)'!$A:$J,2,0)</f>
        <v/>
      </c>
      <c r="N588" s="238"/>
      <c r="O588" s="238" t="str">
        <f>VLOOKUP(AA586,'個票データ(男子)'!$A:$J,3,0)</f>
        <v/>
      </c>
      <c r="P588" s="238"/>
      <c r="Q588" s="238"/>
      <c r="R588" s="238" t="str">
        <f>VLOOKUP(AA586,'個票データ(男子)'!$A:$J,4,0)</f>
        <v/>
      </c>
      <c r="S588" s="238"/>
      <c r="T588" s="238">
        <f>'一覧表(男子)'!$C$6</f>
        <v>0</v>
      </c>
      <c r="U588" s="238"/>
      <c r="V588" s="238"/>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8" t="s">
        <v>13</v>
      </c>
      <c r="B591" s="238"/>
      <c r="C591" s="240">
        <f>VLOOKUP(Y591,'個票データ(男子)'!$A:$J,9,0)</f>
        <v>0</v>
      </c>
      <c r="D591" s="240"/>
      <c r="E591" s="240"/>
      <c r="F591" s="238" t="s">
        <v>19</v>
      </c>
      <c r="G591" s="238"/>
      <c r="H591" s="241">
        <f>VLOOKUP(Y591,'個票データ(男子)'!$A:$J,10,0)</f>
        <v>0</v>
      </c>
      <c r="I591" s="241"/>
      <c r="J591" s="241"/>
      <c r="K591" s="7"/>
      <c r="L591" s="8"/>
      <c r="M591" s="239" t="s">
        <v>13</v>
      </c>
      <c r="N591" s="239"/>
      <c r="O591" s="242">
        <f>VLOOKUP(AA591,'個票データ(男子)'!$A:$J,5,0)</f>
        <v>0</v>
      </c>
      <c r="P591" s="242"/>
      <c r="Q591" s="242"/>
      <c r="R591" s="239" t="s">
        <v>19</v>
      </c>
      <c r="S591" s="239"/>
      <c r="T591" s="243">
        <f>VLOOKUP(AA591,'個票データ(男子)'!$A:$J,6,0)</f>
        <v>0</v>
      </c>
      <c r="U591" s="243"/>
      <c r="V591" s="243"/>
      <c r="W591" s="7"/>
      <c r="Y591" s="9">
        <v>79</v>
      </c>
      <c r="AA591" s="9">
        <v>80</v>
      </c>
    </row>
    <row r="592" spans="1:27">
      <c r="A592" s="238" t="s">
        <v>20</v>
      </c>
      <c r="B592" s="238"/>
      <c r="C592" s="238" t="s">
        <v>1</v>
      </c>
      <c r="D592" s="238"/>
      <c r="E592" s="238"/>
      <c r="F592" s="238" t="s">
        <v>22</v>
      </c>
      <c r="G592" s="238"/>
      <c r="H592" s="238" t="s">
        <v>23</v>
      </c>
      <c r="I592" s="238"/>
      <c r="J592" s="238"/>
      <c r="K592" s="7"/>
      <c r="L592" s="8"/>
      <c r="M592" s="239" t="s">
        <v>20</v>
      </c>
      <c r="N592" s="239"/>
      <c r="O592" s="239" t="s">
        <v>1</v>
      </c>
      <c r="P592" s="239"/>
      <c r="Q592" s="239"/>
      <c r="R592" s="239" t="s">
        <v>22</v>
      </c>
      <c r="S592" s="239"/>
      <c r="T592" s="239" t="s">
        <v>23</v>
      </c>
      <c r="U592" s="239"/>
      <c r="V592" s="239"/>
      <c r="W592" s="7"/>
    </row>
    <row r="593" spans="1:27" ht="22" customHeight="1">
      <c r="A593" s="238" t="str">
        <f>VLOOKUP(Y591,'個票データ(男子)'!$A:$J,2,0)</f>
        <v/>
      </c>
      <c r="B593" s="238"/>
      <c r="C593" s="238" t="str">
        <f>VLOOKUP(Y591,'個票データ(男子)'!$A:$J,3,0)</f>
        <v/>
      </c>
      <c r="D593" s="238"/>
      <c r="E593" s="238"/>
      <c r="F593" s="238" t="str">
        <f>VLOOKUP(Y591,'個票データ(男子)'!$A:$J,4,0)</f>
        <v/>
      </c>
      <c r="G593" s="238"/>
      <c r="H593" s="238">
        <f>'一覧表(男子)'!$C$6</f>
        <v>0</v>
      </c>
      <c r="I593" s="238"/>
      <c r="J593" s="238"/>
      <c r="K593" s="7"/>
      <c r="L593" s="8"/>
      <c r="M593" s="239" t="str">
        <f>VLOOKUP(AA591,'個票データ(男子)'!$A:$J,2,0)</f>
        <v/>
      </c>
      <c r="N593" s="239"/>
      <c r="O593" s="239" t="str">
        <f>VLOOKUP(AA591,'個票データ(男子)'!$A:$J,3,0)</f>
        <v/>
      </c>
      <c r="P593" s="239"/>
      <c r="Q593" s="239"/>
      <c r="R593" s="239" t="str">
        <f>VLOOKUP(AA591,'個票データ(男子)'!$A:$J,4,0)</f>
        <v/>
      </c>
      <c r="S593" s="239"/>
      <c r="T593" s="239">
        <f>'一覧表(男子)'!$C$6</f>
        <v>0</v>
      </c>
      <c r="U593" s="239"/>
      <c r="V593" s="239"/>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8" t="s">
        <v>13</v>
      </c>
      <c r="B596" s="238"/>
      <c r="C596" s="240">
        <f>VLOOKUP(Y596,'個票データ(男子)'!$A:$J,7,0)</f>
        <v>0</v>
      </c>
      <c r="D596" s="240"/>
      <c r="E596" s="240"/>
      <c r="F596" s="238" t="s">
        <v>19</v>
      </c>
      <c r="G596" s="238"/>
      <c r="H596" s="241">
        <f>VLOOKUP(Y596,'個票データ(男子)'!$A:$J,8,0)</f>
        <v>0</v>
      </c>
      <c r="I596" s="241"/>
      <c r="J596" s="241"/>
      <c r="K596" s="7"/>
      <c r="L596" s="8"/>
      <c r="M596" s="239" t="s">
        <v>13</v>
      </c>
      <c r="N596" s="239"/>
      <c r="O596" s="242">
        <f>VLOOKUP(AA596,'個票データ(男子)'!$A:$J,9,0)</f>
        <v>0</v>
      </c>
      <c r="P596" s="242"/>
      <c r="Q596" s="242"/>
      <c r="R596" s="239" t="s">
        <v>19</v>
      </c>
      <c r="S596" s="239"/>
      <c r="T596" s="243">
        <f>VLOOKUP(AA596,'個票データ(男子)'!$A:$J,10,0)</f>
        <v>0</v>
      </c>
      <c r="U596" s="243"/>
      <c r="V596" s="243"/>
      <c r="W596" s="7"/>
      <c r="Y596" s="9">
        <v>80</v>
      </c>
      <c r="AA596" s="9">
        <v>80</v>
      </c>
    </row>
    <row r="597" spans="1:27">
      <c r="A597" s="238" t="s">
        <v>20</v>
      </c>
      <c r="B597" s="238"/>
      <c r="C597" s="238" t="s">
        <v>1</v>
      </c>
      <c r="D597" s="238"/>
      <c r="E597" s="238"/>
      <c r="F597" s="238" t="s">
        <v>22</v>
      </c>
      <c r="G597" s="238"/>
      <c r="H597" s="238" t="s">
        <v>23</v>
      </c>
      <c r="I597" s="238"/>
      <c r="J597" s="238"/>
      <c r="K597" s="7"/>
      <c r="L597" s="8"/>
      <c r="M597" s="239" t="s">
        <v>20</v>
      </c>
      <c r="N597" s="239"/>
      <c r="O597" s="239" t="s">
        <v>1</v>
      </c>
      <c r="P597" s="239"/>
      <c r="Q597" s="239"/>
      <c r="R597" s="239" t="s">
        <v>22</v>
      </c>
      <c r="S597" s="239"/>
      <c r="T597" s="239" t="s">
        <v>23</v>
      </c>
      <c r="U597" s="239"/>
      <c r="V597" s="239"/>
      <c r="W597" s="7"/>
    </row>
    <row r="598" spans="1:27" ht="22" customHeight="1">
      <c r="A598" s="238" t="str">
        <f>VLOOKUP(Y596,'個票データ(男子)'!$A:$J,2,0)</f>
        <v/>
      </c>
      <c r="B598" s="238"/>
      <c r="C598" s="238" t="str">
        <f>VLOOKUP(Y596,'個票データ(男子)'!$A:$J,3,0)</f>
        <v/>
      </c>
      <c r="D598" s="238"/>
      <c r="E598" s="238"/>
      <c r="F598" s="238" t="str">
        <f>VLOOKUP(Y596,'個票データ(男子)'!$A:$J,4,0)</f>
        <v/>
      </c>
      <c r="G598" s="238"/>
      <c r="H598" s="238">
        <f>'一覧表(男子)'!$C$6</f>
        <v>0</v>
      </c>
      <c r="I598" s="238"/>
      <c r="J598" s="238"/>
      <c r="K598" s="7"/>
      <c r="L598" s="8"/>
      <c r="M598" s="239" t="str">
        <f>VLOOKUP(AA596,'個票データ(男子)'!$A:$J,2,0)</f>
        <v/>
      </c>
      <c r="N598" s="239"/>
      <c r="O598" s="239" t="str">
        <f>VLOOKUP(AA596,'個票データ(男子)'!$A:$J,3,0)</f>
        <v/>
      </c>
      <c r="P598" s="239"/>
      <c r="Q598" s="239"/>
      <c r="R598" s="239" t="str">
        <f>VLOOKUP(AA596,'個票データ(男子)'!$A:$J,4,0)</f>
        <v/>
      </c>
      <c r="S598" s="239"/>
      <c r="T598" s="239">
        <f>'一覧表(男子)'!$C$6</f>
        <v>0</v>
      </c>
      <c r="U598" s="239"/>
      <c r="V598" s="239"/>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8" t="s">
        <v>13</v>
      </c>
      <c r="B601" s="238"/>
      <c r="C601" s="240">
        <f>VLOOKUP(Y601,'個票データ(男子)'!$A:$J,5,0)</f>
        <v>0</v>
      </c>
      <c r="D601" s="240"/>
      <c r="E601" s="240"/>
      <c r="F601" s="238" t="s">
        <v>19</v>
      </c>
      <c r="G601" s="238"/>
      <c r="H601" s="241">
        <f>VLOOKUP(Y601,'個票データ(男子)'!$A:$J,6,0)</f>
        <v>0</v>
      </c>
      <c r="I601" s="241"/>
      <c r="J601" s="241"/>
      <c r="K601" s="7"/>
      <c r="L601" s="8"/>
      <c r="M601" s="238" t="s">
        <v>13</v>
      </c>
      <c r="N601" s="238"/>
      <c r="O601" s="240">
        <f>VLOOKUP(AA601,'個票データ(男子)'!$A:$J,7,0)</f>
        <v>0</v>
      </c>
      <c r="P601" s="240"/>
      <c r="Q601" s="240"/>
      <c r="R601" s="238" t="s">
        <v>19</v>
      </c>
      <c r="S601" s="238"/>
      <c r="T601" s="241">
        <f>VLOOKUP(AA601,'個票データ(男子)'!$A:$J,8,0)</f>
        <v>0</v>
      </c>
      <c r="U601" s="241"/>
      <c r="V601" s="241"/>
      <c r="W601" s="7"/>
      <c r="Y601" s="9">
        <v>81</v>
      </c>
      <c r="AA601" s="9">
        <v>81</v>
      </c>
    </row>
    <row r="602" spans="1:27">
      <c r="A602" s="238" t="s">
        <v>20</v>
      </c>
      <c r="B602" s="238"/>
      <c r="C602" s="238" t="s">
        <v>1</v>
      </c>
      <c r="D602" s="238"/>
      <c r="E602" s="238"/>
      <c r="F602" s="238" t="s">
        <v>22</v>
      </c>
      <c r="G602" s="238"/>
      <c r="H602" s="238" t="s">
        <v>23</v>
      </c>
      <c r="I602" s="238"/>
      <c r="J602" s="238"/>
      <c r="K602" s="7"/>
      <c r="L602" s="8"/>
      <c r="M602" s="238" t="s">
        <v>20</v>
      </c>
      <c r="N602" s="238"/>
      <c r="O602" s="238" t="s">
        <v>1</v>
      </c>
      <c r="P602" s="238"/>
      <c r="Q602" s="238"/>
      <c r="R602" s="238" t="s">
        <v>22</v>
      </c>
      <c r="S602" s="238"/>
      <c r="T602" s="238" t="s">
        <v>23</v>
      </c>
      <c r="U602" s="238"/>
      <c r="V602" s="238"/>
      <c r="W602" s="7"/>
    </row>
    <row r="603" spans="1:27" ht="22" customHeight="1">
      <c r="A603" s="238" t="str">
        <f>VLOOKUP(Y601,'個票データ(男子)'!$A:$J,2,0)</f>
        <v/>
      </c>
      <c r="B603" s="238"/>
      <c r="C603" s="238" t="str">
        <f>VLOOKUP(Y601,'個票データ(男子)'!$A:$J,3,0)</f>
        <v/>
      </c>
      <c r="D603" s="238"/>
      <c r="E603" s="238"/>
      <c r="F603" s="238" t="str">
        <f>VLOOKUP(Y601,'個票データ(男子)'!$A:$J,4,0)</f>
        <v/>
      </c>
      <c r="G603" s="238"/>
      <c r="H603" s="238">
        <f>'一覧表(男子)'!$C$6</f>
        <v>0</v>
      </c>
      <c r="I603" s="238"/>
      <c r="J603" s="238"/>
      <c r="K603" s="7"/>
      <c r="L603" s="8"/>
      <c r="M603" s="238" t="str">
        <f>VLOOKUP(AA601,'個票データ(男子)'!$A:$J,2,0)</f>
        <v/>
      </c>
      <c r="N603" s="238"/>
      <c r="O603" s="238" t="str">
        <f>VLOOKUP(AA601,'個票データ(男子)'!$A:$J,3,0)</f>
        <v/>
      </c>
      <c r="P603" s="238"/>
      <c r="Q603" s="238"/>
      <c r="R603" s="238" t="str">
        <f>VLOOKUP(AA601,'個票データ(男子)'!$A:$J,4,0)</f>
        <v/>
      </c>
      <c r="S603" s="238"/>
      <c r="T603" s="238">
        <f>'一覧表(男子)'!$C$6</f>
        <v>0</v>
      </c>
      <c r="U603" s="238"/>
      <c r="V603" s="238"/>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8" t="s">
        <v>13</v>
      </c>
      <c r="B606" s="238"/>
      <c r="C606" s="240">
        <f>VLOOKUP(Y606,'個票データ(男子)'!$A:$J,9,0)</f>
        <v>0</v>
      </c>
      <c r="D606" s="240"/>
      <c r="E606" s="240"/>
      <c r="F606" s="238" t="s">
        <v>19</v>
      </c>
      <c r="G606" s="238"/>
      <c r="H606" s="241">
        <f>VLOOKUP(Y606,'個票データ(男子)'!$A:$J,10,0)</f>
        <v>0</v>
      </c>
      <c r="I606" s="241"/>
      <c r="J606" s="241"/>
      <c r="K606" s="7"/>
      <c r="L606" s="8"/>
      <c r="M606" s="239" t="s">
        <v>13</v>
      </c>
      <c r="N606" s="239"/>
      <c r="O606" s="242">
        <f>VLOOKUP(AA606,'個票データ(男子)'!$A:$J,5,0)</f>
        <v>0</v>
      </c>
      <c r="P606" s="242"/>
      <c r="Q606" s="242"/>
      <c r="R606" s="239" t="s">
        <v>19</v>
      </c>
      <c r="S606" s="239"/>
      <c r="T606" s="243">
        <f>VLOOKUP(AA606,'個票データ(男子)'!$A:$J,6,0)</f>
        <v>0</v>
      </c>
      <c r="U606" s="243"/>
      <c r="V606" s="243"/>
      <c r="W606" s="7"/>
      <c r="Y606" s="9">
        <v>81</v>
      </c>
      <c r="AA606" s="9">
        <v>82</v>
      </c>
    </row>
    <row r="607" spans="1:27">
      <c r="A607" s="238" t="s">
        <v>20</v>
      </c>
      <c r="B607" s="238"/>
      <c r="C607" s="238" t="s">
        <v>1</v>
      </c>
      <c r="D607" s="238"/>
      <c r="E607" s="238"/>
      <c r="F607" s="238" t="s">
        <v>22</v>
      </c>
      <c r="G607" s="238"/>
      <c r="H607" s="238" t="s">
        <v>23</v>
      </c>
      <c r="I607" s="238"/>
      <c r="J607" s="238"/>
      <c r="K607" s="7"/>
      <c r="L607" s="8"/>
      <c r="M607" s="239" t="s">
        <v>20</v>
      </c>
      <c r="N607" s="239"/>
      <c r="O607" s="239" t="s">
        <v>1</v>
      </c>
      <c r="P607" s="239"/>
      <c r="Q607" s="239"/>
      <c r="R607" s="239" t="s">
        <v>22</v>
      </c>
      <c r="S607" s="239"/>
      <c r="T607" s="239" t="s">
        <v>23</v>
      </c>
      <c r="U607" s="239"/>
      <c r="V607" s="239"/>
      <c r="W607" s="7"/>
    </row>
    <row r="608" spans="1:27" ht="22" customHeight="1">
      <c r="A608" s="238" t="str">
        <f>VLOOKUP(Y606,'個票データ(男子)'!$A:$J,2,0)</f>
        <v/>
      </c>
      <c r="B608" s="238"/>
      <c r="C608" s="238" t="str">
        <f>VLOOKUP(Y606,'個票データ(男子)'!$A:$J,3,0)</f>
        <v/>
      </c>
      <c r="D608" s="238"/>
      <c r="E608" s="238"/>
      <c r="F608" s="238" t="str">
        <f>VLOOKUP(Y606,'個票データ(男子)'!$A:$J,4,0)</f>
        <v/>
      </c>
      <c r="G608" s="238"/>
      <c r="H608" s="238">
        <f>'一覧表(男子)'!$C$6</f>
        <v>0</v>
      </c>
      <c r="I608" s="238"/>
      <c r="J608" s="238"/>
      <c r="K608" s="7"/>
      <c r="L608" s="8"/>
      <c r="M608" s="239" t="str">
        <f>VLOOKUP(AA606,'個票データ(男子)'!$A:$J,2,0)</f>
        <v/>
      </c>
      <c r="N608" s="239"/>
      <c r="O608" s="239" t="str">
        <f>VLOOKUP(AA606,'個票データ(男子)'!$A:$J,3,0)</f>
        <v/>
      </c>
      <c r="P608" s="239"/>
      <c r="Q608" s="239"/>
      <c r="R608" s="239" t="str">
        <f>VLOOKUP(AA606,'個票データ(男子)'!$A:$J,4,0)</f>
        <v/>
      </c>
      <c r="S608" s="239"/>
      <c r="T608" s="239">
        <f>'一覧表(男子)'!$C$6</f>
        <v>0</v>
      </c>
      <c r="U608" s="239"/>
      <c r="V608" s="239"/>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8" t="s">
        <v>13</v>
      </c>
      <c r="B611" s="238"/>
      <c r="C611" s="240">
        <f>VLOOKUP(Y611,'個票データ(男子)'!$A:$J,7,0)</f>
        <v>0</v>
      </c>
      <c r="D611" s="240"/>
      <c r="E611" s="240"/>
      <c r="F611" s="238" t="s">
        <v>19</v>
      </c>
      <c r="G611" s="238"/>
      <c r="H611" s="241">
        <f>VLOOKUP(Y611,'個票データ(男子)'!$A:$J,8,0)</f>
        <v>0</v>
      </c>
      <c r="I611" s="241"/>
      <c r="J611" s="241"/>
      <c r="K611" s="7"/>
      <c r="L611" s="8"/>
      <c r="M611" s="239" t="s">
        <v>13</v>
      </c>
      <c r="N611" s="239"/>
      <c r="O611" s="242">
        <f>VLOOKUP(AA611,'個票データ(男子)'!$A:$J,9,0)</f>
        <v>0</v>
      </c>
      <c r="P611" s="242"/>
      <c r="Q611" s="242"/>
      <c r="R611" s="239" t="s">
        <v>19</v>
      </c>
      <c r="S611" s="239"/>
      <c r="T611" s="243">
        <f>VLOOKUP(AA611,'個票データ(男子)'!$A:$J,10,0)</f>
        <v>0</v>
      </c>
      <c r="U611" s="243"/>
      <c r="V611" s="243"/>
      <c r="W611" s="7"/>
      <c r="Y611" s="9">
        <v>82</v>
      </c>
      <c r="AA611" s="9">
        <v>82</v>
      </c>
    </row>
    <row r="612" spans="1:27">
      <c r="A612" s="238" t="s">
        <v>20</v>
      </c>
      <c r="B612" s="238"/>
      <c r="C612" s="238" t="s">
        <v>1</v>
      </c>
      <c r="D612" s="238"/>
      <c r="E612" s="238"/>
      <c r="F612" s="238" t="s">
        <v>22</v>
      </c>
      <c r="G612" s="238"/>
      <c r="H612" s="238" t="s">
        <v>23</v>
      </c>
      <c r="I612" s="238"/>
      <c r="J612" s="238"/>
      <c r="K612" s="7"/>
      <c r="L612" s="8"/>
      <c r="M612" s="239" t="s">
        <v>20</v>
      </c>
      <c r="N612" s="239"/>
      <c r="O612" s="239" t="s">
        <v>1</v>
      </c>
      <c r="P612" s="239"/>
      <c r="Q612" s="239"/>
      <c r="R612" s="239" t="s">
        <v>22</v>
      </c>
      <c r="S612" s="239"/>
      <c r="T612" s="239" t="s">
        <v>23</v>
      </c>
      <c r="U612" s="239"/>
      <c r="V612" s="239"/>
      <c r="W612" s="7"/>
    </row>
    <row r="613" spans="1:27" ht="22" customHeight="1">
      <c r="A613" s="238" t="str">
        <f>VLOOKUP(Y611,'個票データ(男子)'!$A:$J,2,0)</f>
        <v/>
      </c>
      <c r="B613" s="238"/>
      <c r="C613" s="238" t="str">
        <f>VLOOKUP(Y611,'個票データ(男子)'!$A:$J,3,0)</f>
        <v/>
      </c>
      <c r="D613" s="238"/>
      <c r="E613" s="238"/>
      <c r="F613" s="238" t="str">
        <f>VLOOKUP(Y611,'個票データ(男子)'!$A:$J,4,0)</f>
        <v/>
      </c>
      <c r="G613" s="238"/>
      <c r="H613" s="238">
        <f>'一覧表(男子)'!$C$6</f>
        <v>0</v>
      </c>
      <c r="I613" s="238"/>
      <c r="J613" s="238"/>
      <c r="K613" s="7"/>
      <c r="L613" s="8"/>
      <c r="M613" s="239" t="str">
        <f>VLOOKUP(AA611,'個票データ(男子)'!$A:$J,2,0)</f>
        <v/>
      </c>
      <c r="N613" s="239"/>
      <c r="O613" s="239" t="str">
        <f>VLOOKUP(AA611,'個票データ(男子)'!$A:$J,3,0)</f>
        <v/>
      </c>
      <c r="P613" s="239"/>
      <c r="Q613" s="239"/>
      <c r="R613" s="239" t="str">
        <f>VLOOKUP(AA611,'個票データ(男子)'!$A:$J,4,0)</f>
        <v/>
      </c>
      <c r="S613" s="239"/>
      <c r="T613" s="239">
        <f>'一覧表(男子)'!$C$6</f>
        <v>0</v>
      </c>
      <c r="U613" s="239"/>
      <c r="V613" s="239"/>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8" t="s">
        <v>13</v>
      </c>
      <c r="B616" s="238"/>
      <c r="C616" s="240">
        <f>VLOOKUP(Y616,'個票データ(男子)'!$A:$J,5,0)</f>
        <v>0</v>
      </c>
      <c r="D616" s="240"/>
      <c r="E616" s="240"/>
      <c r="F616" s="238" t="s">
        <v>19</v>
      </c>
      <c r="G616" s="238"/>
      <c r="H616" s="241">
        <f>VLOOKUP(Y616,'個票データ(男子)'!$A:$J,6,0)</f>
        <v>0</v>
      </c>
      <c r="I616" s="241"/>
      <c r="J616" s="241"/>
      <c r="K616" s="7"/>
      <c r="L616" s="8"/>
      <c r="M616" s="238" t="s">
        <v>13</v>
      </c>
      <c r="N616" s="238"/>
      <c r="O616" s="240">
        <f>VLOOKUP(AA616,'個票データ(男子)'!$A:$J,7,0)</f>
        <v>0</v>
      </c>
      <c r="P616" s="240"/>
      <c r="Q616" s="240"/>
      <c r="R616" s="238" t="s">
        <v>19</v>
      </c>
      <c r="S616" s="238"/>
      <c r="T616" s="241">
        <f>VLOOKUP(AA616,'個票データ(男子)'!$A:$J,8,0)</f>
        <v>0</v>
      </c>
      <c r="U616" s="241"/>
      <c r="V616" s="241"/>
      <c r="W616" s="7"/>
      <c r="Y616" s="9">
        <v>83</v>
      </c>
      <c r="AA616" s="9">
        <v>83</v>
      </c>
    </row>
    <row r="617" spans="1:27">
      <c r="A617" s="238" t="s">
        <v>20</v>
      </c>
      <c r="B617" s="238"/>
      <c r="C617" s="238" t="s">
        <v>1</v>
      </c>
      <c r="D617" s="238"/>
      <c r="E617" s="238"/>
      <c r="F617" s="238" t="s">
        <v>22</v>
      </c>
      <c r="G617" s="238"/>
      <c r="H617" s="238" t="s">
        <v>23</v>
      </c>
      <c r="I617" s="238"/>
      <c r="J617" s="238"/>
      <c r="K617" s="7"/>
      <c r="L617" s="8"/>
      <c r="M617" s="238" t="s">
        <v>20</v>
      </c>
      <c r="N617" s="238"/>
      <c r="O617" s="238" t="s">
        <v>1</v>
      </c>
      <c r="P617" s="238"/>
      <c r="Q617" s="238"/>
      <c r="R617" s="238" t="s">
        <v>22</v>
      </c>
      <c r="S617" s="238"/>
      <c r="T617" s="238" t="s">
        <v>23</v>
      </c>
      <c r="U617" s="238"/>
      <c r="V617" s="238"/>
      <c r="W617" s="7"/>
    </row>
    <row r="618" spans="1:27" ht="22" customHeight="1">
      <c r="A618" s="238" t="str">
        <f>VLOOKUP(Y616,'個票データ(男子)'!$A:$J,2,0)</f>
        <v/>
      </c>
      <c r="B618" s="238"/>
      <c r="C618" s="238" t="str">
        <f>VLOOKUP(Y616,'個票データ(男子)'!$A:$J,3,0)</f>
        <v/>
      </c>
      <c r="D618" s="238"/>
      <c r="E618" s="238"/>
      <c r="F618" s="238" t="str">
        <f>VLOOKUP(Y616,'個票データ(男子)'!$A:$J,4,0)</f>
        <v/>
      </c>
      <c r="G618" s="238"/>
      <c r="H618" s="238">
        <f>'一覧表(男子)'!$C$6</f>
        <v>0</v>
      </c>
      <c r="I618" s="238"/>
      <c r="J618" s="238"/>
      <c r="K618" s="7"/>
      <c r="L618" s="8"/>
      <c r="M618" s="238" t="str">
        <f>VLOOKUP(AA616,'個票データ(男子)'!$A:$J,2,0)</f>
        <v/>
      </c>
      <c r="N618" s="238"/>
      <c r="O618" s="238" t="str">
        <f>VLOOKUP(AA616,'個票データ(男子)'!$A:$J,3,0)</f>
        <v/>
      </c>
      <c r="P618" s="238"/>
      <c r="Q618" s="238"/>
      <c r="R618" s="238" t="str">
        <f>VLOOKUP(AA616,'個票データ(男子)'!$A:$J,4,0)</f>
        <v/>
      </c>
      <c r="S618" s="238"/>
      <c r="T618" s="238">
        <f>'一覧表(男子)'!$C$6</f>
        <v>0</v>
      </c>
      <c r="U618" s="238"/>
      <c r="V618" s="238"/>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8" t="s">
        <v>13</v>
      </c>
      <c r="B621" s="238"/>
      <c r="C621" s="240">
        <f>VLOOKUP(Y621,'個票データ(男子)'!$A:$J,9,0)</f>
        <v>0</v>
      </c>
      <c r="D621" s="240"/>
      <c r="E621" s="240"/>
      <c r="F621" s="238" t="s">
        <v>19</v>
      </c>
      <c r="G621" s="238"/>
      <c r="H621" s="241">
        <f>VLOOKUP(Y621,'個票データ(男子)'!$A:$J,10,0)</f>
        <v>0</v>
      </c>
      <c r="I621" s="241"/>
      <c r="J621" s="241"/>
      <c r="K621" s="7"/>
      <c r="L621" s="8"/>
      <c r="M621" s="239" t="s">
        <v>13</v>
      </c>
      <c r="N621" s="239"/>
      <c r="O621" s="242">
        <f>VLOOKUP(AA621,'個票データ(男子)'!$A:$J,5,0)</f>
        <v>0</v>
      </c>
      <c r="P621" s="242"/>
      <c r="Q621" s="242"/>
      <c r="R621" s="239" t="s">
        <v>19</v>
      </c>
      <c r="S621" s="239"/>
      <c r="T621" s="243">
        <f>VLOOKUP(AA621,'個票データ(男子)'!$A:$J,6,0)</f>
        <v>0</v>
      </c>
      <c r="U621" s="243"/>
      <c r="V621" s="243"/>
      <c r="W621" s="7"/>
      <c r="Y621" s="9">
        <v>83</v>
      </c>
      <c r="AA621" s="9">
        <v>84</v>
      </c>
    </row>
    <row r="622" spans="1:27">
      <c r="A622" s="238" t="s">
        <v>20</v>
      </c>
      <c r="B622" s="238"/>
      <c r="C622" s="238" t="s">
        <v>1</v>
      </c>
      <c r="D622" s="238"/>
      <c r="E622" s="238"/>
      <c r="F622" s="238" t="s">
        <v>22</v>
      </c>
      <c r="G622" s="238"/>
      <c r="H622" s="238" t="s">
        <v>23</v>
      </c>
      <c r="I622" s="238"/>
      <c r="J622" s="238"/>
      <c r="K622" s="7"/>
      <c r="L622" s="8"/>
      <c r="M622" s="239" t="s">
        <v>20</v>
      </c>
      <c r="N622" s="239"/>
      <c r="O622" s="239" t="s">
        <v>1</v>
      </c>
      <c r="P622" s="239"/>
      <c r="Q622" s="239"/>
      <c r="R622" s="239" t="s">
        <v>22</v>
      </c>
      <c r="S622" s="239"/>
      <c r="T622" s="239" t="s">
        <v>23</v>
      </c>
      <c r="U622" s="239"/>
      <c r="V622" s="239"/>
      <c r="W622" s="7"/>
    </row>
    <row r="623" spans="1:27" ht="22" customHeight="1">
      <c r="A623" s="238" t="str">
        <f>VLOOKUP(Y621,'個票データ(男子)'!$A:$J,2,0)</f>
        <v/>
      </c>
      <c r="B623" s="238"/>
      <c r="C623" s="238" t="str">
        <f>VLOOKUP(Y621,'個票データ(男子)'!$A:$J,3,0)</f>
        <v/>
      </c>
      <c r="D623" s="238"/>
      <c r="E623" s="238"/>
      <c r="F623" s="238" t="str">
        <f>VLOOKUP(Y621,'個票データ(男子)'!$A:$J,4,0)</f>
        <v/>
      </c>
      <c r="G623" s="238"/>
      <c r="H623" s="238">
        <f>'一覧表(男子)'!$C$6</f>
        <v>0</v>
      </c>
      <c r="I623" s="238"/>
      <c r="J623" s="238"/>
      <c r="K623" s="7"/>
      <c r="L623" s="8"/>
      <c r="M623" s="239" t="str">
        <f>VLOOKUP(AA621,'個票データ(男子)'!$A:$J,2,0)</f>
        <v/>
      </c>
      <c r="N623" s="239"/>
      <c r="O623" s="239" t="str">
        <f>VLOOKUP(AA621,'個票データ(男子)'!$A:$J,3,0)</f>
        <v/>
      </c>
      <c r="P623" s="239"/>
      <c r="Q623" s="239"/>
      <c r="R623" s="239" t="str">
        <f>VLOOKUP(AA621,'個票データ(男子)'!$A:$J,4,0)</f>
        <v/>
      </c>
      <c r="S623" s="239"/>
      <c r="T623" s="239">
        <f>'一覧表(男子)'!$C$6</f>
        <v>0</v>
      </c>
      <c r="U623" s="239"/>
      <c r="V623" s="239"/>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8" t="s">
        <v>13</v>
      </c>
      <c r="B626" s="238"/>
      <c r="C626" s="240">
        <f>VLOOKUP(Y626,'個票データ(男子)'!$A:$J,7,0)</f>
        <v>0</v>
      </c>
      <c r="D626" s="240"/>
      <c r="E626" s="240"/>
      <c r="F626" s="238" t="s">
        <v>19</v>
      </c>
      <c r="G626" s="238"/>
      <c r="H626" s="241">
        <f>VLOOKUP(Y626,'個票データ(男子)'!$A:$J,8,0)</f>
        <v>0</v>
      </c>
      <c r="I626" s="241"/>
      <c r="J626" s="241"/>
      <c r="K626" s="7"/>
      <c r="L626" s="8"/>
      <c r="M626" s="239" t="s">
        <v>13</v>
      </c>
      <c r="N626" s="239"/>
      <c r="O626" s="242">
        <f>VLOOKUP(AA626,'個票データ(男子)'!$A:$J,9,0)</f>
        <v>0</v>
      </c>
      <c r="P626" s="242"/>
      <c r="Q626" s="242"/>
      <c r="R626" s="239" t="s">
        <v>19</v>
      </c>
      <c r="S626" s="239"/>
      <c r="T626" s="243">
        <f>VLOOKUP(AA626,'個票データ(男子)'!$A:$J,10,0)</f>
        <v>0</v>
      </c>
      <c r="U626" s="243"/>
      <c r="V626" s="243"/>
      <c r="W626" s="7"/>
      <c r="Y626" s="9">
        <v>84</v>
      </c>
      <c r="AA626" s="9">
        <v>84</v>
      </c>
    </row>
    <row r="627" spans="1:27">
      <c r="A627" s="238" t="s">
        <v>20</v>
      </c>
      <c r="B627" s="238"/>
      <c r="C627" s="238" t="s">
        <v>1</v>
      </c>
      <c r="D627" s="238"/>
      <c r="E627" s="238"/>
      <c r="F627" s="238" t="s">
        <v>22</v>
      </c>
      <c r="G627" s="238"/>
      <c r="H627" s="238" t="s">
        <v>23</v>
      </c>
      <c r="I627" s="238"/>
      <c r="J627" s="238"/>
      <c r="K627" s="7"/>
      <c r="L627" s="8"/>
      <c r="M627" s="239" t="s">
        <v>20</v>
      </c>
      <c r="N627" s="239"/>
      <c r="O627" s="239" t="s">
        <v>1</v>
      </c>
      <c r="P627" s="239"/>
      <c r="Q627" s="239"/>
      <c r="R627" s="239" t="s">
        <v>22</v>
      </c>
      <c r="S627" s="239"/>
      <c r="T627" s="239" t="s">
        <v>23</v>
      </c>
      <c r="U627" s="239"/>
      <c r="V627" s="239"/>
      <c r="W627" s="7"/>
    </row>
    <row r="628" spans="1:27" ht="22" customHeight="1">
      <c r="A628" s="238" t="str">
        <f>VLOOKUP(Y626,'個票データ(男子)'!$A:$J,2,0)</f>
        <v/>
      </c>
      <c r="B628" s="238"/>
      <c r="C628" s="238" t="str">
        <f>VLOOKUP(Y626,'個票データ(男子)'!$A:$J,3,0)</f>
        <v/>
      </c>
      <c r="D628" s="238"/>
      <c r="E628" s="238"/>
      <c r="F628" s="238" t="str">
        <f>VLOOKUP(Y626,'個票データ(男子)'!$A:$J,4,0)</f>
        <v/>
      </c>
      <c r="G628" s="238"/>
      <c r="H628" s="238">
        <f>'一覧表(男子)'!$C$6</f>
        <v>0</v>
      </c>
      <c r="I628" s="238"/>
      <c r="J628" s="238"/>
      <c r="K628" s="7"/>
      <c r="L628" s="8"/>
      <c r="M628" s="239" t="str">
        <f>VLOOKUP(AA626,'個票データ(男子)'!$A:$J,2,0)</f>
        <v/>
      </c>
      <c r="N628" s="239"/>
      <c r="O628" s="239" t="str">
        <f>VLOOKUP(AA626,'個票データ(男子)'!$A:$J,3,0)</f>
        <v/>
      </c>
      <c r="P628" s="239"/>
      <c r="Q628" s="239"/>
      <c r="R628" s="239" t="str">
        <f>VLOOKUP(AA626,'個票データ(男子)'!$A:$J,4,0)</f>
        <v/>
      </c>
      <c r="S628" s="239"/>
      <c r="T628" s="239">
        <f>'一覧表(男子)'!$C$6</f>
        <v>0</v>
      </c>
      <c r="U628" s="239"/>
      <c r="V628" s="239"/>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8" t="s">
        <v>13</v>
      </c>
      <c r="B631" s="238"/>
      <c r="C631" s="240">
        <f>VLOOKUP(Y631,'個票データ(男子)'!$A:$J,5,0)</f>
        <v>0</v>
      </c>
      <c r="D631" s="240"/>
      <c r="E631" s="240"/>
      <c r="F631" s="238" t="s">
        <v>19</v>
      </c>
      <c r="G631" s="238"/>
      <c r="H631" s="241">
        <f>VLOOKUP(Y631,'個票データ(男子)'!$A:$J,6,0)</f>
        <v>0</v>
      </c>
      <c r="I631" s="241"/>
      <c r="J631" s="241"/>
      <c r="K631" s="7"/>
      <c r="L631" s="8"/>
      <c r="M631" s="238" t="s">
        <v>13</v>
      </c>
      <c r="N631" s="238"/>
      <c r="O631" s="240">
        <f>VLOOKUP(AA631,'個票データ(男子)'!$A:$J,7,0)</f>
        <v>0</v>
      </c>
      <c r="P631" s="240"/>
      <c r="Q631" s="240"/>
      <c r="R631" s="238" t="s">
        <v>19</v>
      </c>
      <c r="S631" s="238"/>
      <c r="T631" s="241">
        <f>VLOOKUP(AA631,'個票データ(男子)'!$A:$J,8,0)</f>
        <v>0</v>
      </c>
      <c r="U631" s="241"/>
      <c r="V631" s="241"/>
      <c r="W631" s="7"/>
      <c r="Y631" s="9">
        <v>85</v>
      </c>
      <c r="AA631" s="9">
        <v>85</v>
      </c>
    </row>
    <row r="632" spans="1:27">
      <c r="A632" s="238" t="s">
        <v>20</v>
      </c>
      <c r="B632" s="238"/>
      <c r="C632" s="238" t="s">
        <v>1</v>
      </c>
      <c r="D632" s="238"/>
      <c r="E632" s="238"/>
      <c r="F632" s="238" t="s">
        <v>22</v>
      </c>
      <c r="G632" s="238"/>
      <c r="H632" s="238" t="s">
        <v>23</v>
      </c>
      <c r="I632" s="238"/>
      <c r="J632" s="238"/>
      <c r="K632" s="7"/>
      <c r="L632" s="8"/>
      <c r="M632" s="238" t="s">
        <v>20</v>
      </c>
      <c r="N632" s="238"/>
      <c r="O632" s="238" t="s">
        <v>1</v>
      </c>
      <c r="P632" s="238"/>
      <c r="Q632" s="238"/>
      <c r="R632" s="238" t="s">
        <v>22</v>
      </c>
      <c r="S632" s="238"/>
      <c r="T632" s="238" t="s">
        <v>23</v>
      </c>
      <c r="U632" s="238"/>
      <c r="V632" s="238"/>
      <c r="W632" s="7"/>
    </row>
    <row r="633" spans="1:27" ht="22" customHeight="1">
      <c r="A633" s="238" t="str">
        <f>VLOOKUP(Y631,'個票データ(男子)'!$A:$J,2,0)</f>
        <v/>
      </c>
      <c r="B633" s="238"/>
      <c r="C633" s="238" t="str">
        <f>VLOOKUP(Y631,'個票データ(男子)'!$A:$J,3,0)</f>
        <v/>
      </c>
      <c r="D633" s="238"/>
      <c r="E633" s="238"/>
      <c r="F633" s="238" t="str">
        <f>VLOOKUP(Y631,'個票データ(男子)'!$A:$J,4,0)</f>
        <v/>
      </c>
      <c r="G633" s="238"/>
      <c r="H633" s="238">
        <f>'一覧表(男子)'!$C$6</f>
        <v>0</v>
      </c>
      <c r="I633" s="238"/>
      <c r="J633" s="238"/>
      <c r="K633" s="7"/>
      <c r="L633" s="8"/>
      <c r="M633" s="238" t="str">
        <f>VLOOKUP(AA631,'個票データ(男子)'!$A:$J,2,0)</f>
        <v/>
      </c>
      <c r="N633" s="238"/>
      <c r="O633" s="238" t="str">
        <f>VLOOKUP(AA631,'個票データ(男子)'!$A:$J,3,0)</f>
        <v/>
      </c>
      <c r="P633" s="238"/>
      <c r="Q633" s="238"/>
      <c r="R633" s="238" t="str">
        <f>VLOOKUP(AA631,'個票データ(男子)'!$A:$J,4,0)</f>
        <v/>
      </c>
      <c r="S633" s="238"/>
      <c r="T633" s="238">
        <f>'一覧表(男子)'!$C$6</f>
        <v>0</v>
      </c>
      <c r="U633" s="238"/>
      <c r="V633" s="238"/>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8" t="s">
        <v>13</v>
      </c>
      <c r="B636" s="238"/>
      <c r="C636" s="240">
        <f>VLOOKUP(Y636,'個票データ(男子)'!$A:$J,9,0)</f>
        <v>0</v>
      </c>
      <c r="D636" s="240"/>
      <c r="E636" s="240"/>
      <c r="F636" s="238" t="s">
        <v>19</v>
      </c>
      <c r="G636" s="238"/>
      <c r="H636" s="241">
        <f>VLOOKUP(Y636,'個票データ(男子)'!$A:$J,10,0)</f>
        <v>0</v>
      </c>
      <c r="I636" s="241"/>
      <c r="J636" s="241"/>
      <c r="K636" s="7"/>
      <c r="L636" s="8"/>
      <c r="M636" s="239" t="s">
        <v>13</v>
      </c>
      <c r="N636" s="239"/>
      <c r="O636" s="242">
        <f>VLOOKUP(AA636,'個票データ(男子)'!$A:$J,5,0)</f>
        <v>0</v>
      </c>
      <c r="P636" s="242"/>
      <c r="Q636" s="242"/>
      <c r="R636" s="239" t="s">
        <v>19</v>
      </c>
      <c r="S636" s="239"/>
      <c r="T636" s="243">
        <f>VLOOKUP(AA636,'個票データ(男子)'!$A:$J,6,0)</f>
        <v>0</v>
      </c>
      <c r="U636" s="243"/>
      <c r="V636" s="243"/>
      <c r="W636" s="7"/>
      <c r="Y636" s="9">
        <v>85</v>
      </c>
      <c r="AA636" s="9">
        <v>86</v>
      </c>
    </row>
    <row r="637" spans="1:27">
      <c r="A637" s="238" t="s">
        <v>20</v>
      </c>
      <c r="B637" s="238"/>
      <c r="C637" s="238" t="s">
        <v>1</v>
      </c>
      <c r="D637" s="238"/>
      <c r="E637" s="238"/>
      <c r="F637" s="238" t="s">
        <v>22</v>
      </c>
      <c r="G637" s="238"/>
      <c r="H637" s="238" t="s">
        <v>23</v>
      </c>
      <c r="I637" s="238"/>
      <c r="J637" s="238"/>
      <c r="K637" s="7"/>
      <c r="L637" s="8"/>
      <c r="M637" s="239" t="s">
        <v>20</v>
      </c>
      <c r="N637" s="239"/>
      <c r="O637" s="239" t="s">
        <v>1</v>
      </c>
      <c r="P637" s="239"/>
      <c r="Q637" s="239"/>
      <c r="R637" s="239" t="s">
        <v>22</v>
      </c>
      <c r="S637" s="239"/>
      <c r="T637" s="239" t="s">
        <v>23</v>
      </c>
      <c r="U637" s="239"/>
      <c r="V637" s="239"/>
      <c r="W637" s="7"/>
    </row>
    <row r="638" spans="1:27" ht="22" customHeight="1">
      <c r="A638" s="238" t="str">
        <f>VLOOKUP(Y636,'個票データ(男子)'!$A:$J,2,0)</f>
        <v/>
      </c>
      <c r="B638" s="238"/>
      <c r="C638" s="238" t="str">
        <f>VLOOKUP(Y636,'個票データ(男子)'!$A:$J,3,0)</f>
        <v/>
      </c>
      <c r="D638" s="238"/>
      <c r="E638" s="238"/>
      <c r="F638" s="238" t="str">
        <f>VLOOKUP(Y636,'個票データ(男子)'!$A:$J,4,0)</f>
        <v/>
      </c>
      <c r="G638" s="238"/>
      <c r="H638" s="238">
        <f>'一覧表(男子)'!$C$6</f>
        <v>0</v>
      </c>
      <c r="I638" s="238"/>
      <c r="J638" s="238"/>
      <c r="K638" s="7"/>
      <c r="L638" s="8"/>
      <c r="M638" s="239" t="str">
        <f>VLOOKUP(AA636,'個票データ(男子)'!$A:$J,2,0)</f>
        <v/>
      </c>
      <c r="N638" s="239"/>
      <c r="O638" s="239" t="str">
        <f>VLOOKUP(AA636,'個票データ(男子)'!$A:$J,3,0)</f>
        <v/>
      </c>
      <c r="P638" s="239"/>
      <c r="Q638" s="239"/>
      <c r="R638" s="239" t="str">
        <f>VLOOKUP(AA636,'個票データ(男子)'!$A:$J,4,0)</f>
        <v/>
      </c>
      <c r="S638" s="239"/>
      <c r="T638" s="239">
        <f>'一覧表(男子)'!$C$6</f>
        <v>0</v>
      </c>
      <c r="U638" s="239"/>
      <c r="V638" s="239"/>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8" t="s">
        <v>13</v>
      </c>
      <c r="B641" s="238"/>
      <c r="C641" s="240">
        <f>VLOOKUP(Y641,'個票データ(男子)'!$A:$J,7,0)</f>
        <v>0</v>
      </c>
      <c r="D641" s="240"/>
      <c r="E641" s="240"/>
      <c r="F641" s="238" t="s">
        <v>19</v>
      </c>
      <c r="G641" s="238"/>
      <c r="H641" s="241">
        <f>VLOOKUP(Y641,'個票データ(男子)'!$A:$J,8,0)</f>
        <v>0</v>
      </c>
      <c r="I641" s="241"/>
      <c r="J641" s="241"/>
      <c r="K641" s="7"/>
      <c r="L641" s="8"/>
      <c r="M641" s="239" t="s">
        <v>13</v>
      </c>
      <c r="N641" s="239"/>
      <c r="O641" s="242">
        <f>VLOOKUP(AA641,'個票データ(男子)'!$A:$J,9,0)</f>
        <v>0</v>
      </c>
      <c r="P641" s="242"/>
      <c r="Q641" s="242"/>
      <c r="R641" s="239" t="s">
        <v>19</v>
      </c>
      <c r="S641" s="239"/>
      <c r="T641" s="243">
        <f>VLOOKUP(AA641,'個票データ(男子)'!$A:$J,10,0)</f>
        <v>0</v>
      </c>
      <c r="U641" s="243"/>
      <c r="V641" s="243"/>
      <c r="W641" s="7"/>
      <c r="Y641" s="9">
        <v>86</v>
      </c>
      <c r="AA641" s="9">
        <v>86</v>
      </c>
    </row>
    <row r="642" spans="1:27">
      <c r="A642" s="238" t="s">
        <v>20</v>
      </c>
      <c r="B642" s="238"/>
      <c r="C642" s="238" t="s">
        <v>1</v>
      </c>
      <c r="D642" s="238"/>
      <c r="E642" s="238"/>
      <c r="F642" s="238" t="s">
        <v>22</v>
      </c>
      <c r="G642" s="238"/>
      <c r="H642" s="238" t="s">
        <v>23</v>
      </c>
      <c r="I642" s="238"/>
      <c r="J642" s="238"/>
      <c r="K642" s="7"/>
      <c r="L642" s="8"/>
      <c r="M642" s="239" t="s">
        <v>20</v>
      </c>
      <c r="N642" s="239"/>
      <c r="O642" s="239" t="s">
        <v>1</v>
      </c>
      <c r="P642" s="239"/>
      <c r="Q642" s="239"/>
      <c r="R642" s="239" t="s">
        <v>22</v>
      </c>
      <c r="S642" s="239"/>
      <c r="T642" s="239" t="s">
        <v>23</v>
      </c>
      <c r="U642" s="239"/>
      <c r="V642" s="239"/>
      <c r="W642" s="7"/>
    </row>
    <row r="643" spans="1:27" ht="22" customHeight="1">
      <c r="A643" s="238" t="str">
        <f>VLOOKUP(Y641,'個票データ(男子)'!$A:$J,2,0)</f>
        <v/>
      </c>
      <c r="B643" s="238"/>
      <c r="C643" s="238" t="str">
        <f>VLOOKUP(Y641,'個票データ(男子)'!$A:$J,3,0)</f>
        <v/>
      </c>
      <c r="D643" s="238"/>
      <c r="E643" s="238"/>
      <c r="F643" s="238" t="str">
        <f>VLOOKUP(Y641,'個票データ(男子)'!$A:$J,4,0)</f>
        <v/>
      </c>
      <c r="G643" s="238"/>
      <c r="H643" s="238">
        <f>'一覧表(男子)'!$C$6</f>
        <v>0</v>
      </c>
      <c r="I643" s="238"/>
      <c r="J643" s="238"/>
      <c r="K643" s="7"/>
      <c r="L643" s="8"/>
      <c r="M643" s="239" t="str">
        <f>VLOOKUP(AA641,'個票データ(男子)'!$A:$J,2,0)</f>
        <v/>
      </c>
      <c r="N643" s="239"/>
      <c r="O643" s="239" t="str">
        <f>VLOOKUP(AA641,'個票データ(男子)'!$A:$J,3,0)</f>
        <v/>
      </c>
      <c r="P643" s="239"/>
      <c r="Q643" s="239"/>
      <c r="R643" s="239" t="str">
        <f>VLOOKUP(AA641,'個票データ(男子)'!$A:$J,4,0)</f>
        <v/>
      </c>
      <c r="S643" s="239"/>
      <c r="T643" s="239">
        <f>'一覧表(男子)'!$C$6</f>
        <v>0</v>
      </c>
      <c r="U643" s="239"/>
      <c r="V643" s="239"/>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8" t="s">
        <v>13</v>
      </c>
      <c r="B646" s="238"/>
      <c r="C646" s="240">
        <f>VLOOKUP(Y646,'個票データ(男子)'!$A:$J,5,0)</f>
        <v>0</v>
      </c>
      <c r="D646" s="240"/>
      <c r="E646" s="240"/>
      <c r="F646" s="238" t="s">
        <v>19</v>
      </c>
      <c r="G646" s="238"/>
      <c r="H646" s="241">
        <f>VLOOKUP(Y646,'個票データ(男子)'!$A:$J,6,0)</f>
        <v>0</v>
      </c>
      <c r="I646" s="241"/>
      <c r="J646" s="241"/>
      <c r="K646" s="7"/>
      <c r="L646" s="8"/>
      <c r="M646" s="238" t="s">
        <v>13</v>
      </c>
      <c r="N646" s="238"/>
      <c r="O646" s="240">
        <f>VLOOKUP(AA646,'個票データ(男子)'!$A:$J,7,0)</f>
        <v>0</v>
      </c>
      <c r="P646" s="240"/>
      <c r="Q646" s="240"/>
      <c r="R646" s="238" t="s">
        <v>19</v>
      </c>
      <c r="S646" s="238"/>
      <c r="T646" s="241">
        <f>VLOOKUP(AA646,'個票データ(男子)'!$A:$J,8,0)</f>
        <v>0</v>
      </c>
      <c r="U646" s="241"/>
      <c r="V646" s="241"/>
      <c r="W646" s="7"/>
      <c r="Y646" s="9">
        <v>87</v>
      </c>
      <c r="AA646" s="9">
        <v>87</v>
      </c>
    </row>
    <row r="647" spans="1:27">
      <c r="A647" s="238" t="s">
        <v>20</v>
      </c>
      <c r="B647" s="238"/>
      <c r="C647" s="238" t="s">
        <v>1</v>
      </c>
      <c r="D647" s="238"/>
      <c r="E647" s="238"/>
      <c r="F647" s="238" t="s">
        <v>22</v>
      </c>
      <c r="G647" s="238"/>
      <c r="H647" s="238" t="s">
        <v>23</v>
      </c>
      <c r="I647" s="238"/>
      <c r="J647" s="238"/>
      <c r="K647" s="7"/>
      <c r="L647" s="8"/>
      <c r="M647" s="238" t="s">
        <v>20</v>
      </c>
      <c r="N647" s="238"/>
      <c r="O647" s="238" t="s">
        <v>1</v>
      </c>
      <c r="P647" s="238"/>
      <c r="Q647" s="238"/>
      <c r="R647" s="238" t="s">
        <v>22</v>
      </c>
      <c r="S647" s="238"/>
      <c r="T647" s="238" t="s">
        <v>23</v>
      </c>
      <c r="U647" s="238"/>
      <c r="V647" s="238"/>
      <c r="W647" s="7"/>
    </row>
    <row r="648" spans="1:27" ht="22" customHeight="1">
      <c r="A648" s="238" t="str">
        <f>VLOOKUP(Y646,'個票データ(男子)'!$A:$J,2,0)</f>
        <v/>
      </c>
      <c r="B648" s="238"/>
      <c r="C648" s="238" t="str">
        <f>VLOOKUP(Y646,'個票データ(男子)'!$A:$J,3,0)</f>
        <v/>
      </c>
      <c r="D648" s="238"/>
      <c r="E648" s="238"/>
      <c r="F648" s="238" t="str">
        <f>VLOOKUP(Y646,'個票データ(男子)'!$A:$J,4,0)</f>
        <v/>
      </c>
      <c r="G648" s="238"/>
      <c r="H648" s="238">
        <f>'一覧表(男子)'!$C$6</f>
        <v>0</v>
      </c>
      <c r="I648" s="238"/>
      <c r="J648" s="238"/>
      <c r="K648" s="7"/>
      <c r="L648" s="8"/>
      <c r="M648" s="238" t="str">
        <f>VLOOKUP(AA646,'個票データ(男子)'!$A:$J,2,0)</f>
        <v/>
      </c>
      <c r="N648" s="238"/>
      <c r="O648" s="238" t="str">
        <f>VLOOKUP(AA646,'個票データ(男子)'!$A:$J,3,0)</f>
        <v/>
      </c>
      <c r="P648" s="238"/>
      <c r="Q648" s="238"/>
      <c r="R648" s="238" t="str">
        <f>VLOOKUP(AA646,'個票データ(男子)'!$A:$J,4,0)</f>
        <v/>
      </c>
      <c r="S648" s="238"/>
      <c r="T648" s="238">
        <f>'一覧表(男子)'!$C$6</f>
        <v>0</v>
      </c>
      <c r="U648" s="238"/>
      <c r="V648" s="238"/>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8" t="s">
        <v>13</v>
      </c>
      <c r="B651" s="238"/>
      <c r="C651" s="240">
        <f>VLOOKUP(Y651,'個票データ(男子)'!$A:$J,9,0)</f>
        <v>0</v>
      </c>
      <c r="D651" s="240"/>
      <c r="E651" s="240"/>
      <c r="F651" s="238" t="s">
        <v>19</v>
      </c>
      <c r="G651" s="238"/>
      <c r="H651" s="241">
        <f>VLOOKUP(Y651,'個票データ(男子)'!$A:$J,10,0)</f>
        <v>0</v>
      </c>
      <c r="I651" s="241"/>
      <c r="J651" s="241"/>
      <c r="K651" s="7"/>
      <c r="L651" s="8"/>
      <c r="M651" s="239" t="s">
        <v>13</v>
      </c>
      <c r="N651" s="239"/>
      <c r="O651" s="242">
        <f>VLOOKUP(AA651,'個票データ(男子)'!$A:$J,5,0)</f>
        <v>0</v>
      </c>
      <c r="P651" s="242"/>
      <c r="Q651" s="242"/>
      <c r="R651" s="239" t="s">
        <v>19</v>
      </c>
      <c r="S651" s="239"/>
      <c r="T651" s="243">
        <f>VLOOKUP(AA651,'個票データ(男子)'!$A:$J,6,0)</f>
        <v>0</v>
      </c>
      <c r="U651" s="243"/>
      <c r="V651" s="243"/>
      <c r="W651" s="7"/>
      <c r="Y651" s="9">
        <v>87</v>
      </c>
      <c r="AA651" s="9">
        <v>88</v>
      </c>
    </row>
    <row r="652" spans="1:27">
      <c r="A652" s="238" t="s">
        <v>20</v>
      </c>
      <c r="B652" s="238"/>
      <c r="C652" s="238" t="s">
        <v>1</v>
      </c>
      <c r="D652" s="238"/>
      <c r="E652" s="238"/>
      <c r="F652" s="238" t="s">
        <v>22</v>
      </c>
      <c r="G652" s="238"/>
      <c r="H652" s="238" t="s">
        <v>23</v>
      </c>
      <c r="I652" s="238"/>
      <c r="J652" s="238"/>
      <c r="K652" s="7"/>
      <c r="L652" s="8"/>
      <c r="M652" s="239" t="s">
        <v>20</v>
      </c>
      <c r="N652" s="239"/>
      <c r="O652" s="239" t="s">
        <v>1</v>
      </c>
      <c r="P652" s="239"/>
      <c r="Q652" s="239"/>
      <c r="R652" s="239" t="s">
        <v>22</v>
      </c>
      <c r="S652" s="239"/>
      <c r="T652" s="239" t="s">
        <v>23</v>
      </c>
      <c r="U652" s="239"/>
      <c r="V652" s="239"/>
      <c r="W652" s="7"/>
    </row>
    <row r="653" spans="1:27" ht="22" customHeight="1">
      <c r="A653" s="238" t="str">
        <f>VLOOKUP(Y651,'個票データ(男子)'!$A:$J,2,0)</f>
        <v/>
      </c>
      <c r="B653" s="238"/>
      <c r="C653" s="238" t="str">
        <f>VLOOKUP(Y651,'個票データ(男子)'!$A:$J,3,0)</f>
        <v/>
      </c>
      <c r="D653" s="238"/>
      <c r="E653" s="238"/>
      <c r="F653" s="238" t="str">
        <f>VLOOKUP(Y651,'個票データ(男子)'!$A:$J,4,0)</f>
        <v/>
      </c>
      <c r="G653" s="238"/>
      <c r="H653" s="238">
        <f>'一覧表(男子)'!$C$6</f>
        <v>0</v>
      </c>
      <c r="I653" s="238"/>
      <c r="J653" s="238"/>
      <c r="K653" s="7"/>
      <c r="L653" s="8"/>
      <c r="M653" s="239" t="str">
        <f>VLOOKUP(AA651,'個票データ(男子)'!$A:$J,2,0)</f>
        <v/>
      </c>
      <c r="N653" s="239"/>
      <c r="O653" s="239" t="str">
        <f>VLOOKUP(AA651,'個票データ(男子)'!$A:$J,3,0)</f>
        <v/>
      </c>
      <c r="P653" s="239"/>
      <c r="Q653" s="239"/>
      <c r="R653" s="239" t="str">
        <f>VLOOKUP(AA651,'個票データ(男子)'!$A:$J,4,0)</f>
        <v/>
      </c>
      <c r="S653" s="239"/>
      <c r="T653" s="239">
        <f>'一覧表(男子)'!$C$6</f>
        <v>0</v>
      </c>
      <c r="U653" s="239"/>
      <c r="V653" s="239"/>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8" t="s">
        <v>13</v>
      </c>
      <c r="B656" s="238"/>
      <c r="C656" s="240">
        <f>VLOOKUP(Y656,'個票データ(男子)'!$A:$J,7,0)</f>
        <v>0</v>
      </c>
      <c r="D656" s="240"/>
      <c r="E656" s="240"/>
      <c r="F656" s="238" t="s">
        <v>19</v>
      </c>
      <c r="G656" s="238"/>
      <c r="H656" s="241">
        <f>VLOOKUP(Y656,'個票データ(男子)'!$A:$J,8,0)</f>
        <v>0</v>
      </c>
      <c r="I656" s="241"/>
      <c r="J656" s="241"/>
      <c r="K656" s="7"/>
      <c r="L656" s="8"/>
      <c r="M656" s="239" t="s">
        <v>13</v>
      </c>
      <c r="N656" s="239"/>
      <c r="O656" s="242">
        <f>VLOOKUP(AA656,'個票データ(男子)'!$A:$J,9,0)</f>
        <v>0</v>
      </c>
      <c r="P656" s="242"/>
      <c r="Q656" s="242"/>
      <c r="R656" s="239" t="s">
        <v>19</v>
      </c>
      <c r="S656" s="239"/>
      <c r="T656" s="243">
        <f>VLOOKUP(AA656,'個票データ(男子)'!$A:$J,10,0)</f>
        <v>0</v>
      </c>
      <c r="U656" s="243"/>
      <c r="V656" s="243"/>
      <c r="W656" s="7"/>
      <c r="Y656" s="9">
        <v>88</v>
      </c>
      <c r="AA656" s="9">
        <v>88</v>
      </c>
    </row>
    <row r="657" spans="1:27">
      <c r="A657" s="238" t="s">
        <v>20</v>
      </c>
      <c r="B657" s="238"/>
      <c r="C657" s="238" t="s">
        <v>1</v>
      </c>
      <c r="D657" s="238"/>
      <c r="E657" s="238"/>
      <c r="F657" s="238" t="s">
        <v>22</v>
      </c>
      <c r="G657" s="238"/>
      <c r="H657" s="238" t="s">
        <v>23</v>
      </c>
      <c r="I657" s="238"/>
      <c r="J657" s="238"/>
      <c r="K657" s="7"/>
      <c r="L657" s="8"/>
      <c r="M657" s="239" t="s">
        <v>20</v>
      </c>
      <c r="N657" s="239"/>
      <c r="O657" s="239" t="s">
        <v>1</v>
      </c>
      <c r="P657" s="239"/>
      <c r="Q657" s="239"/>
      <c r="R657" s="239" t="s">
        <v>22</v>
      </c>
      <c r="S657" s="239"/>
      <c r="T657" s="239" t="s">
        <v>23</v>
      </c>
      <c r="U657" s="239"/>
      <c r="V657" s="239"/>
      <c r="W657" s="7"/>
    </row>
    <row r="658" spans="1:27" ht="22" customHeight="1">
      <c r="A658" s="238" t="str">
        <f>VLOOKUP(Y656,'個票データ(男子)'!$A:$J,2,0)</f>
        <v/>
      </c>
      <c r="B658" s="238"/>
      <c r="C658" s="238" t="str">
        <f>VLOOKUP(Y656,'個票データ(男子)'!$A:$J,3,0)</f>
        <v/>
      </c>
      <c r="D658" s="238"/>
      <c r="E658" s="238"/>
      <c r="F658" s="238" t="str">
        <f>VLOOKUP(Y656,'個票データ(男子)'!$A:$J,4,0)</f>
        <v/>
      </c>
      <c r="G658" s="238"/>
      <c r="H658" s="238">
        <f>'一覧表(男子)'!$C$6</f>
        <v>0</v>
      </c>
      <c r="I658" s="238"/>
      <c r="J658" s="238"/>
      <c r="K658" s="7"/>
      <c r="L658" s="8"/>
      <c r="M658" s="239" t="str">
        <f>VLOOKUP(AA656,'個票データ(男子)'!$A:$J,2,0)</f>
        <v/>
      </c>
      <c r="N658" s="239"/>
      <c r="O658" s="239" t="str">
        <f>VLOOKUP(AA656,'個票データ(男子)'!$A:$J,3,0)</f>
        <v/>
      </c>
      <c r="P658" s="239"/>
      <c r="Q658" s="239"/>
      <c r="R658" s="239" t="str">
        <f>VLOOKUP(AA656,'個票データ(男子)'!$A:$J,4,0)</f>
        <v/>
      </c>
      <c r="S658" s="239"/>
      <c r="T658" s="239">
        <f>'一覧表(男子)'!$C$6</f>
        <v>0</v>
      </c>
      <c r="U658" s="239"/>
      <c r="V658" s="239"/>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8" t="s">
        <v>13</v>
      </c>
      <c r="B661" s="238"/>
      <c r="C661" s="240">
        <f>VLOOKUP(Y661,'個票データ(男子)'!$A:$J,5,0)</f>
        <v>0</v>
      </c>
      <c r="D661" s="240"/>
      <c r="E661" s="240"/>
      <c r="F661" s="238" t="s">
        <v>19</v>
      </c>
      <c r="G661" s="238"/>
      <c r="H661" s="241">
        <f>VLOOKUP(Y661,'個票データ(男子)'!$A:$J,6,0)</f>
        <v>0</v>
      </c>
      <c r="I661" s="241"/>
      <c r="J661" s="241"/>
      <c r="K661" s="7"/>
      <c r="L661" s="8"/>
      <c r="M661" s="238" t="s">
        <v>13</v>
      </c>
      <c r="N661" s="238"/>
      <c r="O661" s="240">
        <f>VLOOKUP(AA661,'個票データ(男子)'!$A:$J,7,0)</f>
        <v>0</v>
      </c>
      <c r="P661" s="240"/>
      <c r="Q661" s="240"/>
      <c r="R661" s="238" t="s">
        <v>19</v>
      </c>
      <c r="S661" s="238"/>
      <c r="T661" s="241">
        <f>VLOOKUP(AA661,'個票データ(男子)'!$A:$J,8,0)</f>
        <v>0</v>
      </c>
      <c r="U661" s="241"/>
      <c r="V661" s="241"/>
      <c r="W661" s="7"/>
      <c r="Y661" s="9">
        <v>89</v>
      </c>
      <c r="AA661" s="9">
        <v>89</v>
      </c>
    </row>
    <row r="662" spans="1:27">
      <c r="A662" s="238" t="s">
        <v>20</v>
      </c>
      <c r="B662" s="238"/>
      <c r="C662" s="238" t="s">
        <v>1</v>
      </c>
      <c r="D662" s="238"/>
      <c r="E662" s="238"/>
      <c r="F662" s="238" t="s">
        <v>22</v>
      </c>
      <c r="G662" s="238"/>
      <c r="H662" s="238" t="s">
        <v>23</v>
      </c>
      <c r="I662" s="238"/>
      <c r="J662" s="238"/>
      <c r="K662" s="7"/>
      <c r="L662" s="8"/>
      <c r="M662" s="238" t="s">
        <v>20</v>
      </c>
      <c r="N662" s="238"/>
      <c r="O662" s="238" t="s">
        <v>1</v>
      </c>
      <c r="P662" s="238"/>
      <c r="Q662" s="238"/>
      <c r="R662" s="238" t="s">
        <v>22</v>
      </c>
      <c r="S662" s="238"/>
      <c r="T662" s="238" t="s">
        <v>23</v>
      </c>
      <c r="U662" s="238"/>
      <c r="V662" s="238"/>
      <c r="W662" s="7"/>
    </row>
    <row r="663" spans="1:27" ht="22" customHeight="1">
      <c r="A663" s="238" t="str">
        <f>VLOOKUP(Y661,'個票データ(男子)'!$A:$J,2,0)</f>
        <v/>
      </c>
      <c r="B663" s="238"/>
      <c r="C663" s="238" t="str">
        <f>VLOOKUP(Y661,'個票データ(男子)'!$A:$J,3,0)</f>
        <v/>
      </c>
      <c r="D663" s="238"/>
      <c r="E663" s="238"/>
      <c r="F663" s="238" t="str">
        <f>VLOOKUP(Y661,'個票データ(男子)'!$A:$J,4,0)</f>
        <v/>
      </c>
      <c r="G663" s="238"/>
      <c r="H663" s="238">
        <f>'一覧表(男子)'!$C$6</f>
        <v>0</v>
      </c>
      <c r="I663" s="238"/>
      <c r="J663" s="238"/>
      <c r="K663" s="7"/>
      <c r="L663" s="8"/>
      <c r="M663" s="238" t="str">
        <f>VLOOKUP(AA661,'個票データ(男子)'!$A:$J,2,0)</f>
        <v/>
      </c>
      <c r="N663" s="238"/>
      <c r="O663" s="238" t="str">
        <f>VLOOKUP(AA661,'個票データ(男子)'!$A:$J,3,0)</f>
        <v/>
      </c>
      <c r="P663" s="238"/>
      <c r="Q663" s="238"/>
      <c r="R663" s="238" t="str">
        <f>VLOOKUP(AA661,'個票データ(男子)'!$A:$J,4,0)</f>
        <v/>
      </c>
      <c r="S663" s="238"/>
      <c r="T663" s="238">
        <f>'一覧表(男子)'!$C$6</f>
        <v>0</v>
      </c>
      <c r="U663" s="238"/>
      <c r="V663" s="238"/>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8" t="s">
        <v>13</v>
      </c>
      <c r="B666" s="238"/>
      <c r="C666" s="240">
        <f>VLOOKUP(Y666,'個票データ(男子)'!$A:$J,9,0)</f>
        <v>0</v>
      </c>
      <c r="D666" s="240"/>
      <c r="E666" s="240"/>
      <c r="F666" s="238" t="s">
        <v>19</v>
      </c>
      <c r="G666" s="238"/>
      <c r="H666" s="241">
        <f>VLOOKUP(Y666,'個票データ(男子)'!$A:$J,10,0)</f>
        <v>0</v>
      </c>
      <c r="I666" s="241"/>
      <c r="J666" s="241"/>
      <c r="K666" s="7"/>
      <c r="L666" s="8"/>
      <c r="M666" s="239" t="s">
        <v>13</v>
      </c>
      <c r="N666" s="239"/>
      <c r="O666" s="242">
        <f>VLOOKUP(AA666,'個票データ(男子)'!$A:$J,5,0)</f>
        <v>0</v>
      </c>
      <c r="P666" s="242"/>
      <c r="Q666" s="242"/>
      <c r="R666" s="239" t="s">
        <v>19</v>
      </c>
      <c r="S666" s="239"/>
      <c r="T666" s="243">
        <f>VLOOKUP(AA666,'個票データ(男子)'!$A:$J,6,0)</f>
        <v>0</v>
      </c>
      <c r="U666" s="243"/>
      <c r="V666" s="243"/>
      <c r="W666" s="7"/>
      <c r="Y666" s="9">
        <v>89</v>
      </c>
      <c r="AA666" s="9">
        <v>90</v>
      </c>
    </row>
    <row r="667" spans="1:27">
      <c r="A667" s="238" t="s">
        <v>20</v>
      </c>
      <c r="B667" s="238"/>
      <c r="C667" s="238" t="s">
        <v>1</v>
      </c>
      <c r="D667" s="238"/>
      <c r="E667" s="238"/>
      <c r="F667" s="238" t="s">
        <v>22</v>
      </c>
      <c r="G667" s="238"/>
      <c r="H667" s="238" t="s">
        <v>23</v>
      </c>
      <c r="I667" s="238"/>
      <c r="J667" s="238"/>
      <c r="K667" s="7"/>
      <c r="L667" s="8"/>
      <c r="M667" s="239" t="s">
        <v>20</v>
      </c>
      <c r="N667" s="239"/>
      <c r="O667" s="239" t="s">
        <v>1</v>
      </c>
      <c r="P667" s="239"/>
      <c r="Q667" s="239"/>
      <c r="R667" s="239" t="s">
        <v>22</v>
      </c>
      <c r="S667" s="239"/>
      <c r="T667" s="239" t="s">
        <v>23</v>
      </c>
      <c r="U667" s="239"/>
      <c r="V667" s="239"/>
      <c r="W667" s="7"/>
    </row>
    <row r="668" spans="1:27" ht="22" customHeight="1">
      <c r="A668" s="238" t="str">
        <f>VLOOKUP(Y666,'個票データ(男子)'!$A:$J,2,0)</f>
        <v/>
      </c>
      <c r="B668" s="238"/>
      <c r="C668" s="238" t="str">
        <f>VLOOKUP(Y666,'個票データ(男子)'!$A:$J,3,0)</f>
        <v/>
      </c>
      <c r="D668" s="238"/>
      <c r="E668" s="238"/>
      <c r="F668" s="238" t="str">
        <f>VLOOKUP(Y666,'個票データ(男子)'!$A:$J,4,0)</f>
        <v/>
      </c>
      <c r="G668" s="238"/>
      <c r="H668" s="238">
        <f>'一覧表(男子)'!$C$6</f>
        <v>0</v>
      </c>
      <c r="I668" s="238"/>
      <c r="J668" s="238"/>
      <c r="K668" s="7"/>
      <c r="L668" s="8"/>
      <c r="M668" s="239" t="str">
        <f>VLOOKUP(AA666,'個票データ(男子)'!$A:$J,2,0)</f>
        <v/>
      </c>
      <c r="N668" s="239"/>
      <c r="O668" s="239" t="str">
        <f>VLOOKUP(AA666,'個票データ(男子)'!$A:$J,3,0)</f>
        <v/>
      </c>
      <c r="P668" s="239"/>
      <c r="Q668" s="239"/>
      <c r="R668" s="239" t="str">
        <f>VLOOKUP(AA666,'個票データ(男子)'!$A:$J,4,0)</f>
        <v/>
      </c>
      <c r="S668" s="239"/>
      <c r="T668" s="239">
        <f>'一覧表(男子)'!$C$6</f>
        <v>0</v>
      </c>
      <c r="U668" s="239"/>
      <c r="V668" s="239"/>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8" t="s">
        <v>13</v>
      </c>
      <c r="B671" s="238"/>
      <c r="C671" s="240">
        <f>VLOOKUP(Y671,'個票データ(男子)'!$A:$J,7,0)</f>
        <v>0</v>
      </c>
      <c r="D671" s="240"/>
      <c r="E671" s="240"/>
      <c r="F671" s="238" t="s">
        <v>19</v>
      </c>
      <c r="G671" s="238"/>
      <c r="H671" s="241">
        <f>VLOOKUP(Y671,'個票データ(男子)'!$A:$J,8,0)</f>
        <v>0</v>
      </c>
      <c r="I671" s="241"/>
      <c r="J671" s="241"/>
      <c r="K671" s="7"/>
      <c r="L671" s="8"/>
      <c r="M671" s="239" t="s">
        <v>13</v>
      </c>
      <c r="N671" s="239"/>
      <c r="O671" s="242">
        <f>VLOOKUP(AA671,'個票データ(男子)'!$A:$J,9,0)</f>
        <v>0</v>
      </c>
      <c r="P671" s="242"/>
      <c r="Q671" s="242"/>
      <c r="R671" s="239" t="s">
        <v>19</v>
      </c>
      <c r="S671" s="239"/>
      <c r="T671" s="243">
        <f>VLOOKUP(AA671,'個票データ(男子)'!$A:$J,10,0)</f>
        <v>0</v>
      </c>
      <c r="U671" s="243"/>
      <c r="V671" s="243"/>
      <c r="W671" s="7"/>
      <c r="Y671" s="9">
        <v>90</v>
      </c>
      <c r="AA671" s="9">
        <v>90</v>
      </c>
    </row>
    <row r="672" spans="1:27">
      <c r="A672" s="238" t="s">
        <v>20</v>
      </c>
      <c r="B672" s="238"/>
      <c r="C672" s="238" t="s">
        <v>1</v>
      </c>
      <c r="D672" s="238"/>
      <c r="E672" s="238"/>
      <c r="F672" s="238" t="s">
        <v>22</v>
      </c>
      <c r="G672" s="238"/>
      <c r="H672" s="238" t="s">
        <v>23</v>
      </c>
      <c r="I672" s="238"/>
      <c r="J672" s="238"/>
      <c r="K672" s="7"/>
      <c r="L672" s="8"/>
      <c r="M672" s="239" t="s">
        <v>20</v>
      </c>
      <c r="N672" s="239"/>
      <c r="O672" s="239" t="s">
        <v>1</v>
      </c>
      <c r="P672" s="239"/>
      <c r="Q672" s="239"/>
      <c r="R672" s="239" t="s">
        <v>22</v>
      </c>
      <c r="S672" s="239"/>
      <c r="T672" s="239" t="s">
        <v>23</v>
      </c>
      <c r="U672" s="239"/>
      <c r="V672" s="239"/>
      <c r="W672" s="7"/>
    </row>
    <row r="673" spans="1:27" ht="22" customHeight="1">
      <c r="A673" s="238" t="str">
        <f>VLOOKUP(Y671,'個票データ(男子)'!$A:$J,2,0)</f>
        <v/>
      </c>
      <c r="B673" s="238"/>
      <c r="C673" s="238" t="str">
        <f>VLOOKUP(Y671,'個票データ(男子)'!$A:$J,3,0)</f>
        <v/>
      </c>
      <c r="D673" s="238"/>
      <c r="E673" s="238"/>
      <c r="F673" s="238" t="str">
        <f>VLOOKUP(Y671,'個票データ(男子)'!$A:$J,4,0)</f>
        <v/>
      </c>
      <c r="G673" s="238"/>
      <c r="H673" s="238">
        <f>'一覧表(男子)'!$C$6</f>
        <v>0</v>
      </c>
      <c r="I673" s="238"/>
      <c r="J673" s="238"/>
      <c r="K673" s="7"/>
      <c r="L673" s="8"/>
      <c r="M673" s="239" t="str">
        <f>VLOOKUP(AA671,'個票データ(男子)'!$A:$J,2,0)</f>
        <v/>
      </c>
      <c r="N673" s="239"/>
      <c r="O673" s="239" t="str">
        <f>VLOOKUP(AA671,'個票データ(男子)'!$A:$J,3,0)</f>
        <v/>
      </c>
      <c r="P673" s="239"/>
      <c r="Q673" s="239"/>
      <c r="R673" s="239" t="str">
        <f>VLOOKUP(AA671,'個票データ(男子)'!$A:$J,4,0)</f>
        <v/>
      </c>
      <c r="S673" s="239"/>
      <c r="T673" s="239">
        <f>'一覧表(男子)'!$C$6</f>
        <v>0</v>
      </c>
      <c r="U673" s="239"/>
      <c r="V673" s="239"/>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8" t="s">
        <v>13</v>
      </c>
      <c r="B676" s="238"/>
      <c r="C676" s="240">
        <f>VLOOKUP(Y676,'個票データ(男子)'!$A:$J,5,0)</f>
        <v>0</v>
      </c>
      <c r="D676" s="240"/>
      <c r="E676" s="240"/>
      <c r="F676" s="238" t="s">
        <v>19</v>
      </c>
      <c r="G676" s="238"/>
      <c r="H676" s="241">
        <f>VLOOKUP(Y676,'個票データ(男子)'!$A:$J,6,0)</f>
        <v>0</v>
      </c>
      <c r="I676" s="241"/>
      <c r="J676" s="241"/>
      <c r="K676" s="7"/>
      <c r="L676" s="8"/>
      <c r="M676" s="238" t="s">
        <v>13</v>
      </c>
      <c r="N676" s="238"/>
      <c r="O676" s="240">
        <f>VLOOKUP(AA676,'個票データ(男子)'!$A:$J,7,0)</f>
        <v>0</v>
      </c>
      <c r="P676" s="240"/>
      <c r="Q676" s="240"/>
      <c r="R676" s="238" t="s">
        <v>19</v>
      </c>
      <c r="S676" s="238"/>
      <c r="T676" s="241">
        <f>VLOOKUP(AA676,'個票データ(男子)'!$A:$J,8,0)</f>
        <v>0</v>
      </c>
      <c r="U676" s="241"/>
      <c r="V676" s="241"/>
      <c r="W676" s="7"/>
      <c r="Y676" s="9">
        <v>91</v>
      </c>
      <c r="AA676" s="9">
        <v>91</v>
      </c>
    </row>
    <row r="677" spans="1:27">
      <c r="A677" s="238" t="s">
        <v>20</v>
      </c>
      <c r="B677" s="238"/>
      <c r="C677" s="238" t="s">
        <v>1</v>
      </c>
      <c r="D677" s="238"/>
      <c r="E677" s="238"/>
      <c r="F677" s="238" t="s">
        <v>22</v>
      </c>
      <c r="G677" s="238"/>
      <c r="H677" s="238" t="s">
        <v>23</v>
      </c>
      <c r="I677" s="238"/>
      <c r="J677" s="238"/>
      <c r="K677" s="7"/>
      <c r="L677" s="8"/>
      <c r="M677" s="238" t="s">
        <v>20</v>
      </c>
      <c r="N677" s="238"/>
      <c r="O677" s="238" t="s">
        <v>1</v>
      </c>
      <c r="P677" s="238"/>
      <c r="Q677" s="238"/>
      <c r="R677" s="238" t="s">
        <v>22</v>
      </c>
      <c r="S677" s="238"/>
      <c r="T677" s="238" t="s">
        <v>23</v>
      </c>
      <c r="U677" s="238"/>
      <c r="V677" s="238"/>
      <c r="W677" s="7"/>
    </row>
    <row r="678" spans="1:27" ht="22" customHeight="1">
      <c r="A678" s="238" t="str">
        <f>VLOOKUP(Y676,'個票データ(男子)'!$A:$J,2,0)</f>
        <v/>
      </c>
      <c r="B678" s="238"/>
      <c r="C678" s="238" t="str">
        <f>VLOOKUP(Y676,'個票データ(男子)'!$A:$J,3,0)</f>
        <v/>
      </c>
      <c r="D678" s="238"/>
      <c r="E678" s="238"/>
      <c r="F678" s="238" t="str">
        <f>VLOOKUP(Y676,'個票データ(男子)'!$A:$J,4,0)</f>
        <v/>
      </c>
      <c r="G678" s="238"/>
      <c r="H678" s="238">
        <f>'一覧表(男子)'!$C$6</f>
        <v>0</v>
      </c>
      <c r="I678" s="238"/>
      <c r="J678" s="238"/>
      <c r="K678" s="7"/>
      <c r="L678" s="8"/>
      <c r="M678" s="238" t="str">
        <f>VLOOKUP(AA676,'個票データ(男子)'!$A:$J,2,0)</f>
        <v/>
      </c>
      <c r="N678" s="238"/>
      <c r="O678" s="238" t="str">
        <f>VLOOKUP(AA676,'個票データ(男子)'!$A:$J,3,0)</f>
        <v/>
      </c>
      <c r="P678" s="238"/>
      <c r="Q678" s="238"/>
      <c r="R678" s="238" t="str">
        <f>VLOOKUP(AA676,'個票データ(男子)'!$A:$J,4,0)</f>
        <v/>
      </c>
      <c r="S678" s="238"/>
      <c r="T678" s="238">
        <f>'一覧表(男子)'!$C$6</f>
        <v>0</v>
      </c>
      <c r="U678" s="238"/>
      <c r="V678" s="238"/>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8" t="s">
        <v>13</v>
      </c>
      <c r="B681" s="238"/>
      <c r="C681" s="240">
        <f>VLOOKUP(Y681,'個票データ(男子)'!$A:$J,9,0)</f>
        <v>0</v>
      </c>
      <c r="D681" s="240"/>
      <c r="E681" s="240"/>
      <c r="F681" s="238" t="s">
        <v>19</v>
      </c>
      <c r="G681" s="238"/>
      <c r="H681" s="241">
        <f>VLOOKUP(Y681,'個票データ(男子)'!$A:$J,10,0)</f>
        <v>0</v>
      </c>
      <c r="I681" s="241"/>
      <c r="J681" s="241"/>
      <c r="K681" s="7"/>
      <c r="L681" s="8"/>
      <c r="M681" s="239" t="s">
        <v>13</v>
      </c>
      <c r="N681" s="239"/>
      <c r="O681" s="242">
        <f>VLOOKUP(AA681,'個票データ(男子)'!$A:$J,5,0)</f>
        <v>0</v>
      </c>
      <c r="P681" s="242"/>
      <c r="Q681" s="242"/>
      <c r="R681" s="239" t="s">
        <v>19</v>
      </c>
      <c r="S681" s="239"/>
      <c r="T681" s="243">
        <f>VLOOKUP(AA681,'個票データ(男子)'!$A:$J,6,0)</f>
        <v>0</v>
      </c>
      <c r="U681" s="243"/>
      <c r="V681" s="243"/>
      <c r="W681" s="7"/>
      <c r="Y681" s="9">
        <v>91</v>
      </c>
      <c r="AA681" s="9">
        <v>92</v>
      </c>
    </row>
    <row r="682" spans="1:27">
      <c r="A682" s="238" t="s">
        <v>20</v>
      </c>
      <c r="B682" s="238"/>
      <c r="C682" s="238" t="s">
        <v>1</v>
      </c>
      <c r="D682" s="238"/>
      <c r="E682" s="238"/>
      <c r="F682" s="238" t="s">
        <v>22</v>
      </c>
      <c r="G682" s="238"/>
      <c r="H682" s="238" t="s">
        <v>23</v>
      </c>
      <c r="I682" s="238"/>
      <c r="J682" s="238"/>
      <c r="K682" s="7"/>
      <c r="L682" s="8"/>
      <c r="M682" s="239" t="s">
        <v>20</v>
      </c>
      <c r="N682" s="239"/>
      <c r="O682" s="239" t="s">
        <v>1</v>
      </c>
      <c r="P682" s="239"/>
      <c r="Q682" s="239"/>
      <c r="R682" s="239" t="s">
        <v>22</v>
      </c>
      <c r="S682" s="239"/>
      <c r="T682" s="239" t="s">
        <v>23</v>
      </c>
      <c r="U682" s="239"/>
      <c r="V682" s="239"/>
      <c r="W682" s="7"/>
    </row>
    <row r="683" spans="1:27" ht="22" customHeight="1">
      <c r="A683" s="238" t="str">
        <f>VLOOKUP(Y681,'個票データ(男子)'!$A:$J,2,0)</f>
        <v/>
      </c>
      <c r="B683" s="238"/>
      <c r="C683" s="238" t="str">
        <f>VLOOKUP(Y681,'個票データ(男子)'!$A:$J,3,0)</f>
        <v/>
      </c>
      <c r="D683" s="238"/>
      <c r="E683" s="238"/>
      <c r="F683" s="238" t="str">
        <f>VLOOKUP(Y681,'個票データ(男子)'!$A:$J,4,0)</f>
        <v/>
      </c>
      <c r="G683" s="238"/>
      <c r="H683" s="238">
        <f>'一覧表(男子)'!$C$6</f>
        <v>0</v>
      </c>
      <c r="I683" s="238"/>
      <c r="J683" s="238"/>
      <c r="K683" s="7"/>
      <c r="L683" s="8"/>
      <c r="M683" s="239" t="str">
        <f>VLOOKUP(AA681,'個票データ(男子)'!$A:$J,2,0)</f>
        <v/>
      </c>
      <c r="N683" s="239"/>
      <c r="O683" s="239" t="str">
        <f>VLOOKUP(AA681,'個票データ(男子)'!$A:$J,3,0)</f>
        <v/>
      </c>
      <c r="P683" s="239"/>
      <c r="Q683" s="239"/>
      <c r="R683" s="239" t="str">
        <f>VLOOKUP(AA681,'個票データ(男子)'!$A:$J,4,0)</f>
        <v/>
      </c>
      <c r="S683" s="239"/>
      <c r="T683" s="239">
        <f>'一覧表(男子)'!$C$6</f>
        <v>0</v>
      </c>
      <c r="U683" s="239"/>
      <c r="V683" s="239"/>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8" t="s">
        <v>13</v>
      </c>
      <c r="B686" s="238"/>
      <c r="C686" s="240">
        <f>VLOOKUP(Y686,'個票データ(男子)'!$A:$J,7,0)</f>
        <v>0</v>
      </c>
      <c r="D686" s="240"/>
      <c r="E686" s="240"/>
      <c r="F686" s="238" t="s">
        <v>19</v>
      </c>
      <c r="G686" s="238"/>
      <c r="H686" s="241">
        <f>VLOOKUP(Y686,'個票データ(男子)'!$A:$J,8,0)</f>
        <v>0</v>
      </c>
      <c r="I686" s="241"/>
      <c r="J686" s="241"/>
      <c r="K686" s="7"/>
      <c r="L686" s="8"/>
      <c r="M686" s="239" t="s">
        <v>13</v>
      </c>
      <c r="N686" s="239"/>
      <c r="O686" s="242">
        <f>VLOOKUP(AA686,'個票データ(男子)'!$A:$J,9,0)</f>
        <v>0</v>
      </c>
      <c r="P686" s="242"/>
      <c r="Q686" s="242"/>
      <c r="R686" s="239" t="s">
        <v>19</v>
      </c>
      <c r="S686" s="239"/>
      <c r="T686" s="243">
        <f>VLOOKUP(AA686,'個票データ(男子)'!$A:$J,10,0)</f>
        <v>0</v>
      </c>
      <c r="U686" s="243"/>
      <c r="V686" s="243"/>
      <c r="W686" s="7"/>
      <c r="Y686" s="9">
        <v>92</v>
      </c>
      <c r="AA686" s="9">
        <v>92</v>
      </c>
    </row>
    <row r="687" spans="1:27">
      <c r="A687" s="238" t="s">
        <v>20</v>
      </c>
      <c r="B687" s="238"/>
      <c r="C687" s="238" t="s">
        <v>1</v>
      </c>
      <c r="D687" s="238"/>
      <c r="E687" s="238"/>
      <c r="F687" s="238" t="s">
        <v>22</v>
      </c>
      <c r="G687" s="238"/>
      <c r="H687" s="238" t="s">
        <v>23</v>
      </c>
      <c r="I687" s="238"/>
      <c r="J687" s="238"/>
      <c r="K687" s="7"/>
      <c r="L687" s="8"/>
      <c r="M687" s="239" t="s">
        <v>20</v>
      </c>
      <c r="N687" s="239"/>
      <c r="O687" s="239" t="s">
        <v>1</v>
      </c>
      <c r="P687" s="239"/>
      <c r="Q687" s="239"/>
      <c r="R687" s="239" t="s">
        <v>22</v>
      </c>
      <c r="S687" s="239"/>
      <c r="T687" s="239" t="s">
        <v>23</v>
      </c>
      <c r="U687" s="239"/>
      <c r="V687" s="239"/>
      <c r="W687" s="7"/>
    </row>
    <row r="688" spans="1:27" ht="22" customHeight="1">
      <c r="A688" s="238" t="str">
        <f>VLOOKUP(Y686,'個票データ(男子)'!$A:$J,2,0)</f>
        <v/>
      </c>
      <c r="B688" s="238"/>
      <c r="C688" s="238" t="str">
        <f>VLOOKUP(Y686,'個票データ(男子)'!$A:$J,3,0)</f>
        <v/>
      </c>
      <c r="D688" s="238"/>
      <c r="E688" s="238"/>
      <c r="F688" s="238" t="str">
        <f>VLOOKUP(Y686,'個票データ(男子)'!$A:$J,4,0)</f>
        <v/>
      </c>
      <c r="G688" s="238"/>
      <c r="H688" s="238">
        <f>'一覧表(男子)'!$C$6</f>
        <v>0</v>
      </c>
      <c r="I688" s="238"/>
      <c r="J688" s="238"/>
      <c r="K688" s="7"/>
      <c r="L688" s="8"/>
      <c r="M688" s="239" t="str">
        <f>VLOOKUP(AA686,'個票データ(男子)'!$A:$J,2,0)</f>
        <v/>
      </c>
      <c r="N688" s="239"/>
      <c r="O688" s="239" t="str">
        <f>VLOOKUP(AA686,'個票データ(男子)'!$A:$J,3,0)</f>
        <v/>
      </c>
      <c r="P688" s="239"/>
      <c r="Q688" s="239"/>
      <c r="R688" s="239" t="str">
        <f>VLOOKUP(AA686,'個票データ(男子)'!$A:$J,4,0)</f>
        <v/>
      </c>
      <c r="S688" s="239"/>
      <c r="T688" s="239">
        <f>'一覧表(男子)'!$C$6</f>
        <v>0</v>
      </c>
      <c r="U688" s="239"/>
      <c r="V688" s="239"/>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8" t="s">
        <v>13</v>
      </c>
      <c r="B691" s="238"/>
      <c r="C691" s="240">
        <f>VLOOKUP(Y691,'個票データ(男子)'!$A:$J,5,0)</f>
        <v>0</v>
      </c>
      <c r="D691" s="240"/>
      <c r="E691" s="240"/>
      <c r="F691" s="238" t="s">
        <v>19</v>
      </c>
      <c r="G691" s="238"/>
      <c r="H691" s="241">
        <f>VLOOKUP(Y691,'個票データ(男子)'!$A:$J,6,0)</f>
        <v>0</v>
      </c>
      <c r="I691" s="241"/>
      <c r="J691" s="241"/>
      <c r="K691" s="7"/>
      <c r="L691" s="8"/>
      <c r="M691" s="238" t="s">
        <v>13</v>
      </c>
      <c r="N691" s="238"/>
      <c r="O691" s="240">
        <f>VLOOKUP(AA691,'個票データ(男子)'!$A:$J,7,0)</f>
        <v>0</v>
      </c>
      <c r="P691" s="240"/>
      <c r="Q691" s="240"/>
      <c r="R691" s="238" t="s">
        <v>19</v>
      </c>
      <c r="S691" s="238"/>
      <c r="T691" s="241">
        <f>VLOOKUP(AA691,'個票データ(男子)'!$A:$J,8,0)</f>
        <v>0</v>
      </c>
      <c r="U691" s="241"/>
      <c r="V691" s="241"/>
      <c r="W691" s="7"/>
      <c r="Y691" s="9">
        <v>93</v>
      </c>
      <c r="AA691" s="9">
        <v>93</v>
      </c>
    </row>
    <row r="692" spans="1:27">
      <c r="A692" s="238" t="s">
        <v>20</v>
      </c>
      <c r="B692" s="238"/>
      <c r="C692" s="238" t="s">
        <v>1</v>
      </c>
      <c r="D692" s="238"/>
      <c r="E692" s="238"/>
      <c r="F692" s="238" t="s">
        <v>22</v>
      </c>
      <c r="G692" s="238"/>
      <c r="H692" s="238" t="s">
        <v>23</v>
      </c>
      <c r="I692" s="238"/>
      <c r="J692" s="238"/>
      <c r="K692" s="7"/>
      <c r="L692" s="8"/>
      <c r="M692" s="238" t="s">
        <v>20</v>
      </c>
      <c r="N692" s="238"/>
      <c r="O692" s="238" t="s">
        <v>1</v>
      </c>
      <c r="P692" s="238"/>
      <c r="Q692" s="238"/>
      <c r="R692" s="238" t="s">
        <v>22</v>
      </c>
      <c r="S692" s="238"/>
      <c r="T692" s="238" t="s">
        <v>23</v>
      </c>
      <c r="U692" s="238"/>
      <c r="V692" s="238"/>
      <c r="W692" s="7"/>
    </row>
    <row r="693" spans="1:27" ht="22" customHeight="1">
      <c r="A693" s="238" t="str">
        <f>VLOOKUP(Y691,'個票データ(男子)'!$A:$J,2,0)</f>
        <v/>
      </c>
      <c r="B693" s="238"/>
      <c r="C693" s="238" t="str">
        <f>VLOOKUP(Y691,'個票データ(男子)'!$A:$J,3,0)</f>
        <v/>
      </c>
      <c r="D693" s="238"/>
      <c r="E693" s="238"/>
      <c r="F693" s="238" t="str">
        <f>VLOOKUP(Y691,'個票データ(男子)'!$A:$J,4,0)</f>
        <v/>
      </c>
      <c r="G693" s="238"/>
      <c r="H693" s="238">
        <f>'一覧表(男子)'!$C$6</f>
        <v>0</v>
      </c>
      <c r="I693" s="238"/>
      <c r="J693" s="238"/>
      <c r="K693" s="7"/>
      <c r="L693" s="8"/>
      <c r="M693" s="238" t="str">
        <f>VLOOKUP(AA691,'個票データ(男子)'!$A:$J,2,0)</f>
        <v/>
      </c>
      <c r="N693" s="238"/>
      <c r="O693" s="238" t="str">
        <f>VLOOKUP(AA691,'個票データ(男子)'!$A:$J,3,0)</f>
        <v/>
      </c>
      <c r="P693" s="238"/>
      <c r="Q693" s="238"/>
      <c r="R693" s="238" t="str">
        <f>VLOOKUP(AA691,'個票データ(男子)'!$A:$J,4,0)</f>
        <v/>
      </c>
      <c r="S693" s="238"/>
      <c r="T693" s="238">
        <f>'一覧表(男子)'!$C$6</f>
        <v>0</v>
      </c>
      <c r="U693" s="238"/>
      <c r="V693" s="238"/>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8" t="s">
        <v>13</v>
      </c>
      <c r="B696" s="238"/>
      <c r="C696" s="240">
        <f>VLOOKUP(Y696,'個票データ(男子)'!$A:$J,9,0)</f>
        <v>0</v>
      </c>
      <c r="D696" s="240"/>
      <c r="E696" s="240"/>
      <c r="F696" s="238" t="s">
        <v>19</v>
      </c>
      <c r="G696" s="238"/>
      <c r="H696" s="241">
        <f>VLOOKUP(Y696,'個票データ(男子)'!$A:$J,10,0)</f>
        <v>0</v>
      </c>
      <c r="I696" s="241"/>
      <c r="J696" s="241"/>
      <c r="K696" s="7"/>
      <c r="L696" s="8"/>
      <c r="M696" s="239" t="s">
        <v>13</v>
      </c>
      <c r="N696" s="239"/>
      <c r="O696" s="242">
        <f>VLOOKUP(AA696,'個票データ(男子)'!$A:$J,5,0)</f>
        <v>0</v>
      </c>
      <c r="P696" s="242"/>
      <c r="Q696" s="242"/>
      <c r="R696" s="239" t="s">
        <v>19</v>
      </c>
      <c r="S696" s="239"/>
      <c r="T696" s="243">
        <f>VLOOKUP(AA696,'個票データ(男子)'!$A:$J,6,0)</f>
        <v>0</v>
      </c>
      <c r="U696" s="243"/>
      <c r="V696" s="243"/>
      <c r="W696" s="7"/>
      <c r="Y696" s="9">
        <v>93</v>
      </c>
      <c r="AA696" s="9">
        <v>94</v>
      </c>
    </row>
    <row r="697" spans="1:27">
      <c r="A697" s="238" t="s">
        <v>20</v>
      </c>
      <c r="B697" s="238"/>
      <c r="C697" s="238" t="s">
        <v>1</v>
      </c>
      <c r="D697" s="238"/>
      <c r="E697" s="238"/>
      <c r="F697" s="238" t="s">
        <v>22</v>
      </c>
      <c r="G697" s="238"/>
      <c r="H697" s="238" t="s">
        <v>23</v>
      </c>
      <c r="I697" s="238"/>
      <c r="J697" s="238"/>
      <c r="K697" s="7"/>
      <c r="L697" s="8"/>
      <c r="M697" s="239" t="s">
        <v>20</v>
      </c>
      <c r="N697" s="239"/>
      <c r="O697" s="239" t="s">
        <v>1</v>
      </c>
      <c r="P697" s="239"/>
      <c r="Q697" s="239"/>
      <c r="R697" s="239" t="s">
        <v>22</v>
      </c>
      <c r="S697" s="239"/>
      <c r="T697" s="239" t="s">
        <v>23</v>
      </c>
      <c r="U697" s="239"/>
      <c r="V697" s="239"/>
      <c r="W697" s="7"/>
    </row>
    <row r="698" spans="1:27" ht="22" customHeight="1">
      <c r="A698" s="238" t="str">
        <f>VLOOKUP(Y696,'個票データ(男子)'!$A:$J,2,0)</f>
        <v/>
      </c>
      <c r="B698" s="238"/>
      <c r="C698" s="238" t="str">
        <f>VLOOKUP(Y696,'個票データ(男子)'!$A:$J,3,0)</f>
        <v/>
      </c>
      <c r="D698" s="238"/>
      <c r="E698" s="238"/>
      <c r="F698" s="238" t="str">
        <f>VLOOKUP(Y696,'個票データ(男子)'!$A:$J,4,0)</f>
        <v/>
      </c>
      <c r="G698" s="238"/>
      <c r="H698" s="238">
        <f>'一覧表(男子)'!$C$6</f>
        <v>0</v>
      </c>
      <c r="I698" s="238"/>
      <c r="J698" s="238"/>
      <c r="K698" s="7"/>
      <c r="L698" s="8"/>
      <c r="M698" s="239" t="str">
        <f>VLOOKUP(AA696,'個票データ(男子)'!$A:$J,2,0)</f>
        <v/>
      </c>
      <c r="N698" s="239"/>
      <c r="O698" s="239" t="str">
        <f>VLOOKUP(AA696,'個票データ(男子)'!$A:$J,3,0)</f>
        <v/>
      </c>
      <c r="P698" s="239"/>
      <c r="Q698" s="239"/>
      <c r="R698" s="239" t="str">
        <f>VLOOKUP(AA696,'個票データ(男子)'!$A:$J,4,0)</f>
        <v/>
      </c>
      <c r="S698" s="239"/>
      <c r="T698" s="239">
        <f>'一覧表(男子)'!$C$6</f>
        <v>0</v>
      </c>
      <c r="U698" s="239"/>
      <c r="V698" s="239"/>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8" t="s">
        <v>13</v>
      </c>
      <c r="B701" s="238"/>
      <c r="C701" s="240">
        <f>VLOOKUP(Y701,'個票データ(男子)'!$A:$J,7,0)</f>
        <v>0</v>
      </c>
      <c r="D701" s="240"/>
      <c r="E701" s="240"/>
      <c r="F701" s="238" t="s">
        <v>19</v>
      </c>
      <c r="G701" s="238"/>
      <c r="H701" s="241">
        <f>VLOOKUP(Y701,'個票データ(男子)'!$A:$J,8,0)</f>
        <v>0</v>
      </c>
      <c r="I701" s="241"/>
      <c r="J701" s="241"/>
      <c r="K701" s="7"/>
      <c r="L701" s="8"/>
      <c r="M701" s="239" t="s">
        <v>13</v>
      </c>
      <c r="N701" s="239"/>
      <c r="O701" s="242">
        <f>VLOOKUP(AA701,'個票データ(男子)'!$A:$J,9,0)</f>
        <v>0</v>
      </c>
      <c r="P701" s="242"/>
      <c r="Q701" s="242"/>
      <c r="R701" s="239" t="s">
        <v>19</v>
      </c>
      <c r="S701" s="239"/>
      <c r="T701" s="243">
        <f>VLOOKUP(AA701,'個票データ(男子)'!$A:$J,10,0)</f>
        <v>0</v>
      </c>
      <c r="U701" s="243"/>
      <c r="V701" s="243"/>
      <c r="W701" s="7"/>
      <c r="Y701" s="9">
        <v>94</v>
      </c>
      <c r="AA701" s="9">
        <v>94</v>
      </c>
    </row>
    <row r="702" spans="1:27">
      <c r="A702" s="238" t="s">
        <v>20</v>
      </c>
      <c r="B702" s="238"/>
      <c r="C702" s="238" t="s">
        <v>1</v>
      </c>
      <c r="D702" s="238"/>
      <c r="E702" s="238"/>
      <c r="F702" s="238" t="s">
        <v>22</v>
      </c>
      <c r="G702" s="238"/>
      <c r="H702" s="238" t="s">
        <v>23</v>
      </c>
      <c r="I702" s="238"/>
      <c r="J702" s="238"/>
      <c r="K702" s="7"/>
      <c r="L702" s="8"/>
      <c r="M702" s="239" t="s">
        <v>20</v>
      </c>
      <c r="N702" s="239"/>
      <c r="O702" s="239" t="s">
        <v>1</v>
      </c>
      <c r="P702" s="239"/>
      <c r="Q702" s="239"/>
      <c r="R702" s="239" t="s">
        <v>22</v>
      </c>
      <c r="S702" s="239"/>
      <c r="T702" s="239" t="s">
        <v>23</v>
      </c>
      <c r="U702" s="239"/>
      <c r="V702" s="239"/>
      <c r="W702" s="7"/>
    </row>
    <row r="703" spans="1:27" ht="22" customHeight="1">
      <c r="A703" s="238" t="str">
        <f>VLOOKUP(Y701,'個票データ(男子)'!$A:$J,2,0)</f>
        <v/>
      </c>
      <c r="B703" s="238"/>
      <c r="C703" s="238" t="str">
        <f>VLOOKUP(Y701,'個票データ(男子)'!$A:$J,3,0)</f>
        <v/>
      </c>
      <c r="D703" s="238"/>
      <c r="E703" s="238"/>
      <c r="F703" s="238" t="str">
        <f>VLOOKUP(Y701,'個票データ(男子)'!$A:$J,4,0)</f>
        <v/>
      </c>
      <c r="G703" s="238"/>
      <c r="H703" s="238">
        <f>'一覧表(男子)'!$C$6</f>
        <v>0</v>
      </c>
      <c r="I703" s="238"/>
      <c r="J703" s="238"/>
      <c r="K703" s="7"/>
      <c r="L703" s="8"/>
      <c r="M703" s="239" t="str">
        <f>VLOOKUP(AA701,'個票データ(男子)'!$A:$J,2,0)</f>
        <v/>
      </c>
      <c r="N703" s="239"/>
      <c r="O703" s="239" t="str">
        <f>VLOOKUP(AA701,'個票データ(男子)'!$A:$J,3,0)</f>
        <v/>
      </c>
      <c r="P703" s="239"/>
      <c r="Q703" s="239"/>
      <c r="R703" s="239" t="str">
        <f>VLOOKUP(AA701,'個票データ(男子)'!$A:$J,4,0)</f>
        <v/>
      </c>
      <c r="S703" s="239"/>
      <c r="T703" s="239">
        <f>'一覧表(男子)'!$C$6</f>
        <v>0</v>
      </c>
      <c r="U703" s="239"/>
      <c r="V703" s="239"/>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8" t="s">
        <v>13</v>
      </c>
      <c r="B706" s="238"/>
      <c r="C706" s="240">
        <f>VLOOKUP(Y706,'個票データ(男子)'!$A:$J,5,0)</f>
        <v>0</v>
      </c>
      <c r="D706" s="240"/>
      <c r="E706" s="240"/>
      <c r="F706" s="238" t="s">
        <v>19</v>
      </c>
      <c r="G706" s="238"/>
      <c r="H706" s="241">
        <f>VLOOKUP(Y706,'個票データ(男子)'!$A:$J,6,0)</f>
        <v>0</v>
      </c>
      <c r="I706" s="241"/>
      <c r="J706" s="241"/>
      <c r="K706" s="7"/>
      <c r="L706" s="8"/>
      <c r="M706" s="238" t="s">
        <v>13</v>
      </c>
      <c r="N706" s="238"/>
      <c r="O706" s="240">
        <f>VLOOKUP(AA706,'個票データ(男子)'!$A:$J,7,0)</f>
        <v>0</v>
      </c>
      <c r="P706" s="240"/>
      <c r="Q706" s="240"/>
      <c r="R706" s="238" t="s">
        <v>19</v>
      </c>
      <c r="S706" s="238"/>
      <c r="T706" s="241">
        <f>VLOOKUP(AA706,'個票データ(男子)'!$A:$J,8,0)</f>
        <v>0</v>
      </c>
      <c r="U706" s="241"/>
      <c r="V706" s="241"/>
      <c r="W706" s="7"/>
      <c r="Y706" s="9">
        <v>95</v>
      </c>
      <c r="AA706" s="9">
        <v>95</v>
      </c>
    </row>
    <row r="707" spans="1:27">
      <c r="A707" s="238" t="s">
        <v>20</v>
      </c>
      <c r="B707" s="238"/>
      <c r="C707" s="238" t="s">
        <v>1</v>
      </c>
      <c r="D707" s="238"/>
      <c r="E707" s="238"/>
      <c r="F707" s="238" t="s">
        <v>22</v>
      </c>
      <c r="G707" s="238"/>
      <c r="H707" s="238" t="s">
        <v>23</v>
      </c>
      <c r="I707" s="238"/>
      <c r="J707" s="238"/>
      <c r="K707" s="7"/>
      <c r="L707" s="8"/>
      <c r="M707" s="238" t="s">
        <v>20</v>
      </c>
      <c r="N707" s="238"/>
      <c r="O707" s="238" t="s">
        <v>1</v>
      </c>
      <c r="P707" s="238"/>
      <c r="Q707" s="238"/>
      <c r="R707" s="238" t="s">
        <v>22</v>
      </c>
      <c r="S707" s="238"/>
      <c r="T707" s="238" t="s">
        <v>23</v>
      </c>
      <c r="U707" s="238"/>
      <c r="V707" s="238"/>
      <c r="W707" s="7"/>
    </row>
    <row r="708" spans="1:27" ht="22" customHeight="1">
      <c r="A708" s="238" t="str">
        <f>VLOOKUP(Y706,'個票データ(男子)'!$A:$J,2,0)</f>
        <v/>
      </c>
      <c r="B708" s="238"/>
      <c r="C708" s="238" t="str">
        <f>VLOOKUP(Y706,'個票データ(男子)'!$A:$J,3,0)</f>
        <v/>
      </c>
      <c r="D708" s="238"/>
      <c r="E708" s="238"/>
      <c r="F708" s="238" t="str">
        <f>VLOOKUP(Y706,'個票データ(男子)'!$A:$J,4,0)</f>
        <v/>
      </c>
      <c r="G708" s="238"/>
      <c r="H708" s="238">
        <f>'一覧表(男子)'!$C$6</f>
        <v>0</v>
      </c>
      <c r="I708" s="238"/>
      <c r="J708" s="238"/>
      <c r="K708" s="7"/>
      <c r="L708" s="8"/>
      <c r="M708" s="238" t="str">
        <f>VLOOKUP(AA706,'個票データ(男子)'!$A:$J,2,0)</f>
        <v/>
      </c>
      <c r="N708" s="238"/>
      <c r="O708" s="238" t="str">
        <f>VLOOKUP(AA706,'個票データ(男子)'!$A:$J,3,0)</f>
        <v/>
      </c>
      <c r="P708" s="238"/>
      <c r="Q708" s="238"/>
      <c r="R708" s="238" t="str">
        <f>VLOOKUP(AA706,'個票データ(男子)'!$A:$J,4,0)</f>
        <v/>
      </c>
      <c r="S708" s="238"/>
      <c r="T708" s="238">
        <f>'一覧表(男子)'!$C$6</f>
        <v>0</v>
      </c>
      <c r="U708" s="238"/>
      <c r="V708" s="238"/>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8" t="s">
        <v>13</v>
      </c>
      <c r="B711" s="238"/>
      <c r="C711" s="240">
        <f>VLOOKUP(Y711,'個票データ(男子)'!$A:$J,9,0)</f>
        <v>0</v>
      </c>
      <c r="D711" s="240"/>
      <c r="E711" s="240"/>
      <c r="F711" s="238" t="s">
        <v>19</v>
      </c>
      <c r="G711" s="238"/>
      <c r="H711" s="241">
        <f>VLOOKUP(Y711,'個票データ(男子)'!$A:$J,10,0)</f>
        <v>0</v>
      </c>
      <c r="I711" s="241"/>
      <c r="J711" s="241"/>
      <c r="K711" s="7"/>
      <c r="L711" s="8"/>
      <c r="M711" s="239" t="s">
        <v>13</v>
      </c>
      <c r="N711" s="239"/>
      <c r="O711" s="242">
        <f>VLOOKUP(AA711,'個票データ(男子)'!$A:$J,5,0)</f>
        <v>0</v>
      </c>
      <c r="P711" s="242"/>
      <c r="Q711" s="242"/>
      <c r="R711" s="239" t="s">
        <v>19</v>
      </c>
      <c r="S711" s="239"/>
      <c r="T711" s="243">
        <f>VLOOKUP(AA711,'個票データ(男子)'!$A:$J,6,0)</f>
        <v>0</v>
      </c>
      <c r="U711" s="243"/>
      <c r="V711" s="243"/>
      <c r="W711" s="7"/>
      <c r="Y711" s="9">
        <v>95</v>
      </c>
      <c r="AA711" s="9">
        <v>96</v>
      </c>
    </row>
    <row r="712" spans="1:27">
      <c r="A712" s="238" t="s">
        <v>20</v>
      </c>
      <c r="B712" s="238"/>
      <c r="C712" s="238" t="s">
        <v>1</v>
      </c>
      <c r="D712" s="238"/>
      <c r="E712" s="238"/>
      <c r="F712" s="238" t="s">
        <v>22</v>
      </c>
      <c r="G712" s="238"/>
      <c r="H712" s="238" t="s">
        <v>23</v>
      </c>
      <c r="I712" s="238"/>
      <c r="J712" s="238"/>
      <c r="K712" s="7"/>
      <c r="L712" s="8"/>
      <c r="M712" s="239" t="s">
        <v>20</v>
      </c>
      <c r="N712" s="239"/>
      <c r="O712" s="239" t="s">
        <v>1</v>
      </c>
      <c r="P712" s="239"/>
      <c r="Q712" s="239"/>
      <c r="R712" s="239" t="s">
        <v>22</v>
      </c>
      <c r="S712" s="239"/>
      <c r="T712" s="239" t="s">
        <v>23</v>
      </c>
      <c r="U712" s="239"/>
      <c r="V712" s="239"/>
      <c r="W712" s="7"/>
    </row>
    <row r="713" spans="1:27" ht="22" customHeight="1">
      <c r="A713" s="238" t="str">
        <f>VLOOKUP(Y711,'個票データ(男子)'!$A:$J,2,0)</f>
        <v/>
      </c>
      <c r="B713" s="238"/>
      <c r="C713" s="238" t="str">
        <f>VLOOKUP(Y711,'個票データ(男子)'!$A:$J,3,0)</f>
        <v/>
      </c>
      <c r="D713" s="238"/>
      <c r="E713" s="238"/>
      <c r="F713" s="238" t="str">
        <f>VLOOKUP(Y711,'個票データ(男子)'!$A:$J,4,0)</f>
        <v/>
      </c>
      <c r="G713" s="238"/>
      <c r="H713" s="238">
        <f>'一覧表(男子)'!$C$6</f>
        <v>0</v>
      </c>
      <c r="I713" s="238"/>
      <c r="J713" s="238"/>
      <c r="K713" s="7"/>
      <c r="L713" s="8"/>
      <c r="M713" s="239" t="str">
        <f>VLOOKUP(AA711,'個票データ(男子)'!$A:$J,2,0)</f>
        <v/>
      </c>
      <c r="N713" s="239"/>
      <c r="O713" s="239" t="str">
        <f>VLOOKUP(AA711,'個票データ(男子)'!$A:$J,3,0)</f>
        <v/>
      </c>
      <c r="P713" s="239"/>
      <c r="Q713" s="239"/>
      <c r="R713" s="239" t="str">
        <f>VLOOKUP(AA711,'個票データ(男子)'!$A:$J,4,0)</f>
        <v/>
      </c>
      <c r="S713" s="239"/>
      <c r="T713" s="239">
        <f>'一覧表(男子)'!$C$6</f>
        <v>0</v>
      </c>
      <c r="U713" s="239"/>
      <c r="V713" s="239"/>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8" t="s">
        <v>13</v>
      </c>
      <c r="B716" s="238"/>
      <c r="C716" s="240">
        <f>VLOOKUP(Y716,'個票データ(男子)'!$A:$J,7,0)</f>
        <v>0</v>
      </c>
      <c r="D716" s="240"/>
      <c r="E716" s="240"/>
      <c r="F716" s="238" t="s">
        <v>19</v>
      </c>
      <c r="G716" s="238"/>
      <c r="H716" s="241">
        <f>VLOOKUP(Y716,'個票データ(男子)'!$A:$J,8,0)</f>
        <v>0</v>
      </c>
      <c r="I716" s="241"/>
      <c r="J716" s="241"/>
      <c r="K716" s="7"/>
      <c r="L716" s="8"/>
      <c r="M716" s="239" t="s">
        <v>13</v>
      </c>
      <c r="N716" s="239"/>
      <c r="O716" s="242">
        <f>VLOOKUP(AA716,'個票データ(男子)'!$A:$J,9,0)</f>
        <v>0</v>
      </c>
      <c r="P716" s="242"/>
      <c r="Q716" s="242"/>
      <c r="R716" s="239" t="s">
        <v>19</v>
      </c>
      <c r="S716" s="239"/>
      <c r="T716" s="243">
        <f>VLOOKUP(AA716,'個票データ(男子)'!$A:$J,10,0)</f>
        <v>0</v>
      </c>
      <c r="U716" s="243"/>
      <c r="V716" s="243"/>
      <c r="W716" s="7"/>
      <c r="Y716" s="9">
        <v>96</v>
      </c>
      <c r="AA716" s="9">
        <v>96</v>
      </c>
    </row>
    <row r="717" spans="1:27">
      <c r="A717" s="238" t="s">
        <v>20</v>
      </c>
      <c r="B717" s="238"/>
      <c r="C717" s="238" t="s">
        <v>1</v>
      </c>
      <c r="D717" s="238"/>
      <c r="E717" s="238"/>
      <c r="F717" s="238" t="s">
        <v>22</v>
      </c>
      <c r="G717" s="238"/>
      <c r="H717" s="238" t="s">
        <v>23</v>
      </c>
      <c r="I717" s="238"/>
      <c r="J717" s="238"/>
      <c r="K717" s="7"/>
      <c r="L717" s="8"/>
      <c r="M717" s="239" t="s">
        <v>20</v>
      </c>
      <c r="N717" s="239"/>
      <c r="O717" s="239" t="s">
        <v>1</v>
      </c>
      <c r="P717" s="239"/>
      <c r="Q717" s="239"/>
      <c r="R717" s="239" t="s">
        <v>22</v>
      </c>
      <c r="S717" s="239"/>
      <c r="T717" s="239" t="s">
        <v>23</v>
      </c>
      <c r="U717" s="239"/>
      <c r="V717" s="239"/>
      <c r="W717" s="7"/>
    </row>
    <row r="718" spans="1:27" ht="22" customHeight="1">
      <c r="A718" s="238" t="str">
        <f>VLOOKUP(Y716,'個票データ(男子)'!$A:$J,2,0)</f>
        <v/>
      </c>
      <c r="B718" s="238"/>
      <c r="C718" s="238" t="str">
        <f>VLOOKUP(Y716,'個票データ(男子)'!$A:$J,3,0)</f>
        <v/>
      </c>
      <c r="D718" s="238"/>
      <c r="E718" s="238"/>
      <c r="F718" s="238" t="str">
        <f>VLOOKUP(Y716,'個票データ(男子)'!$A:$J,4,0)</f>
        <v/>
      </c>
      <c r="G718" s="238"/>
      <c r="H718" s="238">
        <f>'一覧表(男子)'!$C$6</f>
        <v>0</v>
      </c>
      <c r="I718" s="238"/>
      <c r="J718" s="238"/>
      <c r="K718" s="7"/>
      <c r="L718" s="8"/>
      <c r="M718" s="239" t="str">
        <f>VLOOKUP(AA716,'個票データ(男子)'!$A:$J,2,0)</f>
        <v/>
      </c>
      <c r="N718" s="239"/>
      <c r="O718" s="239" t="str">
        <f>VLOOKUP(AA716,'個票データ(男子)'!$A:$J,3,0)</f>
        <v/>
      </c>
      <c r="P718" s="239"/>
      <c r="Q718" s="239"/>
      <c r="R718" s="239" t="str">
        <f>VLOOKUP(AA716,'個票データ(男子)'!$A:$J,4,0)</f>
        <v/>
      </c>
      <c r="S718" s="239"/>
      <c r="T718" s="239">
        <f>'一覧表(男子)'!$C$6</f>
        <v>0</v>
      </c>
      <c r="U718" s="239"/>
      <c r="V718" s="239"/>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8" t="s">
        <v>13</v>
      </c>
      <c r="B721" s="238"/>
      <c r="C721" s="240">
        <f>VLOOKUP(Y721,'個票データ(男子)'!$A:$J,5,0)</f>
        <v>0</v>
      </c>
      <c r="D721" s="240"/>
      <c r="E721" s="240"/>
      <c r="F721" s="238" t="s">
        <v>19</v>
      </c>
      <c r="G721" s="238"/>
      <c r="H721" s="241">
        <f>VLOOKUP(Y721,'個票データ(男子)'!$A:$J,6,0)</f>
        <v>0</v>
      </c>
      <c r="I721" s="241"/>
      <c r="J721" s="241"/>
      <c r="K721" s="7"/>
      <c r="L721" s="8"/>
      <c r="M721" s="238" t="s">
        <v>13</v>
      </c>
      <c r="N721" s="238"/>
      <c r="O721" s="240">
        <f>VLOOKUP(AA721,'個票データ(男子)'!$A:$J,7,0)</f>
        <v>0</v>
      </c>
      <c r="P721" s="240"/>
      <c r="Q721" s="240"/>
      <c r="R721" s="238" t="s">
        <v>19</v>
      </c>
      <c r="S721" s="238"/>
      <c r="T721" s="241">
        <f>VLOOKUP(AA721,'個票データ(男子)'!$A:$J,8,0)</f>
        <v>0</v>
      </c>
      <c r="U721" s="241"/>
      <c r="V721" s="241"/>
      <c r="W721" s="7"/>
      <c r="Y721" s="9">
        <v>97</v>
      </c>
      <c r="AA721" s="9">
        <v>97</v>
      </c>
    </row>
    <row r="722" spans="1:27">
      <c r="A722" s="238" t="s">
        <v>20</v>
      </c>
      <c r="B722" s="238"/>
      <c r="C722" s="238" t="s">
        <v>1</v>
      </c>
      <c r="D722" s="238"/>
      <c r="E722" s="238"/>
      <c r="F722" s="238" t="s">
        <v>22</v>
      </c>
      <c r="G722" s="238"/>
      <c r="H722" s="238" t="s">
        <v>23</v>
      </c>
      <c r="I722" s="238"/>
      <c r="J722" s="238"/>
      <c r="K722" s="7"/>
      <c r="L722" s="8"/>
      <c r="M722" s="238" t="s">
        <v>20</v>
      </c>
      <c r="N722" s="238"/>
      <c r="O722" s="238" t="s">
        <v>1</v>
      </c>
      <c r="P722" s="238"/>
      <c r="Q722" s="238"/>
      <c r="R722" s="238" t="s">
        <v>22</v>
      </c>
      <c r="S722" s="238"/>
      <c r="T722" s="238" t="s">
        <v>23</v>
      </c>
      <c r="U722" s="238"/>
      <c r="V722" s="238"/>
      <c r="W722" s="7"/>
    </row>
    <row r="723" spans="1:27" ht="22" customHeight="1">
      <c r="A723" s="238" t="str">
        <f>VLOOKUP(Y721,'個票データ(男子)'!$A:$J,2,0)</f>
        <v/>
      </c>
      <c r="B723" s="238"/>
      <c r="C723" s="238" t="str">
        <f>VLOOKUP(Y721,'個票データ(男子)'!$A:$J,3,0)</f>
        <v/>
      </c>
      <c r="D723" s="238"/>
      <c r="E723" s="238"/>
      <c r="F723" s="238" t="str">
        <f>VLOOKUP(Y721,'個票データ(男子)'!$A:$J,4,0)</f>
        <v/>
      </c>
      <c r="G723" s="238"/>
      <c r="H723" s="238">
        <f>'一覧表(男子)'!$C$6</f>
        <v>0</v>
      </c>
      <c r="I723" s="238"/>
      <c r="J723" s="238"/>
      <c r="K723" s="7"/>
      <c r="L723" s="8"/>
      <c r="M723" s="238" t="str">
        <f>VLOOKUP(AA721,'個票データ(男子)'!$A:$J,2,0)</f>
        <v/>
      </c>
      <c r="N723" s="238"/>
      <c r="O723" s="238" t="str">
        <f>VLOOKUP(AA721,'個票データ(男子)'!$A:$J,3,0)</f>
        <v/>
      </c>
      <c r="P723" s="238"/>
      <c r="Q723" s="238"/>
      <c r="R723" s="238" t="str">
        <f>VLOOKUP(AA721,'個票データ(男子)'!$A:$J,4,0)</f>
        <v/>
      </c>
      <c r="S723" s="238"/>
      <c r="T723" s="238">
        <f>'一覧表(男子)'!$C$6</f>
        <v>0</v>
      </c>
      <c r="U723" s="238"/>
      <c r="V723" s="238"/>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8" t="s">
        <v>13</v>
      </c>
      <c r="B726" s="238"/>
      <c r="C726" s="240">
        <f>VLOOKUP(Y726,'個票データ(男子)'!$A:$J,9,0)</f>
        <v>0</v>
      </c>
      <c r="D726" s="240"/>
      <c r="E726" s="240"/>
      <c r="F726" s="238" t="s">
        <v>19</v>
      </c>
      <c r="G726" s="238"/>
      <c r="H726" s="241">
        <f>VLOOKUP(Y726,'個票データ(男子)'!$A:$J,10,0)</f>
        <v>0</v>
      </c>
      <c r="I726" s="241"/>
      <c r="J726" s="241"/>
      <c r="K726" s="7"/>
      <c r="L726" s="8"/>
      <c r="M726" s="239" t="s">
        <v>13</v>
      </c>
      <c r="N726" s="239"/>
      <c r="O726" s="242">
        <f>VLOOKUP(AA726,'個票データ(男子)'!$A:$J,5,0)</f>
        <v>0</v>
      </c>
      <c r="P726" s="242"/>
      <c r="Q726" s="242"/>
      <c r="R726" s="239" t="s">
        <v>19</v>
      </c>
      <c r="S726" s="239"/>
      <c r="T726" s="243">
        <f>VLOOKUP(AA726,'個票データ(男子)'!$A:$J,6,0)</f>
        <v>0</v>
      </c>
      <c r="U726" s="243"/>
      <c r="V726" s="243"/>
      <c r="W726" s="7"/>
      <c r="Y726" s="9">
        <v>97</v>
      </c>
      <c r="AA726" s="9">
        <v>98</v>
      </c>
    </row>
    <row r="727" spans="1:27">
      <c r="A727" s="238" t="s">
        <v>20</v>
      </c>
      <c r="B727" s="238"/>
      <c r="C727" s="238" t="s">
        <v>1</v>
      </c>
      <c r="D727" s="238"/>
      <c r="E727" s="238"/>
      <c r="F727" s="238" t="s">
        <v>22</v>
      </c>
      <c r="G727" s="238"/>
      <c r="H727" s="238" t="s">
        <v>23</v>
      </c>
      <c r="I727" s="238"/>
      <c r="J727" s="238"/>
      <c r="K727" s="7"/>
      <c r="L727" s="8"/>
      <c r="M727" s="239" t="s">
        <v>20</v>
      </c>
      <c r="N727" s="239"/>
      <c r="O727" s="239" t="s">
        <v>1</v>
      </c>
      <c r="P727" s="239"/>
      <c r="Q727" s="239"/>
      <c r="R727" s="239" t="s">
        <v>22</v>
      </c>
      <c r="S727" s="239"/>
      <c r="T727" s="239" t="s">
        <v>23</v>
      </c>
      <c r="U727" s="239"/>
      <c r="V727" s="239"/>
      <c r="W727" s="7"/>
    </row>
    <row r="728" spans="1:27" ht="22" customHeight="1">
      <c r="A728" s="238" t="str">
        <f>VLOOKUP(Y726,'個票データ(男子)'!$A:$J,2,0)</f>
        <v/>
      </c>
      <c r="B728" s="238"/>
      <c r="C728" s="238" t="str">
        <f>VLOOKUP(Y726,'個票データ(男子)'!$A:$J,3,0)</f>
        <v/>
      </c>
      <c r="D728" s="238"/>
      <c r="E728" s="238"/>
      <c r="F728" s="238" t="str">
        <f>VLOOKUP(Y726,'個票データ(男子)'!$A:$J,4,0)</f>
        <v/>
      </c>
      <c r="G728" s="238"/>
      <c r="H728" s="238">
        <f>'一覧表(男子)'!$C$6</f>
        <v>0</v>
      </c>
      <c r="I728" s="238"/>
      <c r="J728" s="238"/>
      <c r="K728" s="7"/>
      <c r="L728" s="8"/>
      <c r="M728" s="239" t="str">
        <f>VLOOKUP(AA726,'個票データ(男子)'!$A:$J,2,0)</f>
        <v/>
      </c>
      <c r="N728" s="239"/>
      <c r="O728" s="239" t="str">
        <f>VLOOKUP(AA726,'個票データ(男子)'!$A:$J,3,0)</f>
        <v/>
      </c>
      <c r="P728" s="239"/>
      <c r="Q728" s="239"/>
      <c r="R728" s="239" t="str">
        <f>VLOOKUP(AA726,'個票データ(男子)'!$A:$J,4,0)</f>
        <v/>
      </c>
      <c r="S728" s="239"/>
      <c r="T728" s="239">
        <f>'一覧表(男子)'!$C$6</f>
        <v>0</v>
      </c>
      <c r="U728" s="239"/>
      <c r="V728" s="239"/>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8" t="s">
        <v>13</v>
      </c>
      <c r="B731" s="238"/>
      <c r="C731" s="240">
        <f>VLOOKUP(Y731,'個票データ(男子)'!$A:$J,7,0)</f>
        <v>0</v>
      </c>
      <c r="D731" s="240"/>
      <c r="E731" s="240"/>
      <c r="F731" s="238" t="s">
        <v>19</v>
      </c>
      <c r="G731" s="238"/>
      <c r="H731" s="241">
        <f>VLOOKUP(Y731,'個票データ(男子)'!$A:$J,8,0)</f>
        <v>0</v>
      </c>
      <c r="I731" s="241"/>
      <c r="J731" s="241"/>
      <c r="K731" s="7"/>
      <c r="L731" s="8"/>
      <c r="M731" s="239" t="s">
        <v>13</v>
      </c>
      <c r="N731" s="239"/>
      <c r="O731" s="242">
        <f>VLOOKUP(AA731,'個票データ(男子)'!$A:$J,9,0)</f>
        <v>0</v>
      </c>
      <c r="P731" s="242"/>
      <c r="Q731" s="242"/>
      <c r="R731" s="239" t="s">
        <v>19</v>
      </c>
      <c r="S731" s="239"/>
      <c r="T731" s="243">
        <f>VLOOKUP(AA731,'個票データ(男子)'!$A:$J,10,0)</f>
        <v>0</v>
      </c>
      <c r="U731" s="243"/>
      <c r="V731" s="243"/>
      <c r="W731" s="7"/>
      <c r="Y731" s="9">
        <v>98</v>
      </c>
      <c r="AA731" s="9">
        <v>98</v>
      </c>
    </row>
    <row r="732" spans="1:27">
      <c r="A732" s="238" t="s">
        <v>20</v>
      </c>
      <c r="B732" s="238"/>
      <c r="C732" s="238" t="s">
        <v>1</v>
      </c>
      <c r="D732" s="238"/>
      <c r="E732" s="238"/>
      <c r="F732" s="238" t="s">
        <v>22</v>
      </c>
      <c r="G732" s="238"/>
      <c r="H732" s="238" t="s">
        <v>23</v>
      </c>
      <c r="I732" s="238"/>
      <c r="J732" s="238"/>
      <c r="K732" s="7"/>
      <c r="L732" s="8"/>
      <c r="M732" s="239" t="s">
        <v>20</v>
      </c>
      <c r="N732" s="239"/>
      <c r="O732" s="239" t="s">
        <v>1</v>
      </c>
      <c r="P732" s="239"/>
      <c r="Q732" s="239"/>
      <c r="R732" s="239" t="s">
        <v>22</v>
      </c>
      <c r="S732" s="239"/>
      <c r="T732" s="239" t="s">
        <v>23</v>
      </c>
      <c r="U732" s="239"/>
      <c r="V732" s="239"/>
      <c r="W732" s="7"/>
    </row>
    <row r="733" spans="1:27" ht="22" customHeight="1">
      <c r="A733" s="238" t="str">
        <f>VLOOKUP(Y731,'個票データ(男子)'!$A:$J,2,0)</f>
        <v/>
      </c>
      <c r="B733" s="238"/>
      <c r="C733" s="238" t="str">
        <f>VLOOKUP(Y731,'個票データ(男子)'!$A:$J,3,0)</f>
        <v/>
      </c>
      <c r="D733" s="238"/>
      <c r="E733" s="238"/>
      <c r="F733" s="238" t="str">
        <f>VLOOKUP(Y731,'個票データ(男子)'!$A:$J,4,0)</f>
        <v/>
      </c>
      <c r="G733" s="238"/>
      <c r="H733" s="238">
        <f>'一覧表(男子)'!$C$6</f>
        <v>0</v>
      </c>
      <c r="I733" s="238"/>
      <c r="J733" s="238"/>
      <c r="K733" s="7"/>
      <c r="L733" s="8"/>
      <c r="M733" s="239" t="str">
        <f>VLOOKUP(AA731,'個票データ(男子)'!$A:$J,2,0)</f>
        <v/>
      </c>
      <c r="N733" s="239"/>
      <c r="O733" s="239" t="str">
        <f>VLOOKUP(AA731,'個票データ(男子)'!$A:$J,3,0)</f>
        <v/>
      </c>
      <c r="P733" s="239"/>
      <c r="Q733" s="239"/>
      <c r="R733" s="239" t="str">
        <f>VLOOKUP(AA731,'個票データ(男子)'!$A:$J,4,0)</f>
        <v/>
      </c>
      <c r="S733" s="239"/>
      <c r="T733" s="239">
        <f>'一覧表(男子)'!$C$6</f>
        <v>0</v>
      </c>
      <c r="U733" s="239"/>
      <c r="V733" s="239"/>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8" t="s">
        <v>13</v>
      </c>
      <c r="B736" s="238"/>
      <c r="C736" s="240">
        <f>VLOOKUP(Y736,'個票データ(男子)'!$A:$J,5,0)</f>
        <v>0</v>
      </c>
      <c r="D736" s="240"/>
      <c r="E736" s="240"/>
      <c r="F736" s="238" t="s">
        <v>19</v>
      </c>
      <c r="G736" s="238"/>
      <c r="H736" s="241">
        <f>VLOOKUP(Y736,'個票データ(男子)'!$A:$J,6,0)</f>
        <v>0</v>
      </c>
      <c r="I736" s="241"/>
      <c r="J736" s="241"/>
      <c r="K736" s="7"/>
      <c r="L736" s="8"/>
      <c r="M736" s="238" t="s">
        <v>13</v>
      </c>
      <c r="N736" s="238"/>
      <c r="O736" s="240">
        <f>VLOOKUP(AA736,'個票データ(男子)'!$A:$J,7,0)</f>
        <v>0</v>
      </c>
      <c r="P736" s="240"/>
      <c r="Q736" s="240"/>
      <c r="R736" s="238" t="s">
        <v>19</v>
      </c>
      <c r="S736" s="238"/>
      <c r="T736" s="241">
        <f>VLOOKUP(AA736,'個票データ(男子)'!$A:$J,8,0)</f>
        <v>0</v>
      </c>
      <c r="U736" s="241"/>
      <c r="V736" s="241"/>
      <c r="W736" s="7"/>
      <c r="Y736" s="9">
        <v>99</v>
      </c>
      <c r="AA736" s="9">
        <v>99</v>
      </c>
    </row>
    <row r="737" spans="1:27">
      <c r="A737" s="238" t="s">
        <v>20</v>
      </c>
      <c r="B737" s="238"/>
      <c r="C737" s="238" t="s">
        <v>1</v>
      </c>
      <c r="D737" s="238"/>
      <c r="E737" s="238"/>
      <c r="F737" s="238" t="s">
        <v>22</v>
      </c>
      <c r="G737" s="238"/>
      <c r="H737" s="238" t="s">
        <v>23</v>
      </c>
      <c r="I737" s="238"/>
      <c r="J737" s="238"/>
      <c r="K737" s="7"/>
      <c r="L737" s="8"/>
      <c r="M737" s="238" t="s">
        <v>20</v>
      </c>
      <c r="N737" s="238"/>
      <c r="O737" s="238" t="s">
        <v>1</v>
      </c>
      <c r="P737" s="238"/>
      <c r="Q737" s="238"/>
      <c r="R737" s="238" t="s">
        <v>22</v>
      </c>
      <c r="S737" s="238"/>
      <c r="T737" s="238" t="s">
        <v>23</v>
      </c>
      <c r="U737" s="238"/>
      <c r="V737" s="238"/>
      <c r="W737" s="7"/>
    </row>
    <row r="738" spans="1:27" ht="22" customHeight="1">
      <c r="A738" s="238" t="str">
        <f>VLOOKUP(Y736,'個票データ(男子)'!$A:$J,2,0)</f>
        <v/>
      </c>
      <c r="B738" s="238"/>
      <c r="C738" s="238" t="str">
        <f>VLOOKUP(Y736,'個票データ(男子)'!$A:$J,3,0)</f>
        <v/>
      </c>
      <c r="D738" s="238"/>
      <c r="E738" s="238"/>
      <c r="F738" s="238" t="str">
        <f>VLOOKUP(Y736,'個票データ(男子)'!$A:$J,4,0)</f>
        <v/>
      </c>
      <c r="G738" s="238"/>
      <c r="H738" s="238">
        <f>'一覧表(男子)'!$C$6</f>
        <v>0</v>
      </c>
      <c r="I738" s="238"/>
      <c r="J738" s="238"/>
      <c r="K738" s="7"/>
      <c r="L738" s="8"/>
      <c r="M738" s="238" t="str">
        <f>VLOOKUP(AA736,'個票データ(男子)'!$A:$J,2,0)</f>
        <v/>
      </c>
      <c r="N738" s="238"/>
      <c r="O738" s="238" t="str">
        <f>VLOOKUP(AA736,'個票データ(男子)'!$A:$J,3,0)</f>
        <v/>
      </c>
      <c r="P738" s="238"/>
      <c r="Q738" s="238"/>
      <c r="R738" s="238" t="str">
        <f>VLOOKUP(AA736,'個票データ(男子)'!$A:$J,4,0)</f>
        <v/>
      </c>
      <c r="S738" s="238"/>
      <c r="T738" s="238">
        <f>'一覧表(男子)'!$C$6</f>
        <v>0</v>
      </c>
      <c r="U738" s="238"/>
      <c r="V738" s="238"/>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8" t="s">
        <v>13</v>
      </c>
      <c r="B741" s="238"/>
      <c r="C741" s="240">
        <f>VLOOKUP(Y741,'個票データ(男子)'!$A:$J,9,0)</f>
        <v>0</v>
      </c>
      <c r="D741" s="240"/>
      <c r="E741" s="240"/>
      <c r="F741" s="238" t="s">
        <v>19</v>
      </c>
      <c r="G741" s="238"/>
      <c r="H741" s="241">
        <f>VLOOKUP(Y741,'個票データ(男子)'!$A:$J,10,0)</f>
        <v>0</v>
      </c>
      <c r="I741" s="241"/>
      <c r="J741" s="241"/>
      <c r="K741" s="7"/>
      <c r="L741" s="8"/>
      <c r="M741" s="239" t="s">
        <v>13</v>
      </c>
      <c r="N741" s="239"/>
      <c r="O741" s="242">
        <f>VLOOKUP(AA741,'個票データ(男子)'!$A:$J,5,0)</f>
        <v>0</v>
      </c>
      <c r="P741" s="242"/>
      <c r="Q741" s="242"/>
      <c r="R741" s="239" t="s">
        <v>19</v>
      </c>
      <c r="S741" s="239"/>
      <c r="T741" s="243">
        <f>VLOOKUP(AA741,'個票データ(男子)'!$A:$J,6,0)</f>
        <v>0</v>
      </c>
      <c r="U741" s="243"/>
      <c r="V741" s="243"/>
      <c r="W741" s="7"/>
      <c r="Y741" s="9">
        <v>99</v>
      </c>
      <c r="AA741" s="9">
        <v>100</v>
      </c>
    </row>
    <row r="742" spans="1:27">
      <c r="A742" s="238" t="s">
        <v>20</v>
      </c>
      <c r="B742" s="238"/>
      <c r="C742" s="238" t="s">
        <v>1</v>
      </c>
      <c r="D742" s="238"/>
      <c r="E742" s="238"/>
      <c r="F742" s="238" t="s">
        <v>22</v>
      </c>
      <c r="G742" s="238"/>
      <c r="H742" s="238" t="s">
        <v>23</v>
      </c>
      <c r="I742" s="238"/>
      <c r="J742" s="238"/>
      <c r="K742" s="7"/>
      <c r="L742" s="8"/>
      <c r="M742" s="239" t="s">
        <v>20</v>
      </c>
      <c r="N742" s="239"/>
      <c r="O742" s="239" t="s">
        <v>1</v>
      </c>
      <c r="P742" s="239"/>
      <c r="Q742" s="239"/>
      <c r="R742" s="239" t="s">
        <v>22</v>
      </c>
      <c r="S742" s="239"/>
      <c r="T742" s="239" t="s">
        <v>23</v>
      </c>
      <c r="U742" s="239"/>
      <c r="V742" s="239"/>
      <c r="W742" s="7"/>
    </row>
    <row r="743" spans="1:27" ht="22" customHeight="1">
      <c r="A743" s="238" t="str">
        <f>VLOOKUP(Y741,'個票データ(男子)'!$A:$J,2,0)</f>
        <v/>
      </c>
      <c r="B743" s="238"/>
      <c r="C743" s="238" t="str">
        <f>VLOOKUP(Y741,'個票データ(男子)'!$A:$J,3,0)</f>
        <v/>
      </c>
      <c r="D743" s="238"/>
      <c r="E743" s="238"/>
      <c r="F743" s="238" t="str">
        <f>VLOOKUP(Y741,'個票データ(男子)'!$A:$J,4,0)</f>
        <v/>
      </c>
      <c r="G743" s="238"/>
      <c r="H743" s="238">
        <f>'一覧表(男子)'!$C$6</f>
        <v>0</v>
      </c>
      <c r="I743" s="238"/>
      <c r="J743" s="238"/>
      <c r="K743" s="7"/>
      <c r="L743" s="8"/>
      <c r="M743" s="239" t="str">
        <f>VLOOKUP(AA741,'個票データ(男子)'!$A:$J,2,0)</f>
        <v/>
      </c>
      <c r="N743" s="239"/>
      <c r="O743" s="239" t="str">
        <f>VLOOKUP(AA741,'個票データ(男子)'!$A:$J,3,0)</f>
        <v/>
      </c>
      <c r="P743" s="239"/>
      <c r="Q743" s="239"/>
      <c r="R743" s="239" t="str">
        <f>VLOOKUP(AA741,'個票データ(男子)'!$A:$J,4,0)</f>
        <v/>
      </c>
      <c r="S743" s="239"/>
      <c r="T743" s="239">
        <f>'一覧表(男子)'!$C$6</f>
        <v>0</v>
      </c>
      <c r="U743" s="239"/>
      <c r="V743" s="239"/>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8" t="s">
        <v>13</v>
      </c>
      <c r="B746" s="238"/>
      <c r="C746" s="240">
        <f>VLOOKUP(Y746,'個票データ(男子)'!$A:$J,7,0)</f>
        <v>0</v>
      </c>
      <c r="D746" s="240"/>
      <c r="E746" s="240"/>
      <c r="F746" s="238" t="s">
        <v>19</v>
      </c>
      <c r="G746" s="238"/>
      <c r="H746" s="241">
        <f>VLOOKUP(Y746,'個票データ(男子)'!$A:$J,8,0)</f>
        <v>0</v>
      </c>
      <c r="I746" s="241"/>
      <c r="J746" s="241"/>
      <c r="K746" s="7"/>
      <c r="L746" s="8"/>
      <c r="M746" s="239" t="s">
        <v>13</v>
      </c>
      <c r="N746" s="239"/>
      <c r="O746" s="242">
        <f>VLOOKUP(AA746,'個票データ(男子)'!$A:$J,9,0)</f>
        <v>0</v>
      </c>
      <c r="P746" s="242"/>
      <c r="Q746" s="242"/>
      <c r="R746" s="239" t="s">
        <v>19</v>
      </c>
      <c r="S746" s="239"/>
      <c r="T746" s="243">
        <f>VLOOKUP(AA746,'個票データ(男子)'!$A:$J,10,0)</f>
        <v>0</v>
      </c>
      <c r="U746" s="243"/>
      <c r="V746" s="243"/>
      <c r="W746" s="7"/>
      <c r="Y746" s="9">
        <v>100</v>
      </c>
      <c r="AA746" s="9">
        <v>100</v>
      </c>
    </row>
    <row r="747" spans="1:27">
      <c r="A747" s="238" t="s">
        <v>20</v>
      </c>
      <c r="B747" s="238"/>
      <c r="C747" s="238" t="s">
        <v>1</v>
      </c>
      <c r="D747" s="238"/>
      <c r="E747" s="238"/>
      <c r="F747" s="238" t="s">
        <v>22</v>
      </c>
      <c r="G747" s="238"/>
      <c r="H747" s="238" t="s">
        <v>23</v>
      </c>
      <c r="I747" s="238"/>
      <c r="J747" s="238"/>
      <c r="K747" s="7"/>
      <c r="L747" s="8"/>
      <c r="M747" s="239" t="s">
        <v>20</v>
      </c>
      <c r="N747" s="239"/>
      <c r="O747" s="239" t="s">
        <v>1</v>
      </c>
      <c r="P747" s="239"/>
      <c r="Q747" s="239"/>
      <c r="R747" s="239" t="s">
        <v>22</v>
      </c>
      <c r="S747" s="239"/>
      <c r="T747" s="239" t="s">
        <v>23</v>
      </c>
      <c r="U747" s="239"/>
      <c r="V747" s="239"/>
      <c r="W747" s="7"/>
    </row>
    <row r="748" spans="1:27" ht="22" customHeight="1">
      <c r="A748" s="238" t="str">
        <f>VLOOKUP(Y746,'個票データ(男子)'!$A:$J,2,0)</f>
        <v/>
      </c>
      <c r="B748" s="238"/>
      <c r="C748" s="238" t="str">
        <f>VLOOKUP(Y746,'個票データ(男子)'!$A:$J,3,0)</f>
        <v/>
      </c>
      <c r="D748" s="238"/>
      <c r="E748" s="238"/>
      <c r="F748" s="238" t="str">
        <f>VLOOKUP(Y746,'個票データ(男子)'!$A:$J,4,0)</f>
        <v/>
      </c>
      <c r="G748" s="238"/>
      <c r="H748" s="238">
        <f>'一覧表(男子)'!$C$6</f>
        <v>0</v>
      </c>
      <c r="I748" s="238"/>
      <c r="J748" s="238"/>
      <c r="K748" s="7"/>
      <c r="L748" s="8"/>
      <c r="M748" s="239" t="str">
        <f>VLOOKUP(AA746,'個票データ(男子)'!$A:$J,2,0)</f>
        <v/>
      </c>
      <c r="N748" s="239"/>
      <c r="O748" s="239" t="str">
        <f>VLOOKUP(AA746,'個票データ(男子)'!$A:$J,3,0)</f>
        <v/>
      </c>
      <c r="P748" s="239"/>
      <c r="Q748" s="239"/>
      <c r="R748" s="239" t="str">
        <f>VLOOKUP(AA746,'個票データ(男子)'!$A:$J,4,0)</f>
        <v/>
      </c>
      <c r="S748" s="239"/>
      <c r="T748" s="239">
        <f>'一覧表(男子)'!$C$6</f>
        <v>0</v>
      </c>
      <c r="U748" s="239"/>
      <c r="V748" s="239"/>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48" t="s">
        <v>58</v>
      </c>
      <c r="E2" s="249"/>
      <c r="F2" s="250"/>
      <c r="G2" s="36"/>
      <c r="H2" s="40"/>
      <c r="J2" s="248" t="s">
        <v>59</v>
      </c>
      <c r="K2" s="249"/>
      <c r="L2" s="250"/>
      <c r="M2" s="36"/>
      <c r="N2" s="40"/>
    </row>
    <row r="3" spans="1:14" ht="13" customHeight="1">
      <c r="A3" s="37"/>
      <c r="B3" s="40"/>
      <c r="D3" s="14" t="s">
        <v>29</v>
      </c>
      <c r="E3" s="244">
        <f>'一覧表(男子)'!C6</f>
        <v>0</v>
      </c>
      <c r="F3" s="245"/>
      <c r="G3" s="37"/>
      <c r="H3" s="40"/>
      <c r="J3" s="14" t="s">
        <v>29</v>
      </c>
      <c r="K3" s="244">
        <f>'一覧表(男子)'!C6</f>
        <v>0</v>
      </c>
      <c r="L3" s="245"/>
      <c r="M3" s="37"/>
      <c r="N3" s="40"/>
    </row>
    <row r="4" spans="1:14" ht="13" customHeight="1">
      <c r="A4" s="37"/>
      <c r="B4" s="40"/>
      <c r="D4" s="14" t="s">
        <v>28</v>
      </c>
      <c r="E4" s="246"/>
      <c r="F4" s="247"/>
      <c r="G4" s="37"/>
      <c r="H4" s="40"/>
      <c r="J4" s="14" t="s">
        <v>28</v>
      </c>
      <c r="K4" s="246"/>
      <c r="L4" s="247"/>
      <c r="M4" s="37"/>
      <c r="N4" s="40"/>
    </row>
    <row r="5" spans="1:14" ht="13" customHeight="1">
      <c r="A5" s="38"/>
      <c r="B5" s="40"/>
      <c r="C5" s="58"/>
      <c r="D5" s="16" t="s">
        <v>24</v>
      </c>
      <c r="E5" s="16" t="s">
        <v>31</v>
      </c>
      <c r="F5" s="16" t="s">
        <v>30</v>
      </c>
      <c r="G5" s="38"/>
      <c r="H5" s="40"/>
      <c r="I5" s="59"/>
      <c r="J5" s="16" t="s">
        <v>24</v>
      </c>
      <c r="K5" s="16" t="s">
        <v>31</v>
      </c>
      <c r="L5" s="16" t="s">
        <v>30</v>
      </c>
      <c r="M5" s="38"/>
      <c r="N5" s="40"/>
    </row>
    <row r="6" spans="1:14" ht="13"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3"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3"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3"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3"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3"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48" t="s">
        <v>58</v>
      </c>
      <c r="E14" s="249"/>
      <c r="F14" s="250"/>
      <c r="G14" s="36"/>
      <c r="H14" s="40"/>
      <c r="J14" s="248" t="s">
        <v>59</v>
      </c>
      <c r="K14" s="249"/>
      <c r="L14" s="250"/>
      <c r="M14" s="36"/>
      <c r="N14" s="40"/>
    </row>
    <row r="15" spans="1:14" ht="13" customHeight="1">
      <c r="A15" s="37"/>
      <c r="B15" s="40"/>
      <c r="D15" s="14" t="s">
        <v>29</v>
      </c>
      <c r="E15" s="244" t="str">
        <f>'一覧表(男子)'!C6&amp;"Ａ"</f>
        <v>Ａ</v>
      </c>
      <c r="F15" s="245"/>
      <c r="G15" s="37"/>
      <c r="H15" s="40"/>
      <c r="J15" s="14" t="s">
        <v>29</v>
      </c>
      <c r="K15" s="244" t="str">
        <f>'一覧表(男子)'!C6&amp;"Ａ"</f>
        <v>Ａ</v>
      </c>
      <c r="L15" s="245"/>
      <c r="M15" s="37"/>
      <c r="N15" s="40"/>
    </row>
    <row r="16" spans="1:14" ht="13" customHeight="1">
      <c r="A16" s="37"/>
      <c r="B16" s="40"/>
      <c r="D16" s="14" t="s">
        <v>19</v>
      </c>
      <c r="E16" s="246"/>
      <c r="F16" s="247"/>
      <c r="G16" s="37"/>
      <c r="H16" s="40"/>
      <c r="J16" s="14" t="s">
        <v>19</v>
      </c>
      <c r="K16" s="246"/>
      <c r="L16" s="247"/>
      <c r="M16" s="37"/>
      <c r="N16" s="40"/>
    </row>
    <row r="17" spans="1:14" ht="13" customHeight="1">
      <c r="A17" s="38"/>
      <c r="B17" s="40"/>
      <c r="C17" s="58"/>
      <c r="D17" s="16" t="s">
        <v>24</v>
      </c>
      <c r="E17" s="16" t="s">
        <v>31</v>
      </c>
      <c r="F17" s="16" t="s">
        <v>22</v>
      </c>
      <c r="G17" s="38"/>
      <c r="H17" s="40"/>
      <c r="I17" s="57"/>
      <c r="J17" s="16" t="s">
        <v>24</v>
      </c>
      <c r="K17" s="16" t="s">
        <v>31</v>
      </c>
      <c r="L17" s="16" t="s">
        <v>22</v>
      </c>
      <c r="M17" s="38"/>
      <c r="N17" s="40"/>
    </row>
    <row r="18" spans="1:14" ht="13"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3"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3"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3"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3"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3"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48" t="s">
        <v>58</v>
      </c>
      <c r="E26" s="249"/>
      <c r="F26" s="250"/>
      <c r="G26" s="36"/>
      <c r="H26" s="40"/>
      <c r="J26" s="248" t="s">
        <v>59</v>
      </c>
      <c r="K26" s="249"/>
      <c r="L26" s="250"/>
      <c r="M26" s="36"/>
      <c r="N26" s="40"/>
    </row>
    <row r="27" spans="1:14" ht="13" customHeight="1">
      <c r="A27" s="37"/>
      <c r="B27" s="40"/>
      <c r="D27" s="14" t="s">
        <v>29</v>
      </c>
      <c r="E27" s="244" t="str">
        <f>'一覧表(男子)'!C6&amp;"B"</f>
        <v>B</v>
      </c>
      <c r="F27" s="245"/>
      <c r="G27" s="37"/>
      <c r="H27" s="40"/>
      <c r="J27" s="14" t="s">
        <v>29</v>
      </c>
      <c r="K27" s="244" t="str">
        <f>'一覧表(男子)'!C6&amp;"B"</f>
        <v>B</v>
      </c>
      <c r="L27" s="245"/>
      <c r="M27" s="37"/>
      <c r="N27" s="40"/>
    </row>
    <row r="28" spans="1:14" ht="13" customHeight="1">
      <c r="A28" s="37"/>
      <c r="B28" s="40"/>
      <c r="D28" s="14" t="s">
        <v>19</v>
      </c>
      <c r="E28" s="246"/>
      <c r="F28" s="247"/>
      <c r="G28" s="37"/>
      <c r="H28" s="40"/>
      <c r="J28" s="14" t="s">
        <v>19</v>
      </c>
      <c r="K28" s="246"/>
      <c r="L28" s="247"/>
      <c r="M28" s="37"/>
      <c r="N28" s="40"/>
    </row>
    <row r="29" spans="1:14" ht="13" customHeight="1">
      <c r="A29" s="38"/>
      <c r="B29" s="40"/>
      <c r="C29" s="15"/>
      <c r="D29" s="16" t="s">
        <v>24</v>
      </c>
      <c r="E29" s="16" t="s">
        <v>31</v>
      </c>
      <c r="F29" s="16" t="s">
        <v>22</v>
      </c>
      <c r="G29" s="38"/>
      <c r="H29" s="40"/>
      <c r="I29" s="57"/>
      <c r="J29" s="16" t="s">
        <v>24</v>
      </c>
      <c r="K29" s="16" t="s">
        <v>31</v>
      </c>
      <c r="L29" s="16" t="s">
        <v>22</v>
      </c>
      <c r="M29" s="38"/>
      <c r="N29" s="40"/>
    </row>
    <row r="30" spans="1:14" ht="13"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3"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3"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3"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3"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3"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48" t="s">
        <v>58</v>
      </c>
      <c r="E38" s="249"/>
      <c r="F38" s="250"/>
      <c r="G38" s="36"/>
      <c r="H38" s="40"/>
      <c r="J38" s="248" t="s">
        <v>59</v>
      </c>
      <c r="K38" s="249"/>
      <c r="L38" s="250"/>
      <c r="M38" s="36"/>
      <c r="N38" s="40"/>
    </row>
    <row r="39" spans="1:14" ht="13" customHeight="1">
      <c r="A39" s="37"/>
      <c r="B39" s="40"/>
      <c r="D39" s="14" t="s">
        <v>29</v>
      </c>
      <c r="E39" s="244" t="str">
        <f>'一覧表(男子)'!C6&amp;"C"</f>
        <v>C</v>
      </c>
      <c r="F39" s="245"/>
      <c r="G39" s="37"/>
      <c r="H39" s="40"/>
      <c r="J39" s="14" t="s">
        <v>29</v>
      </c>
      <c r="K39" s="244" t="str">
        <f>'一覧表(男子)'!C6&amp;"C"</f>
        <v>C</v>
      </c>
      <c r="L39" s="245"/>
      <c r="M39" s="37"/>
      <c r="N39" s="40"/>
    </row>
    <row r="40" spans="1:14" ht="13" customHeight="1">
      <c r="A40" s="37"/>
      <c r="B40" s="40"/>
      <c r="D40" s="14" t="s">
        <v>19</v>
      </c>
      <c r="E40" s="246"/>
      <c r="F40" s="247"/>
      <c r="G40" s="37"/>
      <c r="H40" s="40"/>
      <c r="J40" s="14" t="s">
        <v>19</v>
      </c>
      <c r="K40" s="246"/>
      <c r="L40" s="247"/>
      <c r="M40" s="37"/>
      <c r="N40" s="40"/>
    </row>
    <row r="41" spans="1:14" ht="13" customHeight="1">
      <c r="A41" s="38"/>
      <c r="B41" s="40"/>
      <c r="C41" s="15"/>
      <c r="D41" s="16" t="s">
        <v>24</v>
      </c>
      <c r="E41" s="16" t="s">
        <v>31</v>
      </c>
      <c r="F41" s="16" t="s">
        <v>22</v>
      </c>
      <c r="G41" s="38"/>
      <c r="H41" s="40"/>
      <c r="I41" s="57"/>
      <c r="J41" s="16" t="s">
        <v>24</v>
      </c>
      <c r="K41" s="16" t="s">
        <v>31</v>
      </c>
      <c r="L41" s="16" t="s">
        <v>22</v>
      </c>
      <c r="M41" s="38"/>
      <c r="N41" s="40"/>
    </row>
    <row r="42" spans="1:14" ht="13"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3"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3"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3"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3"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3"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48" t="s">
        <v>58</v>
      </c>
      <c r="E50" s="249"/>
      <c r="F50" s="250"/>
      <c r="G50" s="36"/>
      <c r="H50" s="40"/>
      <c r="J50" s="248" t="s">
        <v>59</v>
      </c>
      <c r="K50" s="249"/>
      <c r="L50" s="250"/>
      <c r="M50" s="36"/>
      <c r="N50" s="40"/>
    </row>
    <row r="51" spans="1:14" ht="13" customHeight="1">
      <c r="A51" s="37"/>
      <c r="B51" s="40"/>
      <c r="D51" s="14" t="s">
        <v>29</v>
      </c>
      <c r="E51" s="244" t="str">
        <f>'一覧表(男子)'!C6&amp;"D"</f>
        <v>D</v>
      </c>
      <c r="F51" s="245"/>
      <c r="G51" s="37"/>
      <c r="H51" s="40"/>
      <c r="J51" s="14" t="s">
        <v>29</v>
      </c>
      <c r="K51" s="244" t="str">
        <f>'一覧表(男子)'!C6&amp;"D"</f>
        <v>D</v>
      </c>
      <c r="L51" s="245"/>
      <c r="M51" s="37"/>
      <c r="N51" s="40"/>
    </row>
    <row r="52" spans="1:14" ht="13" customHeight="1">
      <c r="A52" s="37"/>
      <c r="B52" s="40"/>
      <c r="D52" s="14" t="s">
        <v>19</v>
      </c>
      <c r="E52" s="246"/>
      <c r="F52" s="247"/>
      <c r="G52" s="37"/>
      <c r="H52" s="40"/>
      <c r="J52" s="14" t="s">
        <v>19</v>
      </c>
      <c r="K52" s="246"/>
      <c r="L52" s="247"/>
      <c r="M52" s="37"/>
      <c r="N52" s="40"/>
    </row>
    <row r="53" spans="1:14" ht="13" customHeight="1">
      <c r="A53" s="38"/>
      <c r="B53" s="40"/>
      <c r="C53" s="15"/>
      <c r="D53" s="16" t="s">
        <v>24</v>
      </c>
      <c r="E53" s="16" t="s">
        <v>31</v>
      </c>
      <c r="F53" s="16" t="s">
        <v>22</v>
      </c>
      <c r="G53" s="38"/>
      <c r="H53" s="40"/>
      <c r="I53" s="57"/>
      <c r="J53" s="16" t="s">
        <v>24</v>
      </c>
      <c r="K53" s="16" t="s">
        <v>31</v>
      </c>
      <c r="L53" s="16" t="s">
        <v>22</v>
      </c>
      <c r="M53" s="38"/>
      <c r="N53" s="40"/>
    </row>
    <row r="54" spans="1:14" ht="13"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3"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3"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3"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3"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3"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48" t="s">
        <v>58</v>
      </c>
      <c r="E62" s="249"/>
      <c r="F62" s="250"/>
      <c r="G62" s="36"/>
      <c r="H62" s="40"/>
      <c r="J62" s="248" t="s">
        <v>59</v>
      </c>
      <c r="K62" s="249"/>
      <c r="L62" s="250"/>
      <c r="M62" s="36"/>
      <c r="N62" s="40"/>
    </row>
    <row r="63" spans="1:14" ht="13" customHeight="1">
      <c r="A63" s="37"/>
      <c r="B63" s="40"/>
      <c r="D63" s="14" t="s">
        <v>29</v>
      </c>
      <c r="E63" s="244" t="str">
        <f>'一覧表(男子)'!C6&amp;"E"</f>
        <v>E</v>
      </c>
      <c r="F63" s="245"/>
      <c r="G63" s="37"/>
      <c r="H63" s="40"/>
      <c r="J63" s="14" t="s">
        <v>29</v>
      </c>
      <c r="K63" s="244" t="str">
        <f>'一覧表(男子)'!C6&amp;"E"</f>
        <v>E</v>
      </c>
      <c r="L63" s="245"/>
      <c r="M63" s="37"/>
      <c r="N63" s="40"/>
    </row>
    <row r="64" spans="1:14" ht="13" customHeight="1">
      <c r="A64" s="37"/>
      <c r="B64" s="40"/>
      <c r="D64" s="14" t="s">
        <v>19</v>
      </c>
      <c r="E64" s="246"/>
      <c r="F64" s="247"/>
      <c r="G64" s="37"/>
      <c r="H64" s="40"/>
      <c r="J64" s="14" t="s">
        <v>19</v>
      </c>
      <c r="K64" s="246"/>
      <c r="L64" s="247"/>
      <c r="M64" s="37"/>
      <c r="N64" s="40"/>
    </row>
    <row r="65" spans="1:14" ht="13" customHeight="1">
      <c r="A65" s="38"/>
      <c r="B65" s="40"/>
      <c r="C65" s="15"/>
      <c r="D65" s="16" t="s">
        <v>24</v>
      </c>
      <c r="E65" s="16" t="s">
        <v>31</v>
      </c>
      <c r="F65" s="16" t="s">
        <v>22</v>
      </c>
      <c r="G65" s="38"/>
      <c r="H65" s="40"/>
      <c r="I65" s="57"/>
      <c r="J65" s="16" t="s">
        <v>24</v>
      </c>
      <c r="K65" s="16" t="s">
        <v>31</v>
      </c>
      <c r="L65" s="16" t="s">
        <v>22</v>
      </c>
      <c r="M65" s="38"/>
      <c r="N65" s="40"/>
    </row>
    <row r="66" spans="1:14" ht="13"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3"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3"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3"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3"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3"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48" t="s">
        <v>58</v>
      </c>
      <c r="E74" s="249"/>
      <c r="F74" s="250"/>
      <c r="G74" s="36"/>
      <c r="H74" s="40"/>
      <c r="J74" s="248" t="s">
        <v>59</v>
      </c>
      <c r="K74" s="249"/>
      <c r="L74" s="250"/>
      <c r="M74" s="36"/>
      <c r="N74" s="40"/>
    </row>
    <row r="75" spans="1:14" ht="13" customHeight="1">
      <c r="A75" s="37"/>
      <c r="B75" s="40"/>
      <c r="D75" s="14" t="s">
        <v>29</v>
      </c>
      <c r="E75" s="244" t="str">
        <f>'一覧表(男子)'!C6&amp;"F"</f>
        <v>F</v>
      </c>
      <c r="F75" s="245"/>
      <c r="G75" s="37"/>
      <c r="H75" s="40"/>
      <c r="J75" s="14" t="s">
        <v>29</v>
      </c>
      <c r="K75" s="244" t="str">
        <f>'一覧表(男子)'!C6&amp;"F"</f>
        <v>F</v>
      </c>
      <c r="L75" s="245"/>
      <c r="M75" s="37"/>
      <c r="N75" s="40"/>
    </row>
    <row r="76" spans="1:14" ht="13" customHeight="1">
      <c r="A76" s="37"/>
      <c r="B76" s="40"/>
      <c r="D76" s="14" t="s">
        <v>19</v>
      </c>
      <c r="E76" s="246"/>
      <c r="F76" s="247"/>
      <c r="G76" s="37"/>
      <c r="H76" s="40"/>
      <c r="J76" s="14" t="s">
        <v>19</v>
      </c>
      <c r="K76" s="246"/>
      <c r="L76" s="247"/>
      <c r="M76" s="37"/>
      <c r="N76" s="40"/>
    </row>
    <row r="77" spans="1:14" ht="13" customHeight="1">
      <c r="A77" s="38"/>
      <c r="B77" s="40"/>
      <c r="C77" s="15"/>
      <c r="D77" s="16" t="s">
        <v>24</v>
      </c>
      <c r="E77" s="16" t="s">
        <v>31</v>
      </c>
      <c r="F77" s="16" t="s">
        <v>22</v>
      </c>
      <c r="G77" s="38"/>
      <c r="H77" s="40"/>
      <c r="I77" s="60"/>
      <c r="J77" s="16" t="s">
        <v>24</v>
      </c>
      <c r="K77" s="16" t="s">
        <v>31</v>
      </c>
      <c r="L77" s="16" t="s">
        <v>22</v>
      </c>
      <c r="M77" s="38"/>
      <c r="N77" s="40"/>
    </row>
    <row r="78" spans="1:14" ht="13"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3"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3"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3"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3"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3"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3" customHeight="1">
      <c r="A84" s="85"/>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67</v>
      </c>
      <c r="H1" s="76" t="s">
        <v>68</v>
      </c>
      <c r="I1" s="77"/>
    </row>
    <row r="3" spans="1:9" ht="30" customHeight="1" thickBot="1">
      <c r="A3" s="78" t="s">
        <v>69</v>
      </c>
      <c r="B3" s="251" t="str">
        <f>IF('一覧表(男子)'!M3="","",'一覧表(男子)'!M3)</f>
        <v>第67回全日本中学生通信陸上競技大会西尾張予選会</v>
      </c>
      <c r="C3" s="251"/>
      <c r="D3" s="251"/>
      <c r="E3" s="251"/>
      <c r="F3" s="251"/>
      <c r="G3" s="251"/>
    </row>
    <row r="4" spans="1:9" ht="30" customHeight="1" thickBot="1">
      <c r="A4" s="79" t="s">
        <v>70</v>
      </c>
      <c r="B4" s="252" t="str">
        <f>IF('一覧表(男子)'!C6="","",'一覧表(男子)'!C6)</f>
        <v/>
      </c>
      <c r="C4" s="252"/>
      <c r="D4" s="252"/>
      <c r="E4" s="252"/>
      <c r="F4" s="252"/>
      <c r="G4" s="252"/>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2021-05-05T22:18:40Z</dcterms:modified>
</cp:coreProperties>
</file>