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405" windowWidth="19320" windowHeight="9555" tabRatio="925" activeTab="0"/>
  </bookViews>
  <sheets>
    <sheet name="要項を必ずお読みください" sheetId="1" r:id="rId1"/>
    <sheet name="注意事項" sheetId="2" r:id="rId2"/>
    <sheet name="①学校情報入力" sheetId="3" r:id="rId3"/>
    <sheet name="②選手情報入力" sheetId="4" r:id="rId4"/>
    <sheet name="③リレー情報確認" sheetId="5" r:id="rId5"/>
    <sheet name="④種目別人数" sheetId="6" r:id="rId6"/>
    <sheet name="⑤申込一覧表" sheetId="7" r:id="rId7"/>
    <sheet name="記録確認表" sheetId="8" r:id="rId8"/>
    <sheet name="　　　　　" sheetId="9" r:id="rId9"/>
    <sheet name="種目情報" sheetId="10" r:id="rId10"/>
    <sheet name="data_kyogisha" sheetId="11" r:id="rId11"/>
    <sheet name="data_team" sheetId="12" r:id="rId12"/>
  </sheets>
  <externalReferences>
    <externalReference r:id="rId15"/>
    <externalReference r:id="rId16"/>
  </externalReferences>
  <definedNames>
    <definedName name="_xlnm.Print_Area" localSheetId="5">'④種目別人数'!$A$1:$H$43</definedName>
    <definedName name="_xlnm.Print_Area" localSheetId="6">'⑤申込一覧表'!$A$3:$U$133</definedName>
    <definedName name="_xlnm.Print_Area" localSheetId="7">'記録確認表'!$A$1:$M$97</definedName>
    <definedName name="_xlnm.Print_Titles" localSheetId="7">'記録確認表'!$1:$3</definedName>
    <definedName name="リレー">'[1]一覧表'!$R$13</definedName>
    <definedName name="女子種目">'[2]一覧表'!$U$13:$U$28</definedName>
    <definedName name="性別">'[1]一覧表'!$S$13:$S$14</definedName>
    <definedName name="男子種目">'[1]一覧表'!$T$13:$T$32</definedName>
    <definedName name="男種目">'[2]一覧表'!$T$13:$T$32</definedName>
  </definedNames>
  <calcPr fullCalcOnLoad="1"/>
</workbook>
</file>

<file path=xl/comments3.xml><?xml version="1.0" encoding="utf-8"?>
<comments xmlns="http://schemas.openxmlformats.org/spreadsheetml/2006/main">
  <authors>
    <author>KATSUMI</author>
  </authors>
  <commentList>
    <comment ref="D3" authorId="0">
      <text>
        <r>
          <rPr>
            <b/>
            <sz val="14"/>
            <rFont val="ＭＳ Ｐゴシック"/>
            <family val="3"/>
          </rPr>
          <t>入力の必要はありません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D4" authorId="0">
      <text>
        <r>
          <rPr>
            <b/>
            <sz val="14"/>
            <rFont val="ＭＳ Ｐゴシック"/>
            <family val="3"/>
          </rPr>
          <t>愛知県立･名古屋市立等を省いてください</t>
        </r>
      </text>
    </comment>
    <comment ref="D6" authorId="0">
      <text>
        <r>
          <rPr>
            <b/>
            <sz val="16"/>
            <rFont val="ＭＳ Ｐゴシック"/>
            <family val="3"/>
          </rPr>
          <t>半角ｶﾀｶﾅ</t>
        </r>
        <r>
          <rPr>
            <b/>
            <sz val="9"/>
            <rFont val="ＭＳ Ｐゴシック"/>
            <family val="3"/>
          </rPr>
          <t>で入力してください。</t>
        </r>
      </text>
    </comment>
    <comment ref="D9" authorId="0">
      <text>
        <r>
          <rPr>
            <b/>
            <sz val="14"/>
            <rFont val="ＭＳ Ｐゴシック"/>
            <family val="3"/>
          </rPr>
          <t>プログラム購入部数を入力してください。</t>
        </r>
      </text>
    </comment>
    <comment ref="D5" authorId="0">
      <text>
        <r>
          <rPr>
            <b/>
            <sz val="14"/>
            <rFont val="ＭＳ Ｐゴシック"/>
            <family val="3"/>
          </rPr>
          <t>愛知県立･名古屋市立等を省いてください</t>
        </r>
      </text>
    </comment>
  </commentList>
</comments>
</file>

<file path=xl/comments4.xml><?xml version="1.0" encoding="utf-8"?>
<comments xmlns="http://schemas.openxmlformats.org/spreadsheetml/2006/main">
  <authors>
    <author>fumiaki</author>
  </authors>
  <commentList>
    <comment ref="E10" authorId="0">
      <text>
        <r>
          <rPr>
            <b/>
            <sz val="9"/>
            <rFont val="ＭＳ ゴシック"/>
            <family val="3"/>
          </rPr>
          <t>入力の必要はありません</t>
        </r>
      </text>
    </comment>
    <comment ref="I1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5" authorId="0">
      <text>
        <r>
          <rPr>
            <b/>
            <sz val="9"/>
            <rFont val="ＭＳ ゴシック"/>
            <family val="3"/>
          </rPr>
          <t xml:space="preserve">記録の入力方法　※すべて半角
   ＜例＞
</t>
        </r>
        <r>
          <rPr>
            <sz val="9"/>
            <rFont val="ＭＳ ゴシック"/>
            <family val="3"/>
          </rPr>
          <t xml:space="preserve"> ① 41.35　 　（41秒35）
 ② 46.00   　（46秒00）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O5" authorId="0">
      <text>
        <r>
          <rPr>
            <b/>
            <sz val="9"/>
            <rFont val="ＭＳ ゴシック"/>
            <family val="3"/>
          </rPr>
          <t xml:space="preserve">記録の入力方法　※すべて半角
　 ＜例＞
</t>
        </r>
        <r>
          <rPr>
            <sz val="9"/>
            <rFont val="ＭＳ ゴシック"/>
            <family val="3"/>
          </rPr>
          <t xml:space="preserve"> ① 3.35.76 　（3分35秒76）
 ② 4.20.00 　（4分20秒00）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O6" authorId="0">
      <text>
        <r>
          <rPr>
            <b/>
            <sz val="9"/>
            <rFont val="ＭＳ ゴシック"/>
            <family val="3"/>
          </rPr>
          <t xml:space="preserve">記録の入力方法　※すべて半角
　 ＜例＞
</t>
        </r>
        <r>
          <rPr>
            <sz val="9"/>
            <rFont val="ＭＳ ゴシック"/>
            <family val="3"/>
          </rPr>
          <t xml:space="preserve"> ① 3.35.76 　（3分35秒76）
 ② 4.20.00 　（4分20秒00）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1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1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1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1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1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1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1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1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1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2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2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2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2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2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2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2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2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2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2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3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3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3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3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3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3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3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3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3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3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4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4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4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4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4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4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4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4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4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4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5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5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5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5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5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5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5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5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5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5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6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6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6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6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6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6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6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6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6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6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7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7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7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7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7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7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7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7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7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7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8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8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8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8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8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8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8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8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8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8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9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9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9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9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9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9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9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9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9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9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1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1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1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1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1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1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1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1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1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1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2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2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2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2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2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2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2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2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2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2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3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3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3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3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3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3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3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3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3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3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4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4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4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4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4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4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4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4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4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4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5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5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5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5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5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5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5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5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5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5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6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6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6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6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6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6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6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6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6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6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7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7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7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7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7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7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7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7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7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7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8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8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8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8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8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8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8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8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8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8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9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9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9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9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9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9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9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9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9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9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6" authorId="0">
      <text>
        <r>
          <rPr>
            <b/>
            <sz val="9"/>
            <rFont val="ＭＳ ゴシック"/>
            <family val="3"/>
          </rPr>
          <t xml:space="preserve">記録の入力方法　※すべて半角
   ＜例＞
</t>
        </r>
        <r>
          <rPr>
            <sz val="9"/>
            <rFont val="ＭＳ ゴシック"/>
            <family val="3"/>
          </rPr>
          <t xml:space="preserve"> ① 41.35　 　（41秒35）
 ② 46.00   　（46秒00）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</commentList>
</comments>
</file>

<file path=xl/sharedStrings.xml><?xml version="1.0" encoding="utf-8"?>
<sst xmlns="http://schemas.openxmlformats.org/spreadsheetml/2006/main" count="522" uniqueCount="365">
  <si>
    <t>ﾅﾝﾊﾞｰ</t>
  </si>
  <si>
    <t>学年</t>
  </si>
  <si>
    <t>男</t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</si>
  <si>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</si>
  <si>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</si>
  <si>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</si>
  <si>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</si>
  <si>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</si>
  <si>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</si>
  <si>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</si>
  <si>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</si>
  <si>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</si>
  <si>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</si>
  <si>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</si>
  <si>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</si>
  <si>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</si>
  <si>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</si>
  <si>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</si>
  <si>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</si>
  <si>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</si>
  <si>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</si>
  <si>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</si>
  <si>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</si>
  <si>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</si>
  <si>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</si>
  <si>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</si>
  <si>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</si>
  <si>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</si>
  <si>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</si>
  <si>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</si>
  <si>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</si>
  <si>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</si>
  <si>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</si>
  <si>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</si>
  <si>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</si>
  <si>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</si>
  <si>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</si>
  <si>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連絡先電話番号</t>
  </si>
  <si>
    <t>性別</t>
  </si>
  <si>
    <t>学年</t>
  </si>
  <si>
    <t>記録</t>
  </si>
  <si>
    <t>種目１</t>
  </si>
  <si>
    <t>記録１</t>
  </si>
  <si>
    <t>例</t>
  </si>
  <si>
    <t>西三　太郎</t>
  </si>
  <si>
    <t>4X100mR</t>
  </si>
  <si>
    <t>4X400mR</t>
  </si>
  <si>
    <t>氏　名</t>
  </si>
  <si>
    <t>A4サイズ</t>
  </si>
  <si>
    <t>男　　　子</t>
  </si>
  <si>
    <t>女　　　子</t>
  </si>
  <si>
    <t>種　　目</t>
  </si>
  <si>
    <t>申込数</t>
  </si>
  <si>
    <t>種　　　目</t>
  </si>
  <si>
    <t>男種目</t>
  </si>
  <si>
    <t>女種目</t>
  </si>
  <si>
    <t>４×１００ｍＲ</t>
  </si>
  <si>
    <t>４×４００ｍＲ</t>
  </si>
  <si>
    <t>種目別申込人数一覧表</t>
  </si>
  <si>
    <t>女</t>
  </si>
  <si>
    <t>男</t>
  </si>
  <si>
    <t>○</t>
  </si>
  <si>
    <t>大会名</t>
  </si>
  <si>
    <t>チームNO</t>
  </si>
  <si>
    <t>所属コード</t>
  </si>
  <si>
    <t>チーム名</t>
  </si>
  <si>
    <t>チーム名カナ</t>
  </si>
  <si>
    <t>チーム名略称</t>
  </si>
  <si>
    <t>チーム正式名称</t>
  </si>
  <si>
    <t>ID</t>
  </si>
  <si>
    <t>参加競技-競技コード</t>
  </si>
  <si>
    <t>参加競技-自己記録</t>
  </si>
  <si>
    <t>参加競技-オープン参加FLG</t>
  </si>
  <si>
    <t>参加競技-記録FLG</t>
  </si>
  <si>
    <t>ﾅﾝﾊﾞｰ</t>
  </si>
  <si>
    <t>申込チーム数</t>
  </si>
  <si>
    <t>②選手情報入力</t>
  </si>
  <si>
    <t>④種目別人数一覧表</t>
  </si>
  <si>
    <t>※種目数・参加料等を確認してから印刷をしてください。</t>
  </si>
  <si>
    <t>⑤申込者一覧表</t>
  </si>
  <si>
    <t xml:space="preserve">チーム名 </t>
  </si>
  <si>
    <t>54秒23</t>
  </si>
  <si>
    <t>↓</t>
  </si>
  <si>
    <t xml:space="preserve">１ </t>
  </si>
  <si>
    <t xml:space="preserve">３ </t>
  </si>
  <si>
    <t>期　日</t>
  </si>
  <si>
    <t>会　場</t>
  </si>
  <si>
    <t>　　②選手情報の入力</t>
  </si>
  <si>
    <t>送付先</t>
  </si>
  <si>
    <t>　★問い合わせ先</t>
  </si>
  <si>
    <t>　★データ入力前にこのページの内容を必ずお読みください。</t>
  </si>
  <si>
    <t>12秒00</t>
  </si>
  <si>
    <t>　　 のときは整数で表示されます。</t>
  </si>
  <si>
    <t>大会要項（出場制限等）をよく読んで入力してください。</t>
  </si>
  <si>
    <t>　　なっていることを確認してください。</t>
  </si>
  <si>
    <t>←入力</t>
  </si>
  <si>
    <t>　　※リレーに出場する選手は、リレー種目の欄へ「○」を入力してください。</t>
  </si>
  <si>
    <t>○</t>
  </si>
  <si>
    <t>男100m</t>
  </si>
  <si>
    <t>★記録がない場合は空欄にしてください。</t>
  </si>
  <si>
    <r>
      <t>　　※</t>
    </r>
    <r>
      <rPr>
        <b/>
        <u val="single"/>
        <sz val="11"/>
        <color indexed="8"/>
        <rFont val="ＭＳ 明朝"/>
        <family val="1"/>
      </rPr>
      <t>入力は、男子を先に入力し、続けて女子を入力してください。</t>
    </r>
  </si>
  <si>
    <t>　・参加選手のナンバー、氏名、性別、学年、申込種目、記録を入力してください。</t>
  </si>
  <si>
    <t>Ord</t>
  </si>
  <si>
    <r>
      <t>　　※</t>
    </r>
    <r>
      <rPr>
        <b/>
        <sz val="11"/>
        <color indexed="10"/>
        <rFont val="ＭＳ ゴシック"/>
        <family val="3"/>
      </rPr>
      <t>記録は、次のとおり入力してください。</t>
    </r>
  </si>
  <si>
    <t>4分07秒00</t>
  </si>
  <si>
    <t>4.07.00</t>
  </si>
  <si>
    <t>氏　名</t>
  </si>
  <si>
    <t>このファイルの内容は、プログラム編成及び作成、記録処理、その他競技会運営の目的で使用します。</t>
  </si>
  <si>
    <t>　＜注意事項等＞</t>
  </si>
  <si>
    <t>　 ※記録が１分未満で、10分の1以下が「00」</t>
  </si>
  <si>
    <t>例１</t>
  </si>
  <si>
    <t>例２</t>
  </si>
  <si>
    <t>例３</t>
  </si>
  <si>
    <t>ナンバー・氏名・種目等、入力間違いのないようにお願いします。</t>
  </si>
  <si>
    <t>ｾｲｻﾝ ﾀﾛｳ</t>
  </si>
  <si>
    <t>ﾌﾘｶﾞﾅ</t>
  </si>
  <si>
    <t>種目</t>
  </si>
  <si>
    <t>区　分</t>
  </si>
  <si>
    <t>Ｎｏ．</t>
  </si>
  <si>
    <t>学校名</t>
  </si>
  <si>
    <t>監督名</t>
  </si>
  <si>
    <t>Ｎｏ</t>
  </si>
  <si>
    <t>登録番号</t>
  </si>
  <si>
    <t>個人出場種目</t>
  </si>
  <si>
    <t>氏　　　名</t>
  </si>
  <si>
    <t>4X400mR</t>
  </si>
  <si>
    <t>4X100mR</t>
  </si>
  <si>
    <t>ﾅﾝﾊﾞｰ</t>
  </si>
  <si>
    <t>男4X100mR</t>
  </si>
  <si>
    <t>男4X400mR</t>
  </si>
  <si>
    <t>男4X100mR</t>
  </si>
  <si>
    <t>女4X100mR</t>
  </si>
  <si>
    <t>男子</t>
  </si>
  <si>
    <t>女子</t>
  </si>
  <si>
    <t>リレー</t>
  </si>
  <si>
    <t>種目</t>
  </si>
  <si>
    <t>No</t>
  </si>
  <si>
    <t>FLAG</t>
  </si>
  <si>
    <t>記録</t>
  </si>
  <si>
    <r>
      <t xml:space="preserve">氏　名
</t>
    </r>
    <r>
      <rPr>
        <b/>
        <sz val="8"/>
        <color indexed="10"/>
        <rFont val="ＭＳ 明朝"/>
        <family val="1"/>
      </rPr>
      <t>姓と名の間に
全角ｽﾍﾟｰｽ1つ</t>
    </r>
  </si>
  <si>
    <r>
      <t xml:space="preserve">ﾌﾘｶﾞﾅ
</t>
    </r>
    <r>
      <rPr>
        <b/>
        <sz val="8"/>
        <color indexed="10"/>
        <rFont val="ＭＳ 明朝"/>
        <family val="1"/>
      </rPr>
      <t>姓と名の間に
半角ｽﾍﾟｰｽ1つ</t>
    </r>
  </si>
  <si>
    <r>
      <t>←入力(ハイフンを入れる)　</t>
    </r>
    <r>
      <rPr>
        <b/>
        <sz val="11"/>
        <rFont val="ＭＳ ゴシック"/>
        <family val="3"/>
      </rPr>
      <t>※緊急時に連絡がとれる番号</t>
    </r>
  </si>
  <si>
    <t>ｶﾅ</t>
  </si>
  <si>
    <t>このファイルは申込人数90名まで入力できます。男女合わせて90名を超える場合は、男女別で作成してください。</t>
  </si>
  <si>
    <t>　・必要事項を入力してください。</t>
  </si>
  <si>
    <t>女4X100mR</t>
  </si>
  <si>
    <t>女4X400mR</t>
  </si>
  <si>
    <t>リレー</t>
  </si>
  <si>
    <t>ﾅﾝﾊﾞｰ</t>
  </si>
  <si>
    <t>氏　名</t>
  </si>
  <si>
    <t>性</t>
  </si>
  <si>
    <t>年</t>
  </si>
  <si>
    <t>記録確認表</t>
  </si>
  <si>
    <t>4R</t>
  </si>
  <si>
    <t>16R</t>
  </si>
  <si>
    <t xml:space="preserve">７ </t>
  </si>
  <si>
    <t>コピーしたデータを貼り付ける場合は、「形式を選択して貼り付け」から「値」を選択して貼り付けてください。</t>
  </si>
  <si>
    <t>人数</t>
  </si>
  <si>
    <t>男　　子</t>
  </si>
  <si>
    <t>女　　子</t>
  </si>
  <si>
    <t>※コピーしたデータを貼り付ける場合は、「形式を選択して貼り付け」から「値」で貼り付けてください。</t>
  </si>
  <si>
    <t>男　　　子</t>
  </si>
  <si>
    <t>女　　　子</t>
  </si>
  <si>
    <t>大会名</t>
  </si>
  <si>
    <t>一覧表用　種目名</t>
  </si>
  <si>
    <t>振込明細書のコピーを裏面に添付してください</t>
  </si>
  <si>
    <r>
      <t>申込は、</t>
    </r>
    <r>
      <rPr>
        <b/>
        <u val="single"/>
        <sz val="12"/>
        <color indexed="10"/>
        <rFont val="ＭＳ ゴシック"/>
        <family val="3"/>
      </rPr>
      <t>メール送信と書類提出の両方が必要になります</t>
    </r>
    <r>
      <rPr>
        <sz val="11"/>
        <color indexed="8"/>
        <rFont val="ＭＳ 明朝"/>
        <family val="1"/>
      </rPr>
      <t>ので、お忘れのないようにお願いします。</t>
    </r>
  </si>
  <si>
    <t>⇒</t>
  </si>
  <si>
    <t>20m</t>
  </si>
  <si>
    <t>20m00</t>
  </si>
  <si>
    <t>※データを修正する場合は、必ず「Delete」キーを使用してください。</t>
  </si>
  <si>
    <t>競技者NO</t>
  </si>
  <si>
    <t>男400R</t>
  </si>
  <si>
    <t>リレー記録</t>
  </si>
  <si>
    <t>4X100mR</t>
  </si>
  <si>
    <t>4X400mR</t>
  </si>
  <si>
    <t>男子</t>
  </si>
  <si>
    <t>女子</t>
  </si>
  <si>
    <t>男1600R</t>
  </si>
  <si>
    <t>女400R</t>
  </si>
  <si>
    <t>女1600R</t>
  </si>
  <si>
    <t>※必要事項を全て入力してください。</t>
  </si>
  <si>
    <t>※リレー種目にエントリーをする場合は○を選択し、「③リレー情報確認」でメンバーを確認してください。</t>
  </si>
  <si>
    <t>※リレーにエントリーをする選手とチームの記録を確認してください。</t>
  </si>
  <si>
    <t>③リレー情報確認</t>
  </si>
  <si>
    <t>※修正をする場合は「②選手情報入力」で修正してください。</t>
  </si>
  <si>
    <r>
      <t>　・</t>
    </r>
    <r>
      <rPr>
        <b/>
        <sz val="11"/>
        <color indexed="10"/>
        <rFont val="ＭＳ ゴシック"/>
        <family val="3"/>
      </rPr>
      <t>「種目別人数一覧」</t>
    </r>
    <r>
      <rPr>
        <b/>
        <sz val="11"/>
        <rFont val="ＭＳ ゴシック"/>
        <family val="3"/>
      </rPr>
      <t>の裏面に</t>
    </r>
    <r>
      <rPr>
        <b/>
        <sz val="11"/>
        <color indexed="10"/>
        <rFont val="ＭＳ ゴシック"/>
        <family val="3"/>
      </rPr>
      <t>振込明細書のコピーを添付して</t>
    </r>
    <r>
      <rPr>
        <sz val="11"/>
        <rFont val="ＭＳ 明朝"/>
        <family val="1"/>
      </rPr>
      <t>郵送してください。</t>
    </r>
  </si>
  <si>
    <t>〒463-8799　守山郵便局　私書箱１４号　名古屋地区陸上競技協会</t>
  </si>
  <si>
    <t>勝見　昌弘　宛</t>
  </si>
  <si>
    <t>高校</t>
  </si>
  <si>
    <t>種　目　数</t>
  </si>
  <si>
    <t>種目計</t>
  </si>
  <si>
    <t>種目数</t>
  </si>
  <si>
    <t>リレー</t>
  </si>
  <si>
    <t>　・種目ごとの申込人数と申込金額を確認してください。</t>
  </si>
  <si>
    <t>　・プログラム購入部数を入力後、合計金額を確認して印刷をしてください。</t>
  </si>
  <si>
    <t>リレー計</t>
  </si>
  <si>
    <t>部</t>
  </si>
  <si>
    <t>団体名</t>
  </si>
  <si>
    <r>
      <t>※入力漏れや入力ミスがないか確認してから印刷をしてください。</t>
    </r>
    <r>
      <rPr>
        <b/>
        <sz val="9"/>
        <rFont val="ＭＳ ゴシック"/>
        <family val="3"/>
      </rPr>
      <t>(ページを指定して印刷：30名ごとにＡ４用紙１枚)</t>
    </r>
  </si>
  <si>
    <t>男</t>
  </si>
  <si>
    <t>女</t>
  </si>
  <si>
    <t>申込責任者</t>
  </si>
  <si>
    <t>申込責任者</t>
  </si>
  <si>
    <r>
      <t>入力したデータを削除・修正する場合は、必ず「Delete」キーで処理してください。</t>
    </r>
    <r>
      <rPr>
        <b/>
        <sz val="14"/>
        <color indexed="10"/>
        <rFont val="ＭＳ 明朝"/>
        <family val="1"/>
      </rPr>
      <t>※行削除はしないでください！</t>
    </r>
  </si>
  <si>
    <t>　・正しく送信されれば、受信した旨の返信が届きます。</t>
  </si>
  <si>
    <t>このシートを印刷し裏面に振込明細のコピーを添付してください</t>
  </si>
  <si>
    <t>役員ができる方のお名前を入力してください</t>
  </si>
  <si>
    <t>toiawase.nagoya@gmail.com</t>
  </si>
  <si>
    <t>メール送信期限</t>
  </si>
  <si>
    <t>※必ずメールを送信してください！　書類のみでは受け付けできません。</t>
  </si>
  <si>
    <t>書類郵送期限　</t>
  </si>
  <si>
    <t>←変更しました</t>
  </si>
  <si>
    <t>メール送信後に郵送願います。</t>
  </si>
  <si>
    <t xml:space="preserve">２ </t>
  </si>
  <si>
    <t xml:space="preserve">４ </t>
  </si>
  <si>
    <t xml:space="preserve">５ </t>
  </si>
  <si>
    <t xml:space="preserve">６ </t>
  </si>
  <si>
    <t>　★作業の流れは次のとおりです。　データの入力は①②のシートのみです。</t>
  </si>
  <si>
    <t>　　①団体情報の入力</t>
  </si>
  <si>
    <t>・プログラム購入部数もこちらで入力となります。</t>
  </si>
  <si>
    <t>↓</t>
  </si>
  <si>
    <r>
      <t>　　※</t>
    </r>
    <r>
      <rPr>
        <b/>
        <sz val="11"/>
        <color indexed="10"/>
        <rFont val="ＭＳ ゴシック"/>
        <family val="3"/>
      </rPr>
      <t>氏名</t>
    </r>
    <r>
      <rPr>
        <sz val="11"/>
        <color indexed="8"/>
        <rFont val="ＭＳ 明朝"/>
        <family val="1"/>
      </rPr>
      <t>については、</t>
    </r>
    <r>
      <rPr>
        <b/>
        <sz val="11"/>
        <color indexed="10"/>
        <rFont val="ＭＳ ゴシック"/>
        <family val="3"/>
      </rPr>
      <t>姓と名の間に全角スペースを１つ</t>
    </r>
    <r>
      <rPr>
        <sz val="11"/>
        <color indexed="8"/>
        <rFont val="ＭＳ 明朝"/>
        <family val="1"/>
      </rPr>
      <t>入れてください。</t>
    </r>
  </si>
  <si>
    <r>
      <t>　　※</t>
    </r>
    <r>
      <rPr>
        <b/>
        <sz val="11"/>
        <color indexed="10"/>
        <rFont val="ＭＳ ゴシック"/>
        <family val="3"/>
      </rPr>
      <t>ﾌﾘｶﾞﾅ</t>
    </r>
    <r>
      <rPr>
        <sz val="11"/>
        <color indexed="8"/>
        <rFont val="ＭＳ 明朝"/>
        <family val="1"/>
      </rPr>
      <t>については、</t>
    </r>
    <r>
      <rPr>
        <b/>
        <sz val="11"/>
        <color indexed="10"/>
        <rFont val="ＭＳ ゴシック"/>
        <family val="3"/>
      </rPr>
      <t>姓と名の間に半角スペースを１つ</t>
    </r>
    <r>
      <rPr>
        <sz val="11"/>
        <color indexed="8"/>
        <rFont val="ＭＳ 明朝"/>
        <family val="1"/>
      </rPr>
      <t>入れてください。</t>
    </r>
  </si>
  <si>
    <r>
      <t>◎トラック種目・・・・分秒をドット「．」で区切り、</t>
    </r>
    <r>
      <rPr>
        <b/>
        <u val="single"/>
        <sz val="11"/>
        <color indexed="10"/>
        <rFont val="ＭＳ ゴシック"/>
        <family val="3"/>
      </rPr>
      <t>100分の1秒まで入力</t>
    </r>
  </si>
  <si>
    <r>
      <t>◎フィールド種目・・・メートルを「m」で区切り、</t>
    </r>
    <r>
      <rPr>
        <b/>
        <u val="single"/>
        <sz val="11"/>
        <color indexed="10"/>
        <rFont val="ＭＳ ゴシック"/>
        <family val="3"/>
      </rPr>
      <t>cm単位まで入力（「cm」の文字は入れない）</t>
    </r>
  </si>
  <si>
    <t>⇒</t>
  </si>
  <si>
    <t>↓</t>
  </si>
  <si>
    <r>
      <t>　・入力したファイルを送信してください。</t>
    </r>
  </si>
  <si>
    <r>
      <t>　・</t>
    </r>
    <r>
      <rPr>
        <b/>
        <u val="single"/>
        <sz val="11"/>
        <color indexed="10"/>
        <rFont val="ＭＳ ゴシック"/>
        <family val="3"/>
      </rPr>
      <t>メールの件名に「大会名」と「団体名」を入力してください。</t>
    </r>
  </si>
  <si>
    <t xml:space="preserve">mail：   </t>
  </si>
  <si>
    <t>　　③種目別人数の確認・印刷</t>
  </si>
  <si>
    <t>　　④ファイルの保存</t>
  </si>
  <si>
    <t>　　⑤メール送信</t>
  </si>
  <si>
    <t>　　⑥参加料の振込</t>
  </si>
  <si>
    <t>　　⑦郵送</t>
  </si>
  <si>
    <t>　　⑧申込完了</t>
  </si>
  <si>
    <t>①団体情報入力</t>
  </si>
  <si>
    <t>団体コード</t>
  </si>
  <si>
    <t>　未記入(担当者が入力します)</t>
  </si>
  <si>
    <t>団体名</t>
  </si>
  <si>
    <t>略称団体名</t>
  </si>
  <si>
    <t>団体名ﾌﾘｶﾞﾅ</t>
  </si>
  <si>
    <t>申込責任者</t>
  </si>
  <si>
    <t>役員のできる方のお名前を入力してください</t>
  </si>
  <si>
    <r>
      <t xml:space="preserve">　  </t>
    </r>
    <r>
      <rPr>
        <sz val="11"/>
        <rFont val="ＭＳ 明朝"/>
        <family val="1"/>
      </rPr>
      <t>※リレーメンバーは、</t>
    </r>
    <r>
      <rPr>
        <b/>
        <i/>
        <sz val="12"/>
        <color indexed="10"/>
        <rFont val="ＭＳ ゴシック"/>
        <family val="3"/>
      </rPr>
      <t>③リレー情報確認</t>
    </r>
    <r>
      <rPr>
        <sz val="11"/>
        <rFont val="ＭＳ 明朝"/>
        <family val="1"/>
      </rPr>
      <t>タブでご確認ください。</t>
    </r>
  </si>
  <si>
    <r>
      <t>　・</t>
    </r>
    <r>
      <rPr>
        <b/>
        <u val="single"/>
        <sz val="11"/>
        <color indexed="10"/>
        <rFont val="ＭＳ ゴシック"/>
        <family val="3"/>
      </rPr>
      <t>ファイル名のアンダーバーの部分をチーム名（例：○○○）に変更し</t>
    </r>
    <r>
      <rPr>
        <sz val="11"/>
        <color indexed="8"/>
        <rFont val="ＭＳ 明朝"/>
        <family val="1"/>
      </rPr>
      <t>保存してください。メールに添付するときは、ファイル名がチーム名に</t>
    </r>
  </si>
  <si>
    <r>
      <t>　・記録会分の参加料を振り込み、</t>
    </r>
    <r>
      <rPr>
        <b/>
        <sz val="11"/>
        <color indexed="10"/>
        <rFont val="ＭＳ ゴシック"/>
        <family val="3"/>
      </rPr>
      <t>明細書のコピーを「種目別人数一覧」の裏面に添付</t>
    </r>
    <r>
      <rPr>
        <sz val="11"/>
        <color indexed="8"/>
        <rFont val="ＭＳ 明朝"/>
        <family val="1"/>
      </rPr>
      <t>してください。</t>
    </r>
  </si>
  <si>
    <t>種目２</t>
  </si>
  <si>
    <t>記録２</t>
  </si>
  <si>
    <t>男1500m</t>
  </si>
  <si>
    <t>男走高跳</t>
  </si>
  <si>
    <t>男走幅跳</t>
  </si>
  <si>
    <t>男4X100mR</t>
  </si>
  <si>
    <t>女4X100mR</t>
  </si>
  <si>
    <t>女1500m</t>
  </si>
  <si>
    <t>女走高跳</t>
  </si>
  <si>
    <t>女走幅跳</t>
  </si>
  <si>
    <t>種目数×700円</t>
  </si>
  <si>
    <t>リレー参加数✕1000円</t>
  </si>
  <si>
    <t>プログラム部数✕700円</t>
  </si>
  <si>
    <t>支払金額</t>
  </si>
  <si>
    <t>プログラム購入部数</t>
  </si>
  <si>
    <t>部</t>
  </si>
  <si>
    <r>
      <t>←入力 中･高･大を入れて</t>
    </r>
    <r>
      <rPr>
        <b/>
        <sz val="11"/>
        <rFont val="ＭＳ ゴシック"/>
        <family val="3"/>
      </rPr>
      <t>全角６文字以内です</t>
    </r>
  </si>
  <si>
    <t>←入力 半角カタカナで入力してください。</t>
  </si>
  <si>
    <t xml:space="preserve">８ </t>
  </si>
  <si>
    <t>男女で、行を空けないでください。</t>
  </si>
  <si>
    <t>２．場  所</t>
  </si>
  <si>
    <t>３．種  目</t>
  </si>
  <si>
    <t>（男子）</t>
  </si>
  <si>
    <t>４．参加について</t>
  </si>
  <si>
    <t>三菱東京UFJ銀行　尾張新川支店　（店番号８９４）</t>
  </si>
  <si>
    <t>普通預金　口座番号００７４９４８</t>
  </si>
  <si>
    <t>口座人名義　名古屋地区陸上競技協会　会長　坂井田酵三</t>
  </si>
  <si>
    <t>振込の際は、振込名義を大会番号＋団体名で行ってください。</t>
  </si>
  <si>
    <t>振込口座の間違いにお気をつけください。</t>
  </si>
  <si>
    <t>団体名が判らなくなりますので、</t>
  </si>
  <si>
    <t>走幅跳</t>
  </si>
  <si>
    <t>6m99</t>
  </si>
  <si>
    <t>改訂版</t>
  </si>
  <si>
    <t>第５回名古屋地区競技会
プレシーズンゲーム</t>
  </si>
  <si>
    <t>大会番号　</t>
  </si>
  <si>
    <t>００６</t>
  </si>
  <si>
    <t xml:space="preserve">１．期  日        </t>
  </si>
  <si>
    <t>平成28年3月20日(日)</t>
  </si>
  <si>
    <t>知多運動公園陸上競技場</t>
  </si>
  <si>
    <t>短距離種目を変更しました。</t>
  </si>
  <si>
    <r>
      <t>砲丸投,高校砲丸投,</t>
    </r>
    <r>
      <rPr>
        <b/>
        <sz val="12"/>
        <rFont val="ＭＳ Ｐゴシック"/>
        <family val="3"/>
      </rPr>
      <t>中学砲丸投</t>
    </r>
    <r>
      <rPr>
        <sz val="12"/>
        <rFont val="ＭＳ Ｐ明朝"/>
        <family val="1"/>
      </rPr>
      <t>,円盤投,高校円盤投,</t>
    </r>
    <r>
      <rPr>
        <b/>
        <sz val="12"/>
        <rFont val="ＭＳ Ｐゴシック"/>
        <family val="3"/>
      </rPr>
      <t>中学円盤投</t>
    </r>
  </si>
  <si>
    <t>（女子）</t>
  </si>
  <si>
    <t>(2)中学生は陸協の個人登録番号で申し込んでください。</t>
  </si>
  <si>
    <t>(3)他地区、他県登録者の参加は原則認めていません。</t>
  </si>
  <si>
    <t>(4)中学生の出場は、太字で示した種目に限ります。</t>
  </si>
  <si>
    <t>(5)投てき種目において、中学・高校の設定がある場合には、
必ずそのカテゴリーに申し込んでください。</t>
  </si>
  <si>
    <t>(6)リレーについては、事前の番組編成は行いません。申し込みチームと登録者、</t>
  </si>
  <si>
    <t>　　申し込みランキングのみ表示し、オーダー用紙が提出されてから番組編成を行います。</t>
  </si>
  <si>
    <t>(7)　団体情報シートをプリントアウトして、参加料振込用紙のコピーを添付して</t>
  </si>
  <si>
    <t>　　　守山郵便局まで郵送してください。</t>
  </si>
  <si>
    <t>５．参加料</t>
  </si>
  <si>
    <t>一般・大学・高校700円　中学生500円　　　</t>
  </si>
  <si>
    <t>リレー　１チーム1000円</t>
  </si>
  <si>
    <t>６．申込ｱﾄﾞﾚｽ</t>
  </si>
  <si>
    <t>＊申し込みのファイルは、各カテゴリーのものを使用してください。</t>
  </si>
  <si>
    <t>７．申込締切</t>
  </si>
  <si>
    <t>８．振込先</t>
  </si>
  <si>
    <t>ゆうちょ銀行への振込</t>
  </si>
  <si>
    <t>口座番号</t>
  </si>
  <si>
    <t>00870 = 3 = 90904</t>
  </si>
  <si>
    <t>加入者名</t>
  </si>
  <si>
    <t>名古屋地区陸上競技協会</t>
  </si>
  <si>
    <r>
      <t>ゆうちょ銀行以外</t>
    </r>
    <r>
      <rPr>
        <b/>
        <sz val="12"/>
        <rFont val="ＭＳ 明朝"/>
        <family val="1"/>
      </rPr>
      <t>からの振り込みを行う場合は、以下の番号を使用してください。</t>
    </r>
  </si>
  <si>
    <t>店名</t>
  </si>
  <si>
    <t>〇八九</t>
  </si>
  <si>
    <t>支店</t>
  </si>
  <si>
    <t>ｾﾞﾛﾊﾁｷｭｳ</t>
  </si>
  <si>
    <t>店番</t>
  </si>
  <si>
    <t>０８９</t>
  </si>
  <si>
    <t>当座預金</t>
  </si>
  <si>
    <t>００９０９０４</t>
  </si>
  <si>
    <t>三菱東京UFJ銀行への振り込み</t>
  </si>
  <si>
    <t>９．振込上の注意</t>
  </si>
  <si>
    <t>　　例）　００１ｱｻﾋｶﾞｵｶｺｳｺｳ</t>
  </si>
  <si>
    <r>
      <t>振込団体名に、</t>
    </r>
    <r>
      <rPr>
        <b/>
        <sz val="12"/>
        <rFont val="ＭＳ Ｐゴシック"/>
        <family val="3"/>
      </rPr>
      <t>ｱｲﾁｹﾝﾘﾂ</t>
    </r>
    <r>
      <rPr>
        <sz val="12"/>
        <rFont val="ＭＳ Ｐゴシック"/>
        <family val="3"/>
      </rPr>
      <t>や</t>
    </r>
    <r>
      <rPr>
        <b/>
        <sz val="12"/>
        <rFont val="ＭＳ Ｐゴシック"/>
        <family val="3"/>
      </rPr>
      <t>ﾅｺﾞﾔｼﾘﾂ</t>
    </r>
    <r>
      <rPr>
        <sz val="12"/>
        <rFont val="ＭＳ Ｐゴシック"/>
        <family val="3"/>
      </rPr>
      <t>は、</t>
    </r>
    <r>
      <rPr>
        <b/>
        <sz val="20"/>
        <rFont val="ＭＳ Ｐゴシック"/>
        <family val="3"/>
      </rPr>
      <t>絶対に付けないで</t>
    </r>
    <r>
      <rPr>
        <sz val="12"/>
        <rFont val="ＭＳ Ｐゴシック"/>
        <family val="3"/>
      </rPr>
      <t>ください</t>
    </r>
  </si>
  <si>
    <t>10．その他</t>
  </si>
  <si>
    <r>
      <t>(１)プログラムは</t>
    </r>
    <r>
      <rPr>
        <u val="single"/>
        <sz val="12"/>
        <rFont val="ＭＳ Ｐ明朝"/>
        <family val="1"/>
      </rPr>
      <t>予約有料販売（７００円）</t>
    </r>
    <r>
      <rPr>
        <sz val="12"/>
        <rFont val="ＭＳ Ｐ明朝"/>
        <family val="1"/>
      </rPr>
      <t>です。</t>
    </r>
  </si>
  <si>
    <t>(２)フィールド競技のトップ８は実施しません。</t>
  </si>
  <si>
    <t>(３)知多陸上競技場は、屋根が少ないので雨等の対策について十分注意してください。</t>
  </si>
  <si>
    <t>(４)時間プログラム、受付一覧、大会注意事項は、大会10日前ぐらいに
　  名古屋地区陸協ホームページ（名古屋地区陸協で検索）にアップします。</t>
  </si>
  <si>
    <t>（５）メールの件名には、必ず団体名を記入してください。</t>
  </si>
  <si>
    <t>（６）申込ファイル名も団体名に変えてから送信してください。</t>
  </si>
  <si>
    <r>
      <rPr>
        <b/>
        <sz val="16"/>
        <color indexed="10"/>
        <rFont val="ＭＳ Ｐゴシック"/>
        <family val="3"/>
      </rPr>
      <t>６０ｍ,３００ｍ</t>
    </r>
    <r>
      <rPr>
        <b/>
        <sz val="12"/>
        <rFont val="ＭＳ Ｐゴシック"/>
        <family val="3"/>
      </rPr>
      <t>,１５００ｍ,４×１００ｍＲ,走高跳,走幅跳,</t>
    </r>
  </si>
  <si>
    <r>
      <rPr>
        <b/>
        <sz val="16"/>
        <color indexed="10"/>
        <rFont val="ＭＳ Ｐゴシック"/>
        <family val="3"/>
      </rPr>
      <t>６０ｍ，３００ｍ</t>
    </r>
    <r>
      <rPr>
        <b/>
        <sz val="16"/>
        <rFont val="ＭＳ Ｐゴシック"/>
        <family val="3"/>
      </rPr>
      <t>，</t>
    </r>
    <r>
      <rPr>
        <b/>
        <sz val="12"/>
        <rFont val="ＭＳ Ｐゴシック"/>
        <family val="3"/>
      </rPr>
      <t>１５００ｍ，４×１００ｍＲ，</t>
    </r>
  </si>
  <si>
    <r>
      <t>(1)</t>
    </r>
    <r>
      <rPr>
        <sz val="16"/>
        <rFont val="ＭＳ Ｐ明朝"/>
        <family val="1"/>
      </rPr>
      <t>１人</t>
    </r>
    <r>
      <rPr>
        <b/>
        <sz val="16"/>
        <rFont val="ＭＳ Ｐゴシック"/>
        <family val="3"/>
      </rPr>
      <t>１種目とします。</t>
    </r>
    <r>
      <rPr>
        <sz val="12"/>
        <rFont val="ＭＳ Ｐ明朝"/>
        <family val="1"/>
      </rPr>
      <t>（リレー種目は除く）リレーは１団体１チームとします。</t>
    </r>
  </si>
  <si>
    <r>
      <t>メールアドレス　　　</t>
    </r>
    <r>
      <rPr>
        <sz val="20"/>
        <rFont val="ＭＳ Ｐゴシック"/>
        <family val="3"/>
      </rPr>
      <t>preseasongame@gmail.com</t>
    </r>
    <r>
      <rPr>
        <sz val="14"/>
        <rFont val="ＭＳ Ｐ明朝"/>
        <family val="1"/>
      </rPr>
      <t>　　</t>
    </r>
  </si>
  <si>
    <t>(７)平成２７年度の登録番号で申し込みください。</t>
  </si>
  <si>
    <t>第７回名古屋地区競技会　プレシーズンゲーム</t>
  </si>
  <si>
    <t>平成28年3月20日(日)</t>
  </si>
  <si>
    <t>年度当初の要項から、若干の種目変更があります。必ず、添付の要項を確認願います。</t>
  </si>
  <si>
    <r>
      <t>E-mail：</t>
    </r>
    <r>
      <rPr>
        <b/>
        <sz val="18"/>
        <color indexed="8"/>
        <rFont val="ＭＳ 明朝"/>
        <family val="1"/>
      </rPr>
      <t>preseasongame@gmail.com</t>
    </r>
  </si>
  <si>
    <t>平成28年2月20日(土)　19:00</t>
  </si>
  <si>
    <t>平成28年2月22日(月）必着</t>
  </si>
  <si>
    <t>団体名</t>
  </si>
  <si>
    <t>団体名</t>
  </si>
  <si>
    <t>男60m</t>
  </si>
  <si>
    <t>男300m</t>
  </si>
  <si>
    <t>男60m</t>
  </si>
  <si>
    <t>女60m</t>
  </si>
  <si>
    <t>男300m</t>
  </si>
  <si>
    <t>女300m</t>
  </si>
  <si>
    <t>女砲丸投</t>
  </si>
  <si>
    <t>女円盤投</t>
  </si>
  <si>
    <t>男高校砲丸投</t>
  </si>
  <si>
    <t>男高校円盤投</t>
  </si>
  <si>
    <r>
      <t>走高跳,</t>
    </r>
    <r>
      <rPr>
        <b/>
        <sz val="12"/>
        <color indexed="10"/>
        <rFont val="ＭＳ Ｐゴシック"/>
        <family val="3"/>
      </rPr>
      <t>走幅跳</t>
    </r>
    <r>
      <rPr>
        <b/>
        <sz val="12"/>
        <rFont val="ＭＳ Ｐゴシック"/>
        <family val="3"/>
      </rPr>
      <t>,円盤投,</t>
    </r>
    <r>
      <rPr>
        <sz val="12"/>
        <rFont val="ＭＳ Ｐ明朝"/>
        <family val="1"/>
      </rPr>
      <t>砲丸投</t>
    </r>
    <r>
      <rPr>
        <b/>
        <sz val="12"/>
        <rFont val="ＭＳ Ｐゴシック"/>
        <family val="3"/>
      </rPr>
      <t>,中学砲丸投</t>
    </r>
  </si>
  <si>
    <t>短距離･跳躍種目を変更しました。</t>
  </si>
  <si>
    <t>知多運動公園陸上競技場</t>
  </si>
  <si>
    <t>女中学砲丸投</t>
  </si>
  <si>
    <t>女中学円盤投</t>
  </si>
  <si>
    <t>男中学砲丸投</t>
  </si>
  <si>
    <t>男中学円盤投</t>
  </si>
  <si>
    <t>男高校砲丸投</t>
  </si>
  <si>
    <t>男高校円盤投</t>
  </si>
  <si>
    <t>高校用</t>
  </si>
  <si>
    <t>女砲丸投</t>
  </si>
  <si>
    <t>女円盤投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</si>
</sst>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gge&quot;年&quot;m&quot;月&quot;d&quot;日&quot;&quot;(&quot;aaa&quot;)&quot;"/>
    <numFmt numFmtId="178" formatCode="[$-411]ggge&quot;年&quot;m&quot;月&quot;d&quot;日&quot;&quot;(&quot;aaa&quot;)必着&quot;"/>
  </numFmts>
  <fonts count="1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ＤＨＰ平成明朝体W7"/>
      <family val="0"/>
    </font>
    <font>
      <sz val="14"/>
      <name val="ＤＨＰ平成明朝体W7"/>
      <family val="0"/>
    </font>
    <font>
      <sz val="12"/>
      <name val="ＤＨＰ平成明朝体W7"/>
      <family val="0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1"/>
      <name val="ＤＦ平成明朝体W7"/>
      <family val="0"/>
    </font>
    <font>
      <b/>
      <sz val="11"/>
      <name val="ＭＳ 明朝"/>
      <family val="1"/>
    </font>
    <font>
      <sz val="11"/>
      <name val="ＭＳ 明朝"/>
      <family val="1"/>
    </font>
    <font>
      <sz val="16"/>
      <name val="ＭＳ Ｐゴシック"/>
      <family val="3"/>
    </font>
    <font>
      <b/>
      <sz val="8"/>
      <color indexed="10"/>
      <name val="ＭＳ 明朝"/>
      <family val="1"/>
    </font>
    <font>
      <b/>
      <u val="single"/>
      <sz val="11"/>
      <color indexed="8"/>
      <name val="ＭＳ 明朝"/>
      <family val="1"/>
    </font>
    <font>
      <b/>
      <u val="single"/>
      <sz val="11"/>
      <color indexed="10"/>
      <name val="ＭＳ ゴシック"/>
      <family val="3"/>
    </font>
    <font>
      <b/>
      <sz val="12"/>
      <name val="ＭＳ ゴシック"/>
      <family val="3"/>
    </font>
    <font>
      <b/>
      <u val="single"/>
      <sz val="12"/>
      <color indexed="10"/>
      <name val="ＭＳ 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sz val="22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9"/>
      <color indexed="10"/>
      <name val="ＭＳ 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明朝"/>
      <family val="1"/>
    </font>
    <font>
      <b/>
      <sz val="14"/>
      <color indexed="10"/>
      <name val="ＭＳ 明朝"/>
      <family val="1"/>
    </font>
    <font>
      <b/>
      <sz val="14"/>
      <name val="ＭＳ ゴシック"/>
      <family val="3"/>
    </font>
    <font>
      <b/>
      <sz val="12"/>
      <color indexed="8"/>
      <name val="ＭＳ 明朝"/>
      <family val="1"/>
    </font>
    <font>
      <b/>
      <sz val="9"/>
      <name val="ＭＳ Ｐゴシック"/>
      <family val="3"/>
    </font>
    <font>
      <b/>
      <sz val="16"/>
      <name val="ＭＳ Ｐゴシック"/>
      <family val="3"/>
    </font>
    <font>
      <b/>
      <i/>
      <sz val="12"/>
      <color indexed="10"/>
      <name val="ＭＳ ゴシック"/>
      <family val="3"/>
    </font>
    <font>
      <b/>
      <sz val="12"/>
      <name val="ＭＳ Ｐゴシック"/>
      <family val="3"/>
    </font>
    <font>
      <b/>
      <sz val="12"/>
      <name val="ＭＳ Ｐ明朝"/>
      <family val="1"/>
    </font>
    <font>
      <b/>
      <sz val="14"/>
      <name val="ＭＳ Ｐ明朝"/>
      <family val="1"/>
    </font>
    <font>
      <u val="single"/>
      <sz val="12"/>
      <name val="ＭＳ Ｐ明朝"/>
      <family val="1"/>
    </font>
    <font>
      <b/>
      <sz val="12"/>
      <color indexed="10"/>
      <name val="ＭＳ Ｐゴシック"/>
      <family val="3"/>
    </font>
    <font>
      <sz val="6"/>
      <name val="ＭＳ ゴシック"/>
      <family val="3"/>
    </font>
    <font>
      <sz val="16"/>
      <name val="ＭＳ Ｐ明朝"/>
      <family val="1"/>
    </font>
    <font>
      <sz val="20"/>
      <name val="ＭＳ Ｐゴシック"/>
      <family val="3"/>
    </font>
    <font>
      <b/>
      <sz val="12"/>
      <name val="ＭＳ 明朝"/>
      <family val="1"/>
    </font>
    <font>
      <b/>
      <u val="single"/>
      <sz val="12"/>
      <name val="ＭＳ 明朝"/>
      <family val="1"/>
    </font>
    <font>
      <sz val="12"/>
      <name val="ＭＳ 明朝"/>
      <family val="1"/>
    </font>
    <font>
      <b/>
      <sz val="20"/>
      <name val="ＭＳ Ｐゴシック"/>
      <family val="3"/>
    </font>
    <font>
      <b/>
      <sz val="16"/>
      <color indexed="10"/>
      <name val="ＭＳ Ｐゴシック"/>
      <family val="3"/>
    </font>
    <font>
      <b/>
      <sz val="18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b/>
      <sz val="10"/>
      <color indexed="8"/>
      <name val="ＭＳ ゴシック"/>
      <family val="3"/>
    </font>
    <font>
      <b/>
      <sz val="11"/>
      <color indexed="8"/>
      <name val="ＭＳ 明朝"/>
      <family val="1"/>
    </font>
    <font>
      <b/>
      <sz val="16"/>
      <color indexed="8"/>
      <name val="ＭＳ 明朝"/>
      <family val="1"/>
    </font>
    <font>
      <b/>
      <u val="single"/>
      <sz val="11"/>
      <color indexed="10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22"/>
      <color indexed="8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10"/>
      <name val="ＭＳ 明朝"/>
      <family val="1"/>
    </font>
    <font>
      <sz val="18"/>
      <color indexed="8"/>
      <name val="ＭＳ ゴシック"/>
      <family val="3"/>
    </font>
    <font>
      <b/>
      <sz val="14"/>
      <color indexed="10"/>
      <name val="ＭＳ Ｐゴシック"/>
      <family val="3"/>
    </font>
    <font>
      <b/>
      <sz val="18"/>
      <color indexed="10"/>
      <name val="ＭＳ ゴシック"/>
      <family val="3"/>
    </font>
    <font>
      <b/>
      <sz val="14"/>
      <color indexed="10"/>
      <name val="ＭＳ ゴシック"/>
      <family val="3"/>
    </font>
    <font>
      <b/>
      <sz val="14"/>
      <color indexed="8"/>
      <name val="ＭＳ 明朝"/>
      <family val="1"/>
    </font>
    <font>
      <sz val="16"/>
      <color indexed="8"/>
      <name val="ＭＳ Ｐゴシック"/>
      <family val="3"/>
    </font>
    <font>
      <b/>
      <sz val="16"/>
      <color indexed="8"/>
      <name val="ＭＳ ゴシック"/>
      <family val="3"/>
    </font>
    <font>
      <b/>
      <i/>
      <sz val="11"/>
      <color indexed="8"/>
      <name val="ＭＳ Ｐゴシック"/>
      <family val="3"/>
    </font>
    <font>
      <b/>
      <sz val="12"/>
      <color indexed="10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11"/>
      <color rgb="FFFF0000"/>
      <name val="ＭＳ ゴシック"/>
      <family val="3"/>
    </font>
    <font>
      <b/>
      <sz val="14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b/>
      <sz val="10"/>
      <color theme="1"/>
      <name val="ＭＳ ゴシック"/>
      <family val="3"/>
    </font>
    <font>
      <b/>
      <sz val="11"/>
      <color theme="1"/>
      <name val="ＭＳ 明朝"/>
      <family val="1"/>
    </font>
    <font>
      <b/>
      <sz val="16"/>
      <color theme="1"/>
      <name val="ＭＳ 明朝"/>
      <family val="1"/>
    </font>
    <font>
      <b/>
      <u val="single"/>
      <sz val="11"/>
      <color rgb="FFFF0000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ゴシック"/>
      <family val="3"/>
    </font>
    <font>
      <b/>
      <sz val="22"/>
      <color theme="1"/>
      <name val="ＭＳ ゴシック"/>
      <family val="3"/>
    </font>
    <font>
      <b/>
      <sz val="12"/>
      <color theme="1"/>
      <name val="ＭＳ ゴシック"/>
      <family val="3"/>
    </font>
    <font>
      <sz val="22"/>
      <color theme="1"/>
      <name val="ＭＳ ゴシック"/>
      <family val="3"/>
    </font>
    <font>
      <b/>
      <sz val="11"/>
      <color theme="3"/>
      <name val="ＭＳ ゴシック"/>
      <family val="3"/>
    </font>
    <font>
      <sz val="11"/>
      <color rgb="FFFF0000"/>
      <name val="ＭＳ 明朝"/>
      <family val="1"/>
    </font>
    <font>
      <sz val="18"/>
      <color theme="1"/>
      <name val="ＭＳ ゴシック"/>
      <family val="3"/>
    </font>
    <font>
      <b/>
      <sz val="14"/>
      <color rgb="FFFF0000"/>
      <name val="ＭＳ Ｐゴシック"/>
      <family val="3"/>
    </font>
    <font>
      <b/>
      <sz val="12"/>
      <color theme="1"/>
      <name val="ＭＳ 明朝"/>
      <family val="1"/>
    </font>
    <font>
      <sz val="16"/>
      <color theme="1"/>
      <name val="Calibri"/>
      <family val="3"/>
    </font>
    <font>
      <b/>
      <sz val="14"/>
      <color rgb="FFFF0000"/>
      <name val="ＭＳ ゴシック"/>
      <family val="3"/>
    </font>
    <font>
      <b/>
      <sz val="14"/>
      <color theme="1"/>
      <name val="ＭＳ 明朝"/>
      <family val="1"/>
    </font>
    <font>
      <b/>
      <sz val="16"/>
      <color theme="1"/>
      <name val="ＭＳ ゴシック"/>
      <family val="3"/>
    </font>
    <font>
      <b/>
      <sz val="18"/>
      <color rgb="FFFF0000"/>
      <name val="ＭＳ ゴシック"/>
      <family val="3"/>
    </font>
    <font>
      <b/>
      <i/>
      <sz val="11"/>
      <color theme="1"/>
      <name val="Calibri"/>
      <family val="3"/>
    </font>
    <font>
      <b/>
      <sz val="12"/>
      <color rgb="FFFF0000"/>
      <name val="ＭＳ ゴシック"/>
      <family val="3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double"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medium"/>
      <top style="medium"/>
      <bottom/>
    </border>
    <border>
      <left style="medium"/>
      <right/>
      <top/>
      <bottom style="double"/>
    </border>
    <border>
      <left style="thin"/>
      <right style="medium"/>
      <top/>
      <bottom style="double"/>
    </border>
    <border>
      <left style="thin"/>
      <right/>
      <top/>
      <bottom style="medium"/>
    </border>
    <border diagonalDown="1">
      <left style="thin"/>
      <right style="medium"/>
      <top style="medium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medium"/>
      <top style="thin"/>
      <bottom style="medium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hair"/>
      <diagonal style="thin"/>
    </border>
    <border diagonalDown="1">
      <left style="thin"/>
      <right style="thin"/>
      <top style="hair"/>
      <bottom style="hair"/>
      <diagonal style="thin"/>
    </border>
    <border diagonalDown="1">
      <left style="thin"/>
      <right style="thin"/>
      <top style="hair"/>
      <bottom/>
      <diagonal style="thin"/>
    </border>
    <border diagonalDown="1">
      <left style="thin"/>
      <right style="thin"/>
      <top style="hair"/>
      <bottom style="thin"/>
      <diagonal style="thin"/>
    </border>
    <border diagonalDown="1">
      <left style="thin"/>
      <right style="thin"/>
      <top/>
      <bottom style="hair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thin"/>
      <top/>
      <bottom style="thin"/>
      <diagonal style="thin"/>
    </border>
    <border diagonalDown="1">
      <left style="thin"/>
      <right style="thin"/>
      <top/>
      <bottom style="medium"/>
      <diagonal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>
        <color indexed="63"/>
      </left>
      <right style="medium"/>
      <top/>
      <bottom style="thin"/>
    </border>
    <border>
      <left/>
      <right style="medium"/>
      <top style="thin"/>
      <bottom style="medium"/>
    </border>
    <border diagonalUp="1" diagonalDown="1">
      <left style="thin"/>
      <right style="thin"/>
      <top/>
      <bottom style="thin"/>
      <diagonal style="thin"/>
    </border>
    <border diagonalUp="1" diagonalDown="1">
      <left style="thin"/>
      <right style="thin"/>
      <top style="thin"/>
      <bottom style="hair"/>
      <diagonal style="thin"/>
    </border>
    <border diagonalUp="1" diagonalDown="1">
      <left style="thin"/>
      <right style="thin"/>
      <top style="hair"/>
      <bottom style="hair"/>
      <diagonal style="thin"/>
    </border>
    <border diagonalUp="1" diagonalDown="1">
      <left style="thin"/>
      <right style="thin"/>
      <top style="hair"/>
      <bottom style="thin"/>
      <diagonal style="thin"/>
    </border>
    <border>
      <left style="medium"/>
      <right style="thin"/>
      <top style="medium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hair"/>
      <diagonal style="thin"/>
    </border>
    <border diagonalUp="1">
      <left style="thin"/>
      <right style="thin"/>
      <top style="hair"/>
      <bottom style="hair"/>
      <diagonal style="thin"/>
    </border>
    <border diagonalUp="1">
      <left style="thin"/>
      <right style="thin"/>
      <top style="hair"/>
      <bottom/>
      <diagonal style="thin"/>
    </border>
    <border diagonalUp="1">
      <left style="thin"/>
      <right style="thin"/>
      <top style="hair"/>
      <bottom style="thin"/>
      <diagonal style="thin"/>
    </border>
    <border diagonalUp="1">
      <left style="thin"/>
      <right style="thin"/>
      <top/>
      <bottom style="hair"/>
      <diagonal style="thin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medium"/>
      <bottom style="medium"/>
    </border>
    <border>
      <left/>
      <right style="thin"/>
      <top style="medium"/>
      <bottom style="medium"/>
    </border>
    <border diagonalUp="1" diagonalDown="1">
      <left style="thin"/>
      <right/>
      <top style="thin"/>
      <bottom style="thin"/>
      <diagonal style="thin"/>
    </border>
    <border diagonalUp="1" diagonalDown="1">
      <left/>
      <right/>
      <top style="thin"/>
      <bottom style="thin"/>
      <diagonal style="thin"/>
    </border>
    <border diagonalUp="1" diagonalDown="1">
      <left/>
      <right style="thin"/>
      <top style="thin"/>
      <bottom style="thin"/>
      <diagonal style="thin"/>
    </border>
    <border diagonalUp="1" diagonalDown="1">
      <left style="thin"/>
      <right style="thin"/>
      <top style="thin"/>
      <bottom/>
      <diagonal style="thin"/>
    </border>
    <border diagonalUp="1" diagonalDown="1">
      <left style="thin"/>
      <right style="thin"/>
      <top/>
      <bottom/>
      <diagonal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6" borderId="1" applyNumberFormat="0" applyAlignment="0" applyProtection="0"/>
    <xf numFmtId="0" fontId="10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102" fillId="0" borderId="3" applyNumberFormat="0" applyFill="0" applyAlignment="0" applyProtection="0"/>
    <xf numFmtId="0" fontId="103" fillId="29" borderId="0" applyNumberFormat="0" applyBorder="0" applyAlignment="0" applyProtection="0"/>
    <xf numFmtId="0" fontId="104" fillId="30" borderId="4" applyNumberFormat="0" applyAlignment="0" applyProtection="0"/>
    <xf numFmtId="0" fontId="10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8" applyNumberFormat="0" applyFill="0" applyAlignment="0" applyProtection="0"/>
    <xf numFmtId="0" fontId="110" fillId="30" borderId="9" applyNumberFormat="0" applyAlignment="0" applyProtection="0"/>
    <xf numFmtId="0" fontId="11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2" fillId="31" borderId="4" applyNumberFormat="0" applyAlignment="0" applyProtection="0"/>
    <xf numFmtId="0" fontId="113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4" fillId="32" borderId="0" applyNumberFormat="0" applyBorder="0" applyAlignment="0" applyProtection="0"/>
  </cellStyleXfs>
  <cellXfs count="541">
    <xf numFmtId="0" fontId="0" fillId="0" borderId="0" xfId="0" applyFont="1" applyAlignment="1">
      <alignment vertical="center"/>
    </xf>
    <xf numFmtId="0" fontId="115" fillId="0" borderId="0" xfId="0" applyFont="1" applyAlignment="1">
      <alignment horizontal="center" vertical="center"/>
    </xf>
    <xf numFmtId="0" fontId="116" fillId="0" borderId="0" xfId="0" applyFont="1" applyAlignment="1">
      <alignment horizontal="center" vertical="center"/>
    </xf>
    <xf numFmtId="0" fontId="116" fillId="0" borderId="0" xfId="0" applyFont="1" applyAlignment="1">
      <alignment vertical="center"/>
    </xf>
    <xf numFmtId="0" fontId="117" fillId="0" borderId="0" xfId="0" applyFont="1" applyAlignment="1">
      <alignment vertical="center"/>
    </xf>
    <xf numFmtId="0" fontId="118" fillId="0" borderId="0" xfId="0" applyFont="1" applyFill="1" applyBorder="1" applyAlignment="1">
      <alignment vertical="center"/>
    </xf>
    <xf numFmtId="0" fontId="116" fillId="0" borderId="0" xfId="0" applyFont="1" applyBorder="1" applyAlignment="1">
      <alignment horizontal="center" vertical="center"/>
    </xf>
    <xf numFmtId="0" fontId="113" fillId="0" borderId="0" xfId="60" applyAlignment="1">
      <alignment vertical="center"/>
      <protection/>
    </xf>
    <xf numFmtId="0" fontId="0" fillId="0" borderId="0" xfId="0" applyFill="1" applyAlignment="1">
      <alignment vertical="center"/>
    </xf>
    <xf numFmtId="0" fontId="116" fillId="0" borderId="0" xfId="0" applyFont="1" applyFill="1" applyBorder="1" applyAlignment="1">
      <alignment vertical="center"/>
    </xf>
    <xf numFmtId="0" fontId="119" fillId="0" borderId="0" xfId="0" applyFont="1" applyAlignment="1">
      <alignment vertical="center"/>
    </xf>
    <xf numFmtId="0" fontId="119" fillId="0" borderId="0" xfId="0" applyFont="1" applyFill="1" applyBorder="1" applyAlignment="1">
      <alignment vertical="center"/>
    </xf>
    <xf numFmtId="0" fontId="116" fillId="0" borderId="10" xfId="0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116" fillId="0" borderId="0" xfId="0" applyFont="1" applyAlignment="1">
      <alignment vertical="center"/>
    </xf>
    <xf numFmtId="49" fontId="116" fillId="0" borderId="0" xfId="0" applyNumberFormat="1" applyFont="1" applyAlignment="1">
      <alignment horizontal="right" vertical="center"/>
    </xf>
    <xf numFmtId="0" fontId="116" fillId="0" borderId="0" xfId="0" applyFont="1" applyAlignment="1">
      <alignment horizontal="right" vertical="center"/>
    </xf>
    <xf numFmtId="0" fontId="116" fillId="0" borderId="11" xfId="0" applyFont="1" applyBorder="1" applyAlignment="1">
      <alignment horizontal="right" vertical="center"/>
    </xf>
    <xf numFmtId="0" fontId="116" fillId="0" borderId="12" xfId="0" applyFont="1" applyBorder="1" applyAlignment="1">
      <alignment horizontal="right" vertical="center"/>
    </xf>
    <xf numFmtId="0" fontId="117" fillId="0" borderId="0" xfId="0" applyFont="1" applyAlignment="1">
      <alignment vertical="center"/>
    </xf>
    <xf numFmtId="0" fontId="120" fillId="33" borderId="13" xfId="0" applyFont="1" applyFill="1" applyBorder="1" applyAlignment="1">
      <alignment horizontal="center" vertical="center"/>
    </xf>
    <xf numFmtId="0" fontId="116" fillId="35" borderId="0" xfId="0" applyFont="1" applyFill="1" applyAlignment="1">
      <alignment vertical="center"/>
    </xf>
    <xf numFmtId="0" fontId="116" fillId="0" borderId="0" xfId="0" applyFont="1" applyFill="1" applyBorder="1" applyAlignment="1">
      <alignment horizontal="left" vertical="center"/>
    </xf>
    <xf numFmtId="0" fontId="121" fillId="35" borderId="0" xfId="0" applyFont="1" applyFill="1" applyAlignment="1">
      <alignment vertical="center"/>
    </xf>
    <xf numFmtId="0" fontId="116" fillId="35" borderId="0" xfId="0" applyFont="1" applyFill="1" applyAlignment="1">
      <alignment horizontal="center" vertical="center"/>
    </xf>
    <xf numFmtId="0" fontId="116" fillId="0" borderId="14" xfId="0" applyFont="1" applyBorder="1" applyAlignment="1">
      <alignment horizontal="center" vertical="center"/>
    </xf>
    <xf numFmtId="0" fontId="116" fillId="0" borderId="15" xfId="0" applyFont="1" applyBorder="1" applyAlignment="1">
      <alignment horizontal="center" vertical="center"/>
    </xf>
    <xf numFmtId="0" fontId="116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16" fillId="0" borderId="18" xfId="0" applyFont="1" applyBorder="1" applyAlignment="1">
      <alignment horizontal="center" vertical="center"/>
    </xf>
    <xf numFmtId="0" fontId="120" fillId="33" borderId="19" xfId="0" applyFont="1" applyFill="1" applyBorder="1" applyAlignment="1">
      <alignment horizontal="center" vertical="center"/>
    </xf>
    <xf numFmtId="0" fontId="120" fillId="33" borderId="20" xfId="0" applyFont="1" applyFill="1" applyBorder="1" applyAlignment="1">
      <alignment horizontal="center" vertical="center"/>
    </xf>
    <xf numFmtId="0" fontId="116" fillId="36" borderId="15" xfId="0" applyFont="1" applyFill="1" applyBorder="1" applyAlignment="1">
      <alignment horizontal="center" vertical="center"/>
    </xf>
    <xf numFmtId="0" fontId="116" fillId="0" borderId="21" xfId="0" applyFont="1" applyBorder="1" applyAlignment="1">
      <alignment horizontal="center" vertical="center"/>
    </xf>
    <xf numFmtId="0" fontId="120" fillId="33" borderId="22" xfId="0" applyFont="1" applyFill="1" applyBorder="1" applyAlignment="1">
      <alignment horizontal="center" vertical="center"/>
    </xf>
    <xf numFmtId="0" fontId="116" fillId="0" borderId="16" xfId="0" applyFont="1" applyBorder="1" applyAlignment="1">
      <alignment horizontal="center" vertical="center" wrapText="1"/>
    </xf>
    <xf numFmtId="0" fontId="122" fillId="33" borderId="19" xfId="0" applyFont="1" applyFill="1" applyBorder="1" applyAlignment="1">
      <alignment horizontal="center" vertical="center"/>
    </xf>
    <xf numFmtId="0" fontId="116" fillId="0" borderId="1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9" fillId="0" borderId="0" xfId="0" applyFont="1" applyFill="1" applyBorder="1" applyAlignment="1" applyProtection="1">
      <alignment vertical="center"/>
      <protection/>
    </xf>
    <xf numFmtId="0" fontId="119" fillId="0" borderId="0" xfId="0" applyFont="1" applyFill="1" applyBorder="1" applyAlignment="1" applyProtection="1">
      <alignment vertical="center"/>
      <protection/>
    </xf>
    <xf numFmtId="0" fontId="116" fillId="0" borderId="0" xfId="0" applyFont="1" applyFill="1" applyBorder="1" applyAlignment="1" applyProtection="1">
      <alignment horizontal="center" vertical="center"/>
      <protection/>
    </xf>
    <xf numFmtId="0" fontId="116" fillId="0" borderId="0" xfId="0" applyFont="1" applyFill="1" applyAlignment="1" applyProtection="1">
      <alignment vertical="center"/>
      <protection/>
    </xf>
    <xf numFmtId="0" fontId="116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18" fillId="35" borderId="0" xfId="0" applyFont="1" applyFill="1" applyAlignment="1">
      <alignment vertical="center"/>
    </xf>
    <xf numFmtId="0" fontId="116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116" fillId="35" borderId="0" xfId="0" applyFont="1" applyFill="1" applyAlignment="1">
      <alignment horizontal="right" vertical="center"/>
    </xf>
    <xf numFmtId="0" fontId="116" fillId="35" borderId="23" xfId="0" applyFont="1" applyFill="1" applyBorder="1" applyAlignment="1">
      <alignment vertical="center"/>
    </xf>
    <xf numFmtId="0" fontId="116" fillId="35" borderId="24" xfId="0" applyFont="1" applyFill="1" applyBorder="1" applyAlignment="1">
      <alignment vertical="center"/>
    </xf>
    <xf numFmtId="0" fontId="116" fillId="35" borderId="25" xfId="0" applyFont="1" applyFill="1" applyBorder="1" applyAlignment="1">
      <alignment vertical="center"/>
    </xf>
    <xf numFmtId="0" fontId="116" fillId="35" borderId="0" xfId="0" applyFont="1" applyFill="1" applyBorder="1" applyAlignment="1">
      <alignment horizontal="right" vertical="center"/>
    </xf>
    <xf numFmtId="0" fontId="116" fillId="35" borderId="26" xfId="0" applyFont="1" applyFill="1" applyBorder="1" applyAlignment="1">
      <alignment vertical="center"/>
    </xf>
    <xf numFmtId="0" fontId="116" fillId="35" borderId="0" xfId="0" applyFont="1" applyFill="1" applyBorder="1" applyAlignment="1">
      <alignment vertical="center"/>
    </xf>
    <xf numFmtId="0" fontId="116" fillId="35" borderId="27" xfId="0" applyFont="1" applyFill="1" applyBorder="1" applyAlignment="1">
      <alignment vertical="center"/>
    </xf>
    <xf numFmtId="0" fontId="116" fillId="35" borderId="28" xfId="0" applyFont="1" applyFill="1" applyBorder="1" applyAlignment="1">
      <alignment horizontal="right" vertical="center"/>
    </xf>
    <xf numFmtId="0" fontId="116" fillId="35" borderId="29" xfId="0" applyFont="1" applyFill="1" applyBorder="1" applyAlignment="1">
      <alignment horizontal="right" vertical="center"/>
    </xf>
    <xf numFmtId="0" fontId="116" fillId="35" borderId="29" xfId="0" applyFont="1" applyFill="1" applyBorder="1" applyAlignment="1">
      <alignment horizontal="center" vertical="center"/>
    </xf>
    <xf numFmtId="0" fontId="116" fillId="35" borderId="29" xfId="0" applyFont="1" applyFill="1" applyBorder="1" applyAlignment="1">
      <alignment horizontal="left" vertical="center"/>
    </xf>
    <xf numFmtId="0" fontId="116" fillId="35" borderId="30" xfId="0" applyFont="1" applyFill="1" applyBorder="1" applyAlignment="1">
      <alignment vertical="center"/>
    </xf>
    <xf numFmtId="0" fontId="116" fillId="0" borderId="0" xfId="0" applyFont="1" applyAlignment="1" applyProtection="1">
      <alignment vertical="center"/>
      <protection/>
    </xf>
    <xf numFmtId="0" fontId="116" fillId="0" borderId="13" xfId="0" applyFont="1" applyBorder="1" applyAlignment="1" applyProtection="1">
      <alignment horizontal="center" vertical="center" shrinkToFit="1"/>
      <protection locked="0"/>
    </xf>
    <xf numFmtId="0" fontId="116" fillId="0" borderId="20" xfId="0" applyFont="1" applyBorder="1" applyAlignment="1" applyProtection="1">
      <alignment horizontal="center" vertical="center" shrinkToFit="1"/>
      <protection locked="0"/>
    </xf>
    <xf numFmtId="0" fontId="116" fillId="0" borderId="19" xfId="0" applyFont="1" applyBorder="1" applyAlignment="1" applyProtection="1">
      <alignment horizontal="center" vertical="center" shrinkToFit="1"/>
      <protection locked="0"/>
    </xf>
    <xf numFmtId="0" fontId="116" fillId="0" borderId="22" xfId="0" applyFont="1" applyBorder="1" applyAlignment="1" applyProtection="1">
      <alignment horizontal="center" vertical="center" shrinkToFit="1"/>
      <protection locked="0"/>
    </xf>
    <xf numFmtId="0" fontId="116" fillId="0" borderId="31" xfId="0" applyFont="1" applyBorder="1" applyAlignment="1" applyProtection="1">
      <alignment horizontal="center" vertical="center" shrinkToFit="1"/>
      <protection locked="0"/>
    </xf>
    <xf numFmtId="0" fontId="116" fillId="0" borderId="32" xfId="0" applyFont="1" applyBorder="1" applyAlignment="1" applyProtection="1">
      <alignment horizontal="center" vertical="center" shrinkToFit="1"/>
      <protection locked="0"/>
    </xf>
    <xf numFmtId="0" fontId="116" fillId="0" borderId="14" xfId="0" applyFont="1" applyBorder="1" applyAlignment="1" applyProtection="1">
      <alignment horizontal="center" vertical="center" shrinkToFit="1"/>
      <protection locked="0"/>
    </xf>
    <xf numFmtId="0" fontId="116" fillId="0" borderId="33" xfId="0" applyFont="1" applyBorder="1" applyAlignment="1" applyProtection="1">
      <alignment horizontal="center" vertical="center" shrinkToFit="1"/>
      <protection locked="0"/>
    </xf>
    <xf numFmtId="0" fontId="11" fillId="0" borderId="0" xfId="61" applyProtection="1">
      <alignment vertical="center"/>
      <protection/>
    </xf>
    <xf numFmtId="0" fontId="11" fillId="0" borderId="0" xfId="61" applyAlignment="1" applyProtection="1">
      <alignment horizontal="center" vertical="center"/>
      <protection/>
    </xf>
    <xf numFmtId="0" fontId="11" fillId="0" borderId="0" xfId="61" applyAlignment="1" applyProtection="1">
      <alignment horizontal="left" vertical="center"/>
      <protection/>
    </xf>
    <xf numFmtId="0" fontId="22" fillId="0" borderId="0" xfId="61" applyFont="1" applyProtection="1">
      <alignment vertical="center"/>
      <protection/>
    </xf>
    <xf numFmtId="0" fontId="22" fillId="0" borderId="11" xfId="61" applyFont="1" applyBorder="1" applyProtection="1">
      <alignment vertical="center"/>
      <protection/>
    </xf>
    <xf numFmtId="0" fontId="123" fillId="0" borderId="0" xfId="0" applyFont="1" applyAlignment="1">
      <alignment vertical="center"/>
    </xf>
    <xf numFmtId="0" fontId="116" fillId="0" borderId="0" xfId="0" applyFont="1" applyFill="1" applyBorder="1" applyAlignment="1" applyProtection="1">
      <alignment horizontal="right" vertical="center"/>
      <protection/>
    </xf>
    <xf numFmtId="0" fontId="22" fillId="0" borderId="0" xfId="61" applyFont="1" applyAlignment="1" applyProtection="1">
      <alignment horizontal="center" vertical="center"/>
      <protection/>
    </xf>
    <xf numFmtId="0" fontId="22" fillId="0" borderId="0" xfId="61" applyFont="1" applyBorder="1" applyAlignment="1" applyProtection="1">
      <alignment horizontal="center" vertical="center"/>
      <protection/>
    </xf>
    <xf numFmtId="0" fontId="11" fillId="0" borderId="31" xfId="6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16" fillId="0" borderId="34" xfId="0" applyFont="1" applyBorder="1" applyAlignment="1">
      <alignment vertical="center"/>
    </xf>
    <xf numFmtId="0" fontId="116" fillId="0" borderId="35" xfId="0" applyFont="1" applyBorder="1" applyAlignment="1">
      <alignment horizontal="center" vertical="center"/>
    </xf>
    <xf numFmtId="0" fontId="116" fillId="0" borderId="36" xfId="0" applyFont="1" applyBorder="1" applyAlignment="1">
      <alignment vertical="center"/>
    </xf>
    <xf numFmtId="0" fontId="116" fillId="0" borderId="37" xfId="0" applyFont="1" applyBorder="1" applyAlignment="1">
      <alignment vertical="center"/>
    </xf>
    <xf numFmtId="0" fontId="124" fillId="0" borderId="0" xfId="0" applyFont="1" applyBorder="1" applyAlignment="1">
      <alignment vertical="center"/>
    </xf>
    <xf numFmtId="0" fontId="117" fillId="0" borderId="0" xfId="0" applyFont="1" applyAlignment="1">
      <alignment horizontal="center" vertical="center"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 shrinkToFit="1"/>
      <protection/>
    </xf>
    <xf numFmtId="0" fontId="25" fillId="0" borderId="13" xfId="61" applyFont="1" applyBorder="1" applyAlignment="1" applyProtection="1">
      <alignment horizontal="center" vertical="center"/>
      <protection/>
    </xf>
    <xf numFmtId="0" fontId="25" fillId="0" borderId="13" xfId="61" applyFont="1" applyBorder="1" applyAlignment="1" applyProtection="1">
      <alignment horizontal="center" vertical="center" shrinkToFit="1"/>
      <protection/>
    </xf>
    <xf numFmtId="0" fontId="25" fillId="0" borderId="31" xfId="61" applyFont="1" applyBorder="1" applyAlignment="1" applyProtection="1">
      <alignment horizontal="center" vertical="center"/>
      <protection/>
    </xf>
    <xf numFmtId="0" fontId="25" fillId="0" borderId="31" xfId="61" applyFont="1" applyBorder="1" applyAlignment="1" applyProtection="1">
      <alignment horizontal="center" vertical="center" shrinkToFit="1"/>
      <protection/>
    </xf>
    <xf numFmtId="0" fontId="11" fillId="0" borderId="11" xfId="61" applyBorder="1" applyProtection="1">
      <alignment vertical="center"/>
      <protection/>
    </xf>
    <xf numFmtId="0" fontId="25" fillId="0" borderId="38" xfId="61" applyFont="1" applyBorder="1" applyAlignment="1" applyProtection="1">
      <alignment horizontal="center" vertical="center"/>
      <protection/>
    </xf>
    <xf numFmtId="0" fontId="25" fillId="0" borderId="38" xfId="61" applyFont="1" applyBorder="1" applyAlignment="1" applyProtection="1">
      <alignment horizontal="center" vertical="center" shrinkToFit="1"/>
      <protection/>
    </xf>
    <xf numFmtId="0" fontId="25" fillId="0" borderId="39" xfId="61" applyFont="1" applyBorder="1" applyAlignment="1" applyProtection="1">
      <alignment horizontal="center" vertical="center"/>
      <protection/>
    </xf>
    <xf numFmtId="0" fontId="25" fillId="0" borderId="39" xfId="61" applyFont="1" applyBorder="1" applyAlignment="1" applyProtection="1">
      <alignment horizontal="center" vertical="center" shrinkToFit="1"/>
      <protection/>
    </xf>
    <xf numFmtId="0" fontId="0" fillId="0" borderId="0" xfId="0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Border="1" applyAlignment="1">
      <alignment vertical="center"/>
    </xf>
    <xf numFmtId="0" fontId="125" fillId="35" borderId="0" xfId="0" applyFont="1" applyFill="1" applyAlignment="1">
      <alignment vertical="center"/>
    </xf>
    <xf numFmtId="0" fontId="116" fillId="0" borderId="34" xfId="0" applyFont="1" applyBorder="1" applyAlignment="1">
      <alignment vertical="center"/>
    </xf>
    <xf numFmtId="0" fontId="116" fillId="0" borderId="41" xfId="0" applyFont="1" applyBorder="1" applyAlignment="1">
      <alignment vertical="center"/>
    </xf>
    <xf numFmtId="0" fontId="120" fillId="0" borderId="41" xfId="0" applyFont="1" applyBorder="1" applyAlignment="1">
      <alignment vertical="center"/>
    </xf>
    <xf numFmtId="0" fontId="116" fillId="0" borderId="35" xfId="0" applyFont="1" applyBorder="1" applyAlignment="1">
      <alignment vertical="center"/>
    </xf>
    <xf numFmtId="0" fontId="116" fillId="0" borderId="36" xfId="0" applyFont="1" applyBorder="1" applyAlignment="1">
      <alignment vertical="center"/>
    </xf>
    <xf numFmtId="0" fontId="116" fillId="0" borderId="0" xfId="0" applyFont="1" applyBorder="1" applyAlignment="1">
      <alignment vertical="center"/>
    </xf>
    <xf numFmtId="0" fontId="116" fillId="0" borderId="37" xfId="0" applyFont="1" applyBorder="1" applyAlignment="1">
      <alignment vertical="center"/>
    </xf>
    <xf numFmtId="0" fontId="116" fillId="0" borderId="42" xfId="0" applyFont="1" applyBorder="1" applyAlignment="1">
      <alignment vertical="center"/>
    </xf>
    <xf numFmtId="0" fontId="116" fillId="0" borderId="43" xfId="0" applyFont="1" applyBorder="1" applyAlignment="1">
      <alignment vertical="center"/>
    </xf>
    <xf numFmtId="0" fontId="116" fillId="0" borderId="40" xfId="0" applyFont="1" applyBorder="1" applyAlignment="1">
      <alignment vertical="center"/>
    </xf>
    <xf numFmtId="0" fontId="123" fillId="0" borderId="0" xfId="0" applyFont="1" applyAlignment="1">
      <alignment vertical="center"/>
    </xf>
    <xf numFmtId="0" fontId="123" fillId="0" borderId="13" xfId="0" applyFont="1" applyBorder="1" applyAlignment="1">
      <alignment horizontal="center" vertical="center"/>
    </xf>
    <xf numFmtId="0" fontId="126" fillId="0" borderId="0" xfId="0" applyFont="1" applyAlignment="1">
      <alignment vertical="center"/>
    </xf>
    <xf numFmtId="0" fontId="126" fillId="0" borderId="15" xfId="0" applyFont="1" applyBorder="1" applyAlignment="1">
      <alignment horizontal="center" vertical="center"/>
    </xf>
    <xf numFmtId="0" fontId="126" fillId="0" borderId="0" xfId="0" applyFont="1" applyAlignment="1">
      <alignment horizontal="center" vertical="center"/>
    </xf>
    <xf numFmtId="0" fontId="126" fillId="0" borderId="14" xfId="0" applyFont="1" applyBorder="1" applyAlignment="1">
      <alignment horizontal="center" vertical="center"/>
    </xf>
    <xf numFmtId="0" fontId="126" fillId="0" borderId="32" xfId="0" applyFont="1" applyBorder="1" applyAlignment="1">
      <alignment horizontal="center" vertical="center"/>
    </xf>
    <xf numFmtId="0" fontId="126" fillId="0" borderId="13" xfId="0" applyFont="1" applyBorder="1" applyAlignment="1">
      <alignment vertical="center"/>
    </xf>
    <xf numFmtId="0" fontId="126" fillId="0" borderId="13" xfId="0" applyFont="1" applyBorder="1" applyAlignment="1">
      <alignment horizontal="center" vertical="center"/>
    </xf>
    <xf numFmtId="0" fontId="126" fillId="0" borderId="44" xfId="0" applyFont="1" applyBorder="1" applyAlignment="1">
      <alignment vertical="center"/>
    </xf>
    <xf numFmtId="0" fontId="126" fillId="0" borderId="44" xfId="0" applyFont="1" applyBorder="1" applyAlignment="1">
      <alignment horizontal="center" vertical="center"/>
    </xf>
    <xf numFmtId="0" fontId="126" fillId="0" borderId="45" xfId="0" applyFont="1" applyBorder="1" applyAlignment="1">
      <alignment vertical="center"/>
    </xf>
    <xf numFmtId="0" fontId="126" fillId="0" borderId="45" xfId="0" applyFont="1" applyBorder="1" applyAlignment="1">
      <alignment horizontal="center" vertical="center"/>
    </xf>
    <xf numFmtId="0" fontId="126" fillId="0" borderId="46" xfId="0" applyFont="1" applyBorder="1" applyAlignment="1">
      <alignment vertical="center"/>
    </xf>
    <xf numFmtId="0" fontId="126" fillId="0" borderId="46" xfId="0" applyFont="1" applyBorder="1" applyAlignment="1">
      <alignment horizontal="center" vertical="center"/>
    </xf>
    <xf numFmtId="0" fontId="126" fillId="0" borderId="47" xfId="0" applyFont="1" applyBorder="1" applyAlignment="1">
      <alignment vertical="center"/>
    </xf>
    <xf numFmtId="0" fontId="126" fillId="0" borderId="47" xfId="0" applyFont="1" applyBorder="1" applyAlignment="1">
      <alignment horizontal="center" vertical="center"/>
    </xf>
    <xf numFmtId="0" fontId="126" fillId="0" borderId="48" xfId="0" applyFont="1" applyBorder="1" applyAlignment="1">
      <alignment vertical="center"/>
    </xf>
    <xf numFmtId="0" fontId="126" fillId="0" borderId="48" xfId="0" applyFont="1" applyBorder="1" applyAlignment="1">
      <alignment horizontal="center" vertical="center"/>
    </xf>
    <xf numFmtId="0" fontId="123" fillId="35" borderId="0" xfId="0" applyFont="1" applyFill="1" applyAlignment="1">
      <alignment vertical="center"/>
    </xf>
    <xf numFmtId="0" fontId="13" fillId="35" borderId="0" xfId="0" applyFont="1" applyFill="1" applyAlignment="1">
      <alignment vertical="center"/>
    </xf>
    <xf numFmtId="0" fontId="126" fillId="0" borderId="21" xfId="0" applyFont="1" applyBorder="1" applyAlignment="1">
      <alignment horizontal="center" vertical="center"/>
    </xf>
    <xf numFmtId="0" fontId="126" fillId="0" borderId="33" xfId="0" applyFont="1" applyBorder="1" applyAlignment="1">
      <alignment horizontal="center" vertical="center"/>
    </xf>
    <xf numFmtId="0" fontId="116" fillId="0" borderId="0" xfId="0" applyFont="1" applyFill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35" borderId="19" xfId="0" applyFill="1" applyBorder="1" applyAlignment="1">
      <alignment vertical="center" textRotation="255"/>
    </xf>
    <xf numFmtId="0" fontId="0" fillId="35" borderId="12" xfId="0" applyFill="1" applyBorder="1" applyAlignment="1">
      <alignment vertical="center"/>
    </xf>
    <xf numFmtId="0" fontId="0" fillId="35" borderId="49" xfId="0" applyFill="1" applyBorder="1" applyAlignment="1">
      <alignment vertical="center"/>
    </xf>
    <xf numFmtId="0" fontId="126" fillId="0" borderId="50" xfId="0" applyFont="1" applyBorder="1" applyAlignment="1">
      <alignment horizontal="center" vertical="center"/>
    </xf>
    <xf numFmtId="0" fontId="127" fillId="0" borderId="44" xfId="0" applyFont="1" applyFill="1" applyBorder="1" applyAlignment="1" applyProtection="1">
      <alignment horizontal="center" vertical="center" shrinkToFit="1"/>
      <protection/>
    </xf>
    <xf numFmtId="0" fontId="127" fillId="0" borderId="45" xfId="0" applyFont="1" applyFill="1" applyBorder="1" applyAlignment="1" applyProtection="1">
      <alignment horizontal="center" vertical="center" shrinkToFit="1"/>
      <protection/>
    </xf>
    <xf numFmtId="0" fontId="127" fillId="0" borderId="46" xfId="0" applyFont="1" applyFill="1" applyBorder="1" applyAlignment="1" applyProtection="1">
      <alignment horizontal="center" vertical="center" shrinkToFit="1"/>
      <protection/>
    </xf>
    <xf numFmtId="0" fontId="126" fillId="0" borderId="44" xfId="0" applyFont="1" applyBorder="1" applyAlignment="1">
      <alignment horizontal="center" vertical="center" shrinkToFit="1"/>
    </xf>
    <xf numFmtId="0" fontId="126" fillId="0" borderId="45" xfId="0" applyFont="1" applyBorder="1" applyAlignment="1">
      <alignment horizontal="center" vertical="center" shrinkToFit="1"/>
    </xf>
    <xf numFmtId="0" fontId="126" fillId="0" borderId="47" xfId="0" applyFont="1" applyBorder="1" applyAlignment="1">
      <alignment horizontal="center" vertical="center" shrinkToFit="1"/>
    </xf>
    <xf numFmtId="0" fontId="126" fillId="0" borderId="46" xfId="0" applyFont="1" applyBorder="1" applyAlignment="1">
      <alignment horizontal="center" vertical="center" shrinkToFit="1"/>
    </xf>
    <xf numFmtId="0" fontId="126" fillId="0" borderId="48" xfId="0" applyFont="1" applyBorder="1" applyAlignment="1">
      <alignment horizontal="center" vertical="center" shrinkToFit="1"/>
    </xf>
    <xf numFmtId="0" fontId="116" fillId="0" borderId="11" xfId="0" applyFont="1" applyBorder="1" applyAlignment="1">
      <alignment horizontal="center" vertical="center"/>
    </xf>
    <xf numFmtId="0" fontId="116" fillId="0" borderId="51" xfId="0" applyFont="1" applyBorder="1" applyAlignment="1">
      <alignment horizontal="center" vertical="center"/>
    </xf>
    <xf numFmtId="0" fontId="19" fillId="0" borderId="0" xfId="60" applyFont="1" applyFill="1" applyBorder="1" applyAlignment="1" applyProtection="1">
      <alignment horizontal="center" vertical="center"/>
      <protection/>
    </xf>
    <xf numFmtId="0" fontId="118" fillId="0" borderId="0" xfId="0" applyFont="1" applyBorder="1" applyAlignment="1">
      <alignment vertical="center"/>
    </xf>
    <xf numFmtId="0" fontId="117" fillId="0" borderId="0" xfId="62" applyFont="1">
      <alignment vertical="center"/>
      <protection/>
    </xf>
    <xf numFmtId="0" fontId="116" fillId="0" borderId="0" xfId="62" applyFont="1">
      <alignment vertical="center"/>
      <protection/>
    </xf>
    <xf numFmtId="0" fontId="116" fillId="0" borderId="0" xfId="62" applyFont="1" applyAlignment="1">
      <alignment horizontal="right" vertical="center"/>
      <protection/>
    </xf>
    <xf numFmtId="0" fontId="5" fillId="35" borderId="0" xfId="0" applyFont="1" applyFill="1" applyAlignment="1">
      <alignment vertical="center"/>
    </xf>
    <xf numFmtId="0" fontId="123" fillId="0" borderId="0" xfId="0" applyFont="1" applyFill="1" applyBorder="1" applyAlignment="1" applyProtection="1">
      <alignment horizontal="center" vertical="center"/>
      <protection/>
    </xf>
    <xf numFmtId="0" fontId="116" fillId="0" borderId="52" xfId="0" applyFont="1" applyBorder="1" applyAlignment="1">
      <alignment horizontal="center" vertical="center"/>
    </xf>
    <xf numFmtId="0" fontId="116" fillId="0" borderId="53" xfId="0" applyFont="1" applyBorder="1" applyAlignment="1">
      <alignment horizontal="center" vertical="center"/>
    </xf>
    <xf numFmtId="0" fontId="116" fillId="0" borderId="33" xfId="0" applyFont="1" applyBorder="1" applyAlignment="1">
      <alignment horizontal="center" vertical="center"/>
    </xf>
    <xf numFmtId="0" fontId="117" fillId="0" borderId="0" xfId="0" applyFont="1" applyAlignment="1" applyProtection="1">
      <alignment vertical="center"/>
      <protection/>
    </xf>
    <xf numFmtId="0" fontId="5" fillId="35" borderId="0" xfId="0" applyFont="1" applyFill="1" applyBorder="1" applyAlignment="1" applyProtection="1">
      <alignment vertical="center"/>
      <protection/>
    </xf>
    <xf numFmtId="0" fontId="116" fillId="35" borderId="0" xfId="0" applyFont="1" applyFill="1" applyAlignment="1" applyProtection="1">
      <alignment horizontal="center" vertical="center"/>
      <protection/>
    </xf>
    <xf numFmtId="0" fontId="116" fillId="0" borderId="0" xfId="0" applyFont="1" applyAlignment="1" applyProtection="1">
      <alignment horizontal="center" vertical="center"/>
      <protection/>
    </xf>
    <xf numFmtId="0" fontId="117" fillId="0" borderId="0" xfId="0" applyFont="1" applyFill="1" applyBorder="1" applyAlignment="1" applyProtection="1">
      <alignment vertical="center"/>
      <protection/>
    </xf>
    <xf numFmtId="0" fontId="116" fillId="0" borderId="0" xfId="0" applyFont="1" applyFill="1" applyBorder="1" applyAlignment="1" applyProtection="1">
      <alignment vertical="center"/>
      <protection/>
    </xf>
    <xf numFmtId="0" fontId="116" fillId="0" borderId="38" xfId="0" applyFont="1" applyFill="1" applyBorder="1" applyAlignment="1" applyProtection="1">
      <alignment horizontal="center" vertical="center"/>
      <protection/>
    </xf>
    <xf numFmtId="0" fontId="116" fillId="0" borderId="13" xfId="0" applyFont="1" applyFill="1" applyBorder="1" applyAlignment="1" applyProtection="1">
      <alignment horizontal="center" vertical="center"/>
      <protection/>
    </xf>
    <xf numFmtId="0" fontId="116" fillId="0" borderId="44" xfId="0" applyFont="1" applyFill="1" applyBorder="1" applyAlignment="1" applyProtection="1">
      <alignment horizontal="center" vertical="center"/>
      <protection/>
    </xf>
    <xf numFmtId="0" fontId="116" fillId="0" borderId="45" xfId="0" applyFont="1" applyFill="1" applyBorder="1" applyAlignment="1" applyProtection="1">
      <alignment horizontal="center" vertical="center"/>
      <protection/>
    </xf>
    <xf numFmtId="0" fontId="116" fillId="0" borderId="46" xfId="0" applyFont="1" applyFill="1" applyBorder="1" applyAlignment="1" applyProtection="1">
      <alignment horizontal="center" vertical="center"/>
      <protection/>
    </xf>
    <xf numFmtId="0" fontId="128" fillId="0" borderId="17" xfId="0" applyFont="1" applyFill="1" applyBorder="1" applyAlignment="1" applyProtection="1">
      <alignment vertical="center"/>
      <protection/>
    </xf>
    <xf numFmtId="0" fontId="128" fillId="0" borderId="17" xfId="0" applyFont="1" applyFill="1" applyBorder="1" applyAlignment="1" applyProtection="1">
      <alignment horizontal="right" vertical="center"/>
      <protection/>
    </xf>
    <xf numFmtId="0" fontId="128" fillId="0" borderId="0" xfId="0" applyFont="1" applyFill="1" applyBorder="1" applyAlignment="1" applyProtection="1">
      <alignment horizontal="right" vertical="center"/>
      <protection/>
    </xf>
    <xf numFmtId="0" fontId="120" fillId="0" borderId="0" xfId="0" applyFont="1" applyFill="1" applyBorder="1" applyAlignment="1" applyProtection="1">
      <alignment horizontal="center" vertical="center"/>
      <protection/>
    </xf>
    <xf numFmtId="0" fontId="123" fillId="0" borderId="10" xfId="0" applyFont="1" applyFill="1" applyBorder="1" applyAlignment="1" applyProtection="1">
      <alignment horizontal="center" vertical="center"/>
      <protection/>
    </xf>
    <xf numFmtId="0" fontId="116" fillId="0" borderId="54" xfId="0" applyFont="1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 vertical="center"/>
      <protection/>
    </xf>
    <xf numFmtId="0" fontId="116" fillId="0" borderId="0" xfId="0" applyFont="1" applyFill="1" applyAlignment="1" applyProtection="1">
      <alignment horizontal="center" vertical="center"/>
      <protection/>
    </xf>
    <xf numFmtId="0" fontId="113" fillId="0" borderId="0" xfId="60" applyAlignment="1" applyProtection="1">
      <alignment horizontal="right" vertical="center" shrinkToFit="1"/>
      <protection/>
    </xf>
    <xf numFmtId="0" fontId="113" fillId="0" borderId="0" xfId="6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29" fillId="0" borderId="0" xfId="0" applyFont="1" applyBorder="1" applyAlignment="1" applyProtection="1">
      <alignment vertical="center"/>
      <protection/>
    </xf>
    <xf numFmtId="0" fontId="113" fillId="0" borderId="0" xfId="60" applyFont="1" applyAlignment="1" applyProtection="1">
      <alignment vertical="center"/>
      <protection/>
    </xf>
    <xf numFmtId="0" fontId="8" fillId="0" borderId="0" xfId="60" applyFont="1" applyAlignment="1" applyProtection="1">
      <alignment horizontal="center" shrinkToFit="1"/>
      <protection/>
    </xf>
    <xf numFmtId="0" fontId="6" fillId="0" borderId="0" xfId="60" applyFont="1" applyAlignment="1" applyProtection="1">
      <alignment horizontal="center" shrinkToFit="1"/>
      <protection/>
    </xf>
    <xf numFmtId="0" fontId="8" fillId="0" borderId="0" xfId="60" applyFont="1" applyBorder="1" applyAlignment="1" applyProtection="1">
      <alignment vertical="center" shrinkToFit="1"/>
      <protection/>
    </xf>
    <xf numFmtId="0" fontId="113" fillId="0" borderId="0" xfId="60" applyFont="1" applyBorder="1" applyAlignment="1" applyProtection="1">
      <alignment vertical="center"/>
      <protection/>
    </xf>
    <xf numFmtId="0" fontId="10" fillId="0" borderId="0" xfId="60" applyFont="1" applyBorder="1" applyAlignment="1" applyProtection="1">
      <alignment horizontal="center" vertical="center"/>
      <protection/>
    </xf>
    <xf numFmtId="0" fontId="11" fillId="0" borderId="55" xfId="60" applyFont="1" applyBorder="1" applyAlignment="1" applyProtection="1">
      <alignment horizontal="center" vertical="center"/>
      <protection/>
    </xf>
    <xf numFmtId="0" fontId="11" fillId="0" borderId="56" xfId="60" applyFont="1" applyBorder="1" applyAlignment="1" applyProtection="1">
      <alignment horizontal="center" vertical="center"/>
      <protection/>
    </xf>
    <xf numFmtId="0" fontId="11" fillId="0" borderId="0" xfId="60" applyFont="1" applyAlignment="1" applyProtection="1">
      <alignment horizontal="left" vertical="center"/>
      <protection/>
    </xf>
    <xf numFmtId="0" fontId="19" fillId="0" borderId="20" xfId="60" applyFont="1" applyBorder="1" applyAlignment="1" applyProtection="1">
      <alignment horizontal="center" vertical="center"/>
      <protection/>
    </xf>
    <xf numFmtId="0" fontId="14" fillId="0" borderId="0" xfId="60" applyFont="1" applyBorder="1" applyAlignment="1" applyProtection="1">
      <alignment horizontal="left" vertical="center"/>
      <protection/>
    </xf>
    <xf numFmtId="0" fontId="11" fillId="0" borderId="0" xfId="60" applyFont="1" applyAlignment="1" applyProtection="1">
      <alignment horizontal="center" vertical="center"/>
      <protection/>
    </xf>
    <xf numFmtId="0" fontId="19" fillId="0" borderId="57" xfId="60" applyFont="1" applyBorder="1" applyAlignment="1" applyProtection="1">
      <alignment horizontal="center" vertical="center"/>
      <protection/>
    </xf>
    <xf numFmtId="0" fontId="12" fillId="0" borderId="58" xfId="60" applyFont="1" applyBorder="1" applyAlignment="1" applyProtection="1">
      <alignment horizontal="distributed" vertical="center" indent="1" shrinkToFit="1"/>
      <protection/>
    </xf>
    <xf numFmtId="0" fontId="12" fillId="0" borderId="0" xfId="60" applyFont="1" applyBorder="1" applyAlignment="1" applyProtection="1">
      <alignment horizontal="distributed" vertical="center" indent="1" shrinkToFit="1"/>
      <protection/>
    </xf>
    <xf numFmtId="0" fontId="13" fillId="0" borderId="0" xfId="60" applyFont="1" applyBorder="1" applyAlignment="1" applyProtection="1">
      <alignment horizontal="center" vertical="center"/>
      <protection/>
    </xf>
    <xf numFmtId="0" fontId="12" fillId="0" borderId="59" xfId="60" applyFont="1" applyBorder="1" applyAlignment="1" applyProtection="1">
      <alignment horizontal="distributed" vertical="center" indent="2"/>
      <protection/>
    </xf>
    <xf numFmtId="0" fontId="12" fillId="0" borderId="60" xfId="60" applyFont="1" applyBorder="1" applyAlignment="1" applyProtection="1">
      <alignment horizontal="distributed" vertical="center" indent="2"/>
      <protection/>
    </xf>
    <xf numFmtId="0" fontId="12" fillId="0" borderId="0" xfId="60" applyFont="1" applyBorder="1" applyAlignment="1" applyProtection="1">
      <alignment horizontal="distributed" vertical="center" indent="1"/>
      <protection/>
    </xf>
    <xf numFmtId="5" fontId="19" fillId="0" borderId="0" xfId="60" applyNumberFormat="1" applyFont="1" applyBorder="1" applyAlignment="1" applyProtection="1">
      <alignment vertical="center"/>
      <protection/>
    </xf>
    <xf numFmtId="0" fontId="113" fillId="0" borderId="0" xfId="60" applyBorder="1" applyAlignment="1" applyProtection="1">
      <alignment vertical="center"/>
      <protection/>
    </xf>
    <xf numFmtId="0" fontId="6" fillId="0" borderId="0" xfId="60" applyFont="1" applyBorder="1" applyAlignment="1" applyProtection="1">
      <alignment horizontal="distributed" vertical="center" indent="2"/>
      <protection/>
    </xf>
    <xf numFmtId="0" fontId="130" fillId="0" borderId="0" xfId="60" applyFont="1" applyBorder="1" applyAlignment="1" applyProtection="1">
      <alignment vertical="center" shrinkToFit="1"/>
      <protection/>
    </xf>
    <xf numFmtId="0" fontId="15" fillId="0" borderId="0" xfId="60" applyFont="1" applyBorder="1" applyAlignment="1" applyProtection="1">
      <alignment/>
      <protection/>
    </xf>
    <xf numFmtId="0" fontId="113" fillId="0" borderId="0" xfId="60" applyBorder="1" applyAlignment="1" applyProtection="1">
      <alignment horizontal="right" shrinkToFit="1"/>
      <protection/>
    </xf>
    <xf numFmtId="0" fontId="113" fillId="0" borderId="0" xfId="60" applyBorder="1" applyAlignment="1" applyProtection="1">
      <alignment horizontal="right"/>
      <protection/>
    </xf>
    <xf numFmtId="2" fontId="116" fillId="0" borderId="20" xfId="0" applyNumberFormat="1" applyFont="1" applyBorder="1" applyAlignment="1" applyProtection="1">
      <alignment horizontal="center" vertical="center" shrinkToFit="1"/>
      <protection locked="0"/>
    </xf>
    <xf numFmtId="2" fontId="116" fillId="0" borderId="32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vertical="center"/>
    </xf>
    <xf numFmtId="0" fontId="11" fillId="0" borderId="0" xfId="61" applyBorder="1" applyAlignment="1" applyProtection="1">
      <alignment horizontal="center" vertical="center"/>
      <protection/>
    </xf>
    <xf numFmtId="0" fontId="30" fillId="0" borderId="0" xfId="0" applyFont="1" applyFill="1" applyAlignment="1">
      <alignment vertical="center"/>
    </xf>
    <xf numFmtId="0" fontId="123" fillId="0" borderId="0" xfId="0" applyFont="1" applyAlignment="1">
      <alignment vertical="center" shrinkToFit="1"/>
    </xf>
    <xf numFmtId="0" fontId="131" fillId="0" borderId="13" xfId="0" applyFont="1" applyBorder="1" applyAlignment="1" applyProtection="1">
      <alignment horizontal="center" vertical="center" shrinkToFit="1"/>
      <protection/>
    </xf>
    <xf numFmtId="0" fontId="12" fillId="0" borderId="19" xfId="60" applyFont="1" applyBorder="1" applyAlignment="1" applyProtection="1">
      <alignment horizontal="center" vertical="center" shrinkToFit="1"/>
      <protection/>
    </xf>
    <xf numFmtId="0" fontId="12" fillId="0" borderId="19" xfId="60" applyFont="1" applyBorder="1" applyAlignment="1" applyProtection="1">
      <alignment horizontal="center" vertical="center" shrinkToFit="1"/>
      <protection/>
    </xf>
    <xf numFmtId="0" fontId="12" fillId="0" borderId="42" xfId="60" applyFont="1" applyBorder="1" applyAlignment="1" applyProtection="1">
      <alignment horizontal="distributed" vertical="center" indent="1"/>
      <protection/>
    </xf>
    <xf numFmtId="5" fontId="19" fillId="0" borderId="61" xfId="6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9" fillId="0" borderId="0" xfId="60" applyFont="1" applyBorder="1" applyAlignment="1" applyProtection="1">
      <alignment horizontal="center" vertical="center" shrinkToFit="1"/>
      <protection/>
    </xf>
    <xf numFmtId="0" fontId="9" fillId="0" borderId="0" xfId="60" applyFont="1" applyBorder="1" applyAlignment="1" applyProtection="1">
      <alignment horizontal="center" vertical="center"/>
      <protection/>
    </xf>
    <xf numFmtId="0" fontId="12" fillId="0" borderId="40" xfId="60" applyFont="1" applyBorder="1" applyAlignment="1" applyProtection="1">
      <alignment horizontal="center" vertical="center"/>
      <protection/>
    </xf>
    <xf numFmtId="0" fontId="12" fillId="0" borderId="62" xfId="60" applyFont="1" applyBorder="1" applyAlignment="1" applyProtection="1">
      <alignment horizontal="center" vertical="center" shrinkToFit="1"/>
      <protection/>
    </xf>
    <xf numFmtId="0" fontId="10" fillId="0" borderId="63" xfId="60" applyFont="1" applyBorder="1" applyAlignment="1" applyProtection="1">
      <alignment horizontal="center" vertical="center"/>
      <protection/>
    </xf>
    <xf numFmtId="0" fontId="12" fillId="0" borderId="62" xfId="60" applyFont="1" applyBorder="1" applyAlignment="1" applyProtection="1">
      <alignment horizontal="center" vertical="center" shrinkToFit="1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0" xfId="61" applyFont="1" applyBorder="1" applyAlignment="1" applyProtection="1">
      <alignment horizontal="center" vertical="center" shrinkToFit="1"/>
      <protection/>
    </xf>
    <xf numFmtId="0" fontId="25" fillId="0" borderId="0" xfId="61" applyNumberFormat="1" applyFont="1" applyBorder="1" applyAlignment="1" applyProtection="1">
      <alignment horizontal="center" vertical="center" shrinkToFit="1"/>
      <protection/>
    </xf>
    <xf numFmtId="0" fontId="116" fillId="0" borderId="64" xfId="0" applyFont="1" applyBorder="1" applyAlignment="1">
      <alignment horizontal="center" vertical="center" wrapText="1"/>
    </xf>
    <xf numFmtId="0" fontId="120" fillId="33" borderId="65" xfId="0" applyNumberFormat="1" applyFont="1" applyFill="1" applyBorder="1" applyAlignment="1">
      <alignment horizontal="center" vertical="center"/>
    </xf>
    <xf numFmtId="0" fontId="116" fillId="0" borderId="65" xfId="0" applyNumberFormat="1" applyFont="1" applyBorder="1" applyAlignment="1" applyProtection="1">
      <alignment horizontal="center" vertical="center" shrinkToFit="1"/>
      <protection locked="0"/>
    </xf>
    <xf numFmtId="0" fontId="116" fillId="0" borderId="66" xfId="0" applyNumberFormat="1" applyFont="1" applyBorder="1" applyAlignment="1" applyProtection="1">
      <alignment horizontal="center" vertical="center" shrinkToFit="1"/>
      <protection locked="0"/>
    </xf>
    <xf numFmtId="0" fontId="8" fillId="0" borderId="21" xfId="60" applyFont="1" applyBorder="1" applyAlignment="1" applyProtection="1">
      <alignment horizontal="center" vertical="center" shrinkToFit="1"/>
      <protection/>
    </xf>
    <xf numFmtId="0" fontId="8" fillId="0" borderId="33" xfId="60" applyFont="1" applyBorder="1" applyAlignment="1" applyProtection="1">
      <alignment horizontal="center" vertical="center" shrinkToFit="1"/>
      <protection/>
    </xf>
    <xf numFmtId="0" fontId="12" fillId="0" borderId="34" xfId="60" applyFont="1" applyBorder="1" applyAlignment="1" applyProtection="1">
      <alignment horizontal="distributed" vertical="center" indent="1"/>
      <protection/>
    </xf>
    <xf numFmtId="5" fontId="19" fillId="0" borderId="67" xfId="60" applyNumberFormat="1" applyFont="1" applyBorder="1" applyAlignment="1" applyProtection="1">
      <alignment vertical="center"/>
      <protection/>
    </xf>
    <xf numFmtId="0" fontId="12" fillId="0" borderId="68" xfId="60" applyFont="1" applyBorder="1" applyAlignment="1" applyProtection="1">
      <alignment horizontal="distributed" vertical="center" indent="1"/>
      <protection/>
    </xf>
    <xf numFmtId="5" fontId="19" fillId="0" borderId="69" xfId="60" applyNumberFormat="1" applyFont="1" applyBorder="1" applyAlignment="1" applyProtection="1">
      <alignment vertical="center"/>
      <protection/>
    </xf>
    <xf numFmtId="0" fontId="12" fillId="0" borderId="62" xfId="60" applyFont="1" applyBorder="1" applyAlignment="1" applyProtection="1">
      <alignment horizontal="distributed" vertical="center" indent="1"/>
      <protection/>
    </xf>
    <xf numFmtId="5" fontId="19" fillId="0" borderId="20" xfId="60" applyNumberFormat="1" applyFont="1" applyBorder="1" applyAlignment="1" applyProtection="1">
      <alignment vertical="center"/>
      <protection/>
    </xf>
    <xf numFmtId="0" fontId="12" fillId="13" borderId="42" xfId="60" applyFont="1" applyFill="1" applyBorder="1" applyAlignment="1" applyProtection="1">
      <alignment horizontal="distributed" vertical="center" indent="2"/>
      <protection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31" fillId="0" borderId="0" xfId="0" applyFont="1" applyFill="1" applyAlignment="1">
      <alignment vertical="center"/>
    </xf>
    <xf numFmtId="0" fontId="132" fillId="0" borderId="0" xfId="0" applyFont="1" applyFill="1" applyBorder="1" applyAlignment="1">
      <alignment vertical="center"/>
    </xf>
    <xf numFmtId="0" fontId="35" fillId="0" borderId="70" xfId="60" applyNumberFormat="1" applyFont="1" applyBorder="1" applyAlignment="1" applyProtection="1">
      <alignment horizontal="center" vertical="center"/>
      <protection locked="0"/>
    </xf>
    <xf numFmtId="0" fontId="116" fillId="36" borderId="71" xfId="0" applyFont="1" applyFill="1" applyBorder="1" applyAlignment="1" applyProtection="1">
      <alignment horizontal="center" vertical="center"/>
      <protection/>
    </xf>
    <xf numFmtId="0" fontId="120" fillId="33" borderId="72" xfId="0" applyFont="1" applyFill="1" applyBorder="1" applyAlignment="1" applyProtection="1">
      <alignment horizontal="center" vertical="center"/>
      <protection/>
    </xf>
    <xf numFmtId="2" fontId="116" fillId="36" borderId="72" xfId="0" applyNumberFormat="1" applyFont="1" applyFill="1" applyBorder="1" applyAlignment="1" applyProtection="1">
      <alignment horizontal="center" vertical="center" shrinkToFit="1"/>
      <protection/>
    </xf>
    <xf numFmtId="2" fontId="116" fillId="36" borderId="73" xfId="0" applyNumberFormat="1" applyFont="1" applyFill="1" applyBorder="1" applyAlignment="1" applyProtection="1">
      <alignment horizontal="center" vertical="center" shrinkToFit="1"/>
      <protection/>
    </xf>
    <xf numFmtId="0" fontId="126" fillId="0" borderId="74" xfId="0" applyFont="1" applyBorder="1" applyAlignment="1">
      <alignment horizontal="center" vertical="center"/>
    </xf>
    <xf numFmtId="0" fontId="126" fillId="0" borderId="75" xfId="0" applyFont="1" applyBorder="1" applyAlignment="1">
      <alignment vertical="center"/>
    </xf>
    <xf numFmtId="0" fontId="126" fillId="0" borderId="75" xfId="0" applyFont="1" applyBorder="1" applyAlignment="1">
      <alignment horizontal="center" vertical="center"/>
    </xf>
    <xf numFmtId="0" fontId="126" fillId="0" borderId="76" xfId="0" applyFont="1" applyBorder="1" applyAlignment="1">
      <alignment vertical="center"/>
    </xf>
    <xf numFmtId="0" fontId="126" fillId="0" borderId="76" xfId="0" applyFont="1" applyBorder="1" applyAlignment="1">
      <alignment horizontal="center" vertical="center"/>
    </xf>
    <xf numFmtId="0" fontId="126" fillId="0" borderId="77" xfId="0" applyFont="1" applyBorder="1" applyAlignment="1">
      <alignment vertical="center"/>
    </xf>
    <xf numFmtId="0" fontId="126" fillId="0" borderId="77" xfId="0" applyFont="1" applyBorder="1" applyAlignment="1">
      <alignment horizontal="center" vertical="center"/>
    </xf>
    <xf numFmtId="0" fontId="126" fillId="0" borderId="78" xfId="0" applyFont="1" applyBorder="1" applyAlignment="1">
      <alignment vertical="center"/>
    </xf>
    <xf numFmtId="0" fontId="126" fillId="0" borderId="78" xfId="0" applyFont="1" applyBorder="1" applyAlignment="1">
      <alignment horizontal="center" vertical="center"/>
    </xf>
    <xf numFmtId="0" fontId="126" fillId="0" borderId="79" xfId="0" applyFont="1" applyBorder="1" applyAlignment="1">
      <alignment vertical="center"/>
    </xf>
    <xf numFmtId="0" fontId="126" fillId="0" borderId="79" xfId="0" applyFont="1" applyBorder="1" applyAlignment="1">
      <alignment horizontal="center" vertical="center"/>
    </xf>
    <xf numFmtId="0" fontId="25" fillId="0" borderId="80" xfId="61" applyFont="1" applyBorder="1" applyAlignment="1" applyProtection="1">
      <alignment horizontal="center" vertical="center" shrinkToFit="1"/>
      <protection/>
    </xf>
    <xf numFmtId="0" fontId="25" fillId="0" borderId="74" xfId="61" applyFont="1" applyBorder="1" applyAlignment="1" applyProtection="1">
      <alignment horizontal="center" vertical="center" shrinkToFit="1"/>
      <protection/>
    </xf>
    <xf numFmtId="0" fontId="25" fillId="0" borderId="81" xfId="61" applyFont="1" applyBorder="1" applyAlignment="1" applyProtection="1">
      <alignment horizontal="center" vertical="center" shrinkToFit="1"/>
      <protection/>
    </xf>
    <xf numFmtId="0" fontId="25" fillId="0" borderId="82" xfId="61" applyFont="1" applyBorder="1" applyAlignment="1" applyProtection="1">
      <alignment horizontal="center" vertical="center" shrinkToFit="1"/>
      <protection/>
    </xf>
    <xf numFmtId="0" fontId="25" fillId="0" borderId="83" xfId="61" applyFont="1" applyBorder="1" applyAlignment="1" applyProtection="1">
      <alignment horizontal="center" vertical="center" shrinkToFit="1"/>
      <protection/>
    </xf>
    <xf numFmtId="0" fontId="133" fillId="0" borderId="0" xfId="0" applyFont="1" applyAlignment="1">
      <alignment vertical="center"/>
    </xf>
    <xf numFmtId="0" fontId="119" fillId="0" borderId="0" xfId="60" applyFont="1" applyAlignment="1" applyProtection="1">
      <alignment horizontal="center" vertical="center"/>
      <protection/>
    </xf>
    <xf numFmtId="0" fontId="134" fillId="0" borderId="0" xfId="0" applyFont="1" applyAlignment="1">
      <alignment vertical="center"/>
    </xf>
    <xf numFmtId="0" fontId="19" fillId="0" borderId="84" xfId="60" applyNumberFormat="1" applyFont="1" applyBorder="1" applyAlignment="1" applyProtection="1">
      <alignment horizontal="center" vertical="center"/>
      <protection locked="0"/>
    </xf>
    <xf numFmtId="0" fontId="19" fillId="0" borderId="85" xfId="60" applyNumberFormat="1" applyFont="1" applyBorder="1" applyAlignment="1" applyProtection="1">
      <alignment vertical="center"/>
      <protection/>
    </xf>
    <xf numFmtId="0" fontId="115" fillId="0" borderId="0" xfId="0" applyFont="1" applyBorder="1" applyAlignment="1">
      <alignment horizontal="center" vertical="center"/>
    </xf>
    <xf numFmtId="0" fontId="11" fillId="0" borderId="0" xfId="61" applyBorder="1" applyProtection="1">
      <alignment vertical="center"/>
      <protection/>
    </xf>
    <xf numFmtId="0" fontId="22" fillId="0" borderId="0" xfId="61" applyFont="1" applyBorder="1" applyProtection="1">
      <alignment vertical="center"/>
      <protection/>
    </xf>
    <xf numFmtId="0" fontId="126" fillId="0" borderId="0" xfId="0" applyFont="1" applyBorder="1" applyAlignment="1">
      <alignment vertical="center"/>
    </xf>
    <xf numFmtId="0" fontId="126" fillId="0" borderId="0" xfId="0" applyFont="1" applyBorder="1" applyAlignment="1">
      <alignment horizontal="center" vertical="center"/>
    </xf>
    <xf numFmtId="0" fontId="0" fillId="0" borderId="86" xfId="0" applyBorder="1" applyAlignment="1">
      <alignment vertical="center" textRotation="255"/>
    </xf>
    <xf numFmtId="0" fontId="0" fillId="0" borderId="87" xfId="0" applyBorder="1" applyAlignment="1">
      <alignment vertical="center" textRotation="255"/>
    </xf>
    <xf numFmtId="0" fontId="0" fillId="0" borderId="88" xfId="0" applyBorder="1" applyAlignment="1">
      <alignment vertical="center" textRotation="255"/>
    </xf>
    <xf numFmtId="0" fontId="0" fillId="0" borderId="55" xfId="0" applyBorder="1" applyAlignment="1">
      <alignment horizontal="center" vertical="center" textRotation="255"/>
    </xf>
    <xf numFmtId="0" fontId="0" fillId="0" borderId="58" xfId="0" applyBorder="1" applyAlignment="1">
      <alignment vertical="center" textRotation="255"/>
    </xf>
    <xf numFmtId="0" fontId="130" fillId="0" borderId="0" xfId="0" applyFont="1" applyAlignment="1">
      <alignment vertical="center"/>
    </xf>
    <xf numFmtId="0" fontId="119" fillId="0" borderId="0" xfId="60" applyFont="1" applyAlignment="1" applyProtection="1">
      <alignment vertical="center"/>
      <protection/>
    </xf>
    <xf numFmtId="0" fontId="25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 indent="1"/>
    </xf>
    <xf numFmtId="0" fontId="30" fillId="0" borderId="0" xfId="0" applyFont="1" applyAlignment="1">
      <alignment horizontal="justify" vertical="center"/>
    </xf>
    <xf numFmtId="0" fontId="41" fillId="0" borderId="0" xfId="0" applyFont="1" applyAlignment="1">
      <alignment vertical="center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vertical="top"/>
    </xf>
    <xf numFmtId="0" fontId="4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35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30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49" fontId="25" fillId="0" borderId="0" xfId="0" applyNumberFormat="1" applyFont="1" applyAlignment="1">
      <alignment vertical="center"/>
    </xf>
    <xf numFmtId="0" fontId="40" fillId="0" borderId="0" xfId="0" applyFont="1" applyAlignment="1">
      <alignment horizontal="left" vertical="center" indent="1"/>
    </xf>
    <xf numFmtId="0" fontId="42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8" fillId="0" borderId="0" xfId="63" applyFont="1">
      <alignment/>
      <protection/>
    </xf>
    <xf numFmtId="0" fontId="32" fillId="0" borderId="0" xfId="63" applyFont="1">
      <alignment/>
      <protection/>
    </xf>
    <xf numFmtId="0" fontId="49" fillId="0" borderId="0" xfId="63" applyFont="1">
      <alignment/>
      <protection/>
    </xf>
    <xf numFmtId="0" fontId="48" fillId="0" borderId="0" xfId="63" applyFont="1" applyBorder="1">
      <alignment/>
      <protection/>
    </xf>
    <xf numFmtId="0" fontId="19" fillId="0" borderId="0" xfId="63" applyFont="1" applyBorder="1" quotePrefix="1">
      <alignment/>
      <protection/>
    </xf>
    <xf numFmtId="0" fontId="50" fillId="0" borderId="0" xfId="63" applyFont="1">
      <alignment/>
      <protection/>
    </xf>
    <xf numFmtId="0" fontId="46" fillId="0" borderId="0" xfId="0" applyFont="1" applyAlignment="1">
      <alignment vertical="center"/>
    </xf>
    <xf numFmtId="0" fontId="116" fillId="0" borderId="85" xfId="0" applyFont="1" applyBorder="1" applyAlignment="1">
      <alignment horizontal="center" vertical="center"/>
    </xf>
    <xf numFmtId="0" fontId="116" fillId="0" borderId="89" xfId="0" applyNumberFormat="1" applyFont="1" applyBorder="1" applyAlignment="1" applyProtection="1">
      <alignment horizontal="center" vertical="center"/>
      <protection locked="0"/>
    </xf>
    <xf numFmtId="0" fontId="116" fillId="0" borderId="90" xfId="0" applyNumberFormat="1" applyFont="1" applyBorder="1" applyAlignment="1" applyProtection="1">
      <alignment horizontal="center" vertical="center"/>
      <protection locked="0"/>
    </xf>
    <xf numFmtId="2" fontId="116" fillId="0" borderId="53" xfId="0" applyNumberFormat="1" applyFont="1" applyBorder="1" applyAlignment="1" applyProtection="1">
      <alignment horizontal="center" vertical="center"/>
      <protection locked="0"/>
    </xf>
    <xf numFmtId="2" fontId="116" fillId="0" borderId="33" xfId="0" applyNumberFormat="1" applyFont="1" applyBorder="1" applyAlignment="1" applyProtection="1">
      <alignment horizontal="center" vertical="center"/>
      <protection locked="0"/>
    </xf>
    <xf numFmtId="0" fontId="116" fillId="0" borderId="65" xfId="0" applyFont="1" applyFill="1" applyBorder="1" applyAlignment="1" applyProtection="1">
      <alignment horizontal="center" vertical="center"/>
      <protection/>
    </xf>
    <xf numFmtId="0" fontId="116" fillId="0" borderId="91" xfId="0" applyFont="1" applyFill="1" applyBorder="1" applyAlignment="1" applyProtection="1">
      <alignment horizontal="center" vertical="center"/>
      <protection/>
    </xf>
    <xf numFmtId="0" fontId="116" fillId="0" borderId="92" xfId="0" applyFont="1" applyFill="1" applyBorder="1" applyAlignment="1" applyProtection="1">
      <alignment horizontal="center" vertical="center"/>
      <protection/>
    </xf>
    <xf numFmtId="0" fontId="127" fillId="0" borderId="92" xfId="0" applyFont="1" applyFill="1" applyBorder="1" applyAlignment="1" applyProtection="1">
      <alignment horizontal="center" vertical="center" shrinkToFit="1"/>
      <protection/>
    </xf>
    <xf numFmtId="0" fontId="116" fillId="0" borderId="93" xfId="0" applyFont="1" applyFill="1" applyBorder="1" applyAlignment="1" applyProtection="1">
      <alignment horizontal="center" vertical="center"/>
      <protection/>
    </xf>
    <xf numFmtId="0" fontId="127" fillId="0" borderId="93" xfId="0" applyFont="1" applyFill="1" applyBorder="1" applyAlignment="1" applyProtection="1">
      <alignment horizontal="center" vertical="center" shrinkToFit="1"/>
      <protection/>
    </xf>
    <xf numFmtId="0" fontId="116" fillId="0" borderId="94" xfId="0" applyFont="1" applyFill="1" applyBorder="1" applyAlignment="1" applyProtection="1">
      <alignment horizontal="center" vertical="center"/>
      <protection/>
    </xf>
    <xf numFmtId="0" fontId="127" fillId="0" borderId="94" xfId="0" applyFont="1" applyFill="1" applyBorder="1" applyAlignment="1" applyProtection="1">
      <alignment horizontal="center" vertical="center" shrinkToFit="1"/>
      <protection/>
    </xf>
    <xf numFmtId="0" fontId="127" fillId="0" borderId="65" xfId="0" applyFont="1" applyFill="1" applyBorder="1" applyAlignment="1" applyProtection="1">
      <alignment horizontal="center" vertical="center" shrinkToFit="1"/>
      <protection/>
    </xf>
    <xf numFmtId="0" fontId="7" fillId="0" borderId="95" xfId="60" applyFont="1" applyBorder="1" applyAlignment="1" applyProtection="1">
      <alignment horizontal="center" vertical="center" shrinkToFit="1"/>
      <protection/>
    </xf>
    <xf numFmtId="0" fontId="126" fillId="0" borderId="96" xfId="0" applyFont="1" applyBorder="1" applyAlignment="1">
      <alignment horizontal="center" vertical="center"/>
    </xf>
    <xf numFmtId="0" fontId="126" fillId="0" borderId="97" xfId="0" applyFont="1" applyBorder="1" applyAlignment="1">
      <alignment vertical="center"/>
    </xf>
    <xf numFmtId="0" fontId="126" fillId="0" borderId="97" xfId="0" applyFont="1" applyBorder="1" applyAlignment="1">
      <alignment horizontal="center" vertical="center"/>
    </xf>
    <xf numFmtId="0" fontId="126" fillId="0" borderId="98" xfId="0" applyFont="1" applyBorder="1" applyAlignment="1">
      <alignment vertical="center"/>
    </xf>
    <xf numFmtId="0" fontId="126" fillId="0" borderId="98" xfId="0" applyFont="1" applyBorder="1" applyAlignment="1">
      <alignment horizontal="center" vertical="center"/>
    </xf>
    <xf numFmtId="0" fontId="126" fillId="0" borderId="99" xfId="0" applyFont="1" applyBorder="1" applyAlignment="1">
      <alignment vertical="center"/>
    </xf>
    <xf numFmtId="0" fontId="126" fillId="0" borderId="99" xfId="0" applyFont="1" applyBorder="1" applyAlignment="1">
      <alignment horizontal="center" vertical="center"/>
    </xf>
    <xf numFmtId="0" fontId="126" fillId="0" borderId="100" xfId="0" applyFont="1" applyBorder="1" applyAlignment="1">
      <alignment vertical="center"/>
    </xf>
    <xf numFmtId="0" fontId="126" fillId="0" borderId="100" xfId="0" applyFont="1" applyBorder="1" applyAlignment="1">
      <alignment horizontal="center" vertical="center"/>
    </xf>
    <xf numFmtId="0" fontId="126" fillId="0" borderId="101" xfId="0" applyFont="1" applyBorder="1" applyAlignment="1">
      <alignment vertical="center"/>
    </xf>
    <xf numFmtId="0" fontId="126" fillId="0" borderId="101" xfId="0" applyFont="1" applyBorder="1" applyAlignment="1">
      <alignment horizontal="center" vertical="center"/>
    </xf>
    <xf numFmtId="0" fontId="126" fillId="0" borderId="56" xfId="0" applyFont="1" applyBorder="1" applyAlignment="1">
      <alignment horizontal="center" vertical="center"/>
    </xf>
    <xf numFmtId="0" fontId="126" fillId="0" borderId="51" xfId="0" applyFont="1" applyBorder="1" applyAlignment="1">
      <alignment horizontal="center" vertical="center"/>
    </xf>
    <xf numFmtId="0" fontId="116" fillId="0" borderId="13" xfId="0" applyFont="1" applyBorder="1" applyAlignment="1">
      <alignment vertical="center"/>
    </xf>
    <xf numFmtId="0" fontId="116" fillId="0" borderId="13" xfId="0" applyFont="1" applyBorder="1" applyAlignment="1">
      <alignment horizontal="center" vertical="center"/>
    </xf>
    <xf numFmtId="0" fontId="136" fillId="0" borderId="13" xfId="0" applyFont="1" applyBorder="1" applyAlignment="1">
      <alignment horizontal="center" vertical="center"/>
    </xf>
    <xf numFmtId="0" fontId="12" fillId="0" borderId="42" xfId="60" applyFont="1" applyBorder="1" applyAlignment="1" applyProtection="1">
      <alignment horizontal="distributed" vertical="center" indent="1" shrinkToFit="1"/>
      <protection/>
    </xf>
    <xf numFmtId="0" fontId="12" fillId="0" borderId="102" xfId="60" applyFont="1" applyBorder="1" applyAlignment="1" applyProtection="1">
      <alignment horizontal="distributed" vertical="center" indent="1" shrinkToFit="1"/>
      <protection/>
    </xf>
    <xf numFmtId="0" fontId="12" fillId="0" borderId="88" xfId="60" applyFont="1" applyBorder="1" applyAlignment="1" applyProtection="1">
      <alignment horizontal="distributed" vertical="center" indent="1" shrinkToFit="1"/>
      <protection/>
    </xf>
    <xf numFmtId="0" fontId="19" fillId="0" borderId="61" xfId="60" applyFont="1" applyBorder="1" applyAlignment="1" applyProtection="1">
      <alignment horizontal="center" vertical="center"/>
      <protection/>
    </xf>
    <xf numFmtId="0" fontId="12" fillId="0" borderId="95" xfId="60" applyFont="1" applyBorder="1" applyAlignment="1" applyProtection="1">
      <alignment horizontal="distributed" vertical="center" indent="1" shrinkToFit="1"/>
      <protection/>
    </xf>
    <xf numFmtId="0" fontId="19" fillId="0" borderId="103" xfId="60" applyFont="1" applyBorder="1" applyAlignment="1" applyProtection="1">
      <alignment horizontal="center" vertical="center"/>
      <protection/>
    </xf>
    <xf numFmtId="0" fontId="40" fillId="0" borderId="0" xfId="0" applyFont="1" applyAlignment="1">
      <alignment vertical="center"/>
    </xf>
    <xf numFmtId="178" fontId="24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left" vertical="top" wrapText="1"/>
    </xf>
    <xf numFmtId="0" fontId="30" fillId="0" borderId="104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30" fillId="0" borderId="10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137" fillId="0" borderId="0" xfId="0" applyFont="1" applyAlignment="1">
      <alignment vertical="center"/>
    </xf>
    <xf numFmtId="0" fontId="138" fillId="35" borderId="0" xfId="0" applyFont="1" applyFill="1" applyAlignment="1">
      <alignment horizontal="center" vertical="center"/>
    </xf>
    <xf numFmtId="0" fontId="139" fillId="33" borderId="106" xfId="0" applyFont="1" applyFill="1" applyBorder="1" applyAlignment="1">
      <alignment horizontal="center" vertical="center" shrinkToFit="1"/>
    </xf>
    <xf numFmtId="0" fontId="139" fillId="33" borderId="107" xfId="0" applyFont="1" applyFill="1" applyBorder="1" applyAlignment="1">
      <alignment horizontal="center" vertical="center" shrinkToFit="1"/>
    </xf>
    <xf numFmtId="0" fontId="140" fillId="33" borderId="107" xfId="0" applyFont="1" applyFill="1" applyBorder="1" applyAlignment="1">
      <alignment horizontal="center" vertical="center"/>
    </xf>
    <xf numFmtId="0" fontId="140" fillId="33" borderId="108" xfId="0" applyFont="1" applyFill="1" applyBorder="1" applyAlignment="1">
      <alignment horizontal="center" vertical="center"/>
    </xf>
    <xf numFmtId="58" fontId="124" fillId="0" borderId="12" xfId="0" applyNumberFormat="1" applyFont="1" applyBorder="1" applyAlignment="1">
      <alignment horizontal="center" vertical="center"/>
    </xf>
    <xf numFmtId="0" fontId="124" fillId="0" borderId="12" xfId="0" applyFont="1" applyBorder="1" applyAlignment="1">
      <alignment horizontal="center" vertical="center" shrinkToFit="1"/>
    </xf>
    <xf numFmtId="0" fontId="141" fillId="0" borderId="109" xfId="0" applyFont="1" applyFill="1" applyBorder="1" applyAlignment="1">
      <alignment horizontal="center" vertical="center" wrapText="1"/>
    </xf>
    <xf numFmtId="0" fontId="141" fillId="0" borderId="110" xfId="0" applyFont="1" applyFill="1" applyBorder="1" applyAlignment="1">
      <alignment horizontal="center" vertical="center"/>
    </xf>
    <xf numFmtId="0" fontId="141" fillId="0" borderId="111" xfId="0" applyFont="1" applyFill="1" applyBorder="1" applyAlignment="1">
      <alignment horizontal="center" vertical="center"/>
    </xf>
    <xf numFmtId="0" fontId="141" fillId="0" borderId="112" xfId="0" applyFont="1" applyFill="1" applyBorder="1" applyAlignment="1">
      <alignment horizontal="center" vertical="center"/>
    </xf>
    <xf numFmtId="0" fontId="141" fillId="0" borderId="0" xfId="0" applyFont="1" applyFill="1" applyBorder="1" applyAlignment="1">
      <alignment horizontal="center" vertical="center"/>
    </xf>
    <xf numFmtId="0" fontId="141" fillId="0" borderId="113" xfId="0" applyFont="1" applyFill="1" applyBorder="1" applyAlignment="1">
      <alignment horizontal="center" vertical="center"/>
    </xf>
    <xf numFmtId="0" fontId="141" fillId="0" borderId="114" xfId="0" applyFont="1" applyFill="1" applyBorder="1" applyAlignment="1">
      <alignment horizontal="center" vertical="center"/>
    </xf>
    <xf numFmtId="0" fontId="141" fillId="0" borderId="115" xfId="0" applyFont="1" applyFill="1" applyBorder="1" applyAlignment="1">
      <alignment horizontal="center" vertical="center"/>
    </xf>
    <xf numFmtId="0" fontId="141" fillId="0" borderId="116" xfId="0" applyFont="1" applyFill="1" applyBorder="1" applyAlignment="1">
      <alignment horizontal="center" vertical="center"/>
    </xf>
    <xf numFmtId="0" fontId="138" fillId="0" borderId="0" xfId="0" applyFont="1" applyBorder="1" applyAlignment="1">
      <alignment vertical="center"/>
    </xf>
    <xf numFmtId="0" fontId="139" fillId="33" borderId="108" xfId="0" applyFont="1" applyFill="1" applyBorder="1" applyAlignment="1">
      <alignment horizontal="center" vertical="center" shrinkToFit="1"/>
    </xf>
    <xf numFmtId="0" fontId="139" fillId="0" borderId="24" xfId="0" applyFont="1" applyFill="1" applyBorder="1" applyAlignment="1">
      <alignment horizontal="center" vertical="center" shrinkToFit="1"/>
    </xf>
    <xf numFmtId="0" fontId="124" fillId="0" borderId="0" xfId="0" applyFont="1" applyBorder="1" applyAlignment="1">
      <alignment horizontal="center" vertical="center" shrinkToFit="1"/>
    </xf>
    <xf numFmtId="0" fontId="124" fillId="0" borderId="113" xfId="0" applyFont="1" applyBorder="1" applyAlignment="1">
      <alignment horizontal="center" vertical="center" shrinkToFit="1"/>
    </xf>
    <xf numFmtId="0" fontId="123" fillId="37" borderId="15" xfId="0" applyFont="1" applyFill="1" applyBorder="1" applyAlignment="1" applyProtection="1">
      <alignment horizontal="center" vertical="center"/>
      <protection locked="0"/>
    </xf>
    <xf numFmtId="0" fontId="123" fillId="37" borderId="16" xfId="0" applyFont="1" applyFill="1" applyBorder="1" applyAlignment="1" applyProtection="1">
      <alignment horizontal="center" vertical="center"/>
      <protection locked="0"/>
    </xf>
    <xf numFmtId="0" fontId="123" fillId="37" borderId="18" xfId="0" applyFont="1" applyFill="1" applyBorder="1" applyAlignment="1" applyProtection="1">
      <alignment horizontal="center" vertical="center"/>
      <protection locked="0"/>
    </xf>
    <xf numFmtId="0" fontId="116" fillId="0" borderId="13" xfId="0" applyFont="1" applyBorder="1" applyAlignment="1">
      <alignment horizontal="distributed" vertical="center" indent="1"/>
    </xf>
    <xf numFmtId="0" fontId="116" fillId="0" borderId="104" xfId="0" applyFont="1" applyBorder="1" applyAlignment="1">
      <alignment horizontal="distributed" vertical="center" indent="1"/>
    </xf>
    <xf numFmtId="0" fontId="123" fillId="33" borderId="19" xfId="0" applyFont="1" applyFill="1" applyBorder="1" applyAlignment="1" applyProtection="1">
      <alignment horizontal="center" vertical="center"/>
      <protection locked="0"/>
    </xf>
    <xf numFmtId="0" fontId="123" fillId="33" borderId="13" xfId="0" applyFont="1" applyFill="1" applyBorder="1" applyAlignment="1" applyProtection="1">
      <alignment horizontal="center" vertical="center"/>
      <protection locked="0"/>
    </xf>
    <xf numFmtId="0" fontId="123" fillId="33" borderId="20" xfId="0" applyFont="1" applyFill="1" applyBorder="1" applyAlignment="1" applyProtection="1">
      <alignment horizontal="center" vertical="center"/>
      <protection locked="0"/>
    </xf>
    <xf numFmtId="0" fontId="123" fillId="0" borderId="19" xfId="0" applyFont="1" applyFill="1" applyBorder="1" applyAlignment="1" applyProtection="1">
      <alignment horizontal="center" vertical="center"/>
      <protection locked="0"/>
    </xf>
    <xf numFmtId="0" fontId="123" fillId="0" borderId="13" xfId="0" applyFont="1" applyFill="1" applyBorder="1" applyAlignment="1" applyProtection="1">
      <alignment horizontal="center" vertical="center"/>
      <protection locked="0"/>
    </xf>
    <xf numFmtId="0" fontId="123" fillId="0" borderId="20" xfId="0" applyFont="1" applyFill="1" applyBorder="1" applyAlignment="1" applyProtection="1">
      <alignment horizontal="center" vertical="center"/>
      <protection locked="0"/>
    </xf>
    <xf numFmtId="0" fontId="116" fillId="0" borderId="102" xfId="0" applyFont="1" applyBorder="1" applyAlignment="1" applyProtection="1">
      <alignment horizontal="center" vertical="center"/>
      <protection locked="0"/>
    </xf>
    <xf numFmtId="0" fontId="116" fillId="0" borderId="117" xfId="0" applyFont="1" applyBorder="1" applyAlignment="1" applyProtection="1">
      <alignment horizontal="center" vertical="center"/>
      <protection locked="0"/>
    </xf>
    <xf numFmtId="0" fontId="116" fillId="0" borderId="85" xfId="0" applyFont="1" applyBorder="1" applyAlignment="1" applyProtection="1">
      <alignment horizontal="center" vertical="center"/>
      <protection locked="0"/>
    </xf>
    <xf numFmtId="0" fontId="12" fillId="38" borderId="102" xfId="60" applyFont="1" applyFill="1" applyBorder="1" applyAlignment="1" applyProtection="1">
      <alignment horizontal="center" vertical="center"/>
      <protection/>
    </xf>
    <xf numFmtId="0" fontId="12" fillId="38" borderId="118" xfId="60" applyFont="1" applyFill="1" applyBorder="1" applyAlignment="1" applyProtection="1">
      <alignment horizontal="center" vertical="center"/>
      <protection/>
    </xf>
    <xf numFmtId="0" fontId="142" fillId="13" borderId="102" xfId="0" applyFont="1" applyFill="1" applyBorder="1" applyAlignment="1" applyProtection="1">
      <alignment horizontal="center" vertical="center"/>
      <protection/>
    </xf>
    <xf numFmtId="0" fontId="142" fillId="13" borderId="117" xfId="0" applyFont="1" applyFill="1" applyBorder="1" applyAlignment="1" applyProtection="1">
      <alignment horizontal="center" vertical="center"/>
      <protection/>
    </xf>
    <xf numFmtId="0" fontId="142" fillId="13" borderId="85" xfId="0" applyFont="1" applyFill="1" applyBorder="1" applyAlignment="1" applyProtection="1">
      <alignment horizontal="center" vertical="center"/>
      <protection/>
    </xf>
    <xf numFmtId="0" fontId="123" fillId="0" borderId="14" xfId="0" applyFont="1" applyFill="1" applyBorder="1" applyAlignment="1" applyProtection="1">
      <alignment horizontal="center" vertical="center"/>
      <protection locked="0"/>
    </xf>
    <xf numFmtId="0" fontId="123" fillId="0" borderId="31" xfId="0" applyFont="1" applyFill="1" applyBorder="1" applyAlignment="1" applyProtection="1">
      <alignment horizontal="center" vertical="center"/>
      <protection locked="0"/>
    </xf>
    <xf numFmtId="0" fontId="123" fillId="0" borderId="32" xfId="0" applyFont="1" applyFill="1" applyBorder="1" applyAlignment="1" applyProtection="1">
      <alignment horizontal="center" vertical="center"/>
      <protection locked="0"/>
    </xf>
    <xf numFmtId="0" fontId="117" fillId="39" borderId="0" xfId="0" applyFont="1" applyFill="1" applyBorder="1" applyAlignment="1">
      <alignment horizontal="center" vertical="center"/>
    </xf>
    <xf numFmtId="0" fontId="123" fillId="0" borderId="102" xfId="0" applyFont="1" applyFill="1" applyBorder="1" applyAlignment="1" applyProtection="1">
      <alignment horizontal="center" vertical="center"/>
      <protection/>
    </xf>
    <xf numFmtId="0" fontId="123" fillId="0" borderId="117" xfId="0" applyFont="1" applyFill="1" applyBorder="1" applyAlignment="1" applyProtection="1">
      <alignment horizontal="center" vertical="center"/>
      <protection/>
    </xf>
    <xf numFmtId="0" fontId="123" fillId="0" borderId="85" xfId="0" applyFont="1" applyFill="1" applyBorder="1" applyAlignment="1" applyProtection="1">
      <alignment horizontal="center" vertical="center"/>
      <protection/>
    </xf>
    <xf numFmtId="0" fontId="116" fillId="0" borderId="13" xfId="0" applyFont="1" applyFill="1" applyBorder="1" applyAlignment="1" applyProtection="1">
      <alignment horizontal="center" vertical="center"/>
      <protection/>
    </xf>
    <xf numFmtId="0" fontId="123" fillId="34" borderId="13" xfId="0" applyFont="1" applyFill="1" applyBorder="1" applyAlignment="1" applyProtection="1">
      <alignment horizontal="center" vertical="center"/>
      <protection/>
    </xf>
    <xf numFmtId="0" fontId="116" fillId="0" borderId="65" xfId="0" applyFont="1" applyFill="1" applyBorder="1" applyAlignment="1" applyProtection="1">
      <alignment horizontal="center" vertical="center"/>
      <protection/>
    </xf>
    <xf numFmtId="0" fontId="123" fillId="33" borderId="13" xfId="0" applyFont="1" applyFill="1" applyBorder="1" applyAlignment="1" applyProtection="1">
      <alignment horizontal="center" vertical="center"/>
      <protection/>
    </xf>
    <xf numFmtId="0" fontId="123" fillId="33" borderId="65" xfId="0" applyFont="1" applyFill="1" applyBorder="1" applyAlignment="1" applyProtection="1">
      <alignment horizontal="center" vertical="center"/>
      <protection/>
    </xf>
    <xf numFmtId="0" fontId="123" fillId="34" borderId="119" xfId="0" applyFont="1" applyFill="1" applyBorder="1" applyAlignment="1" applyProtection="1">
      <alignment horizontal="center" vertical="center"/>
      <protection/>
    </xf>
    <xf numFmtId="0" fontId="123" fillId="34" borderId="120" xfId="0" applyFont="1" applyFill="1" applyBorder="1" applyAlignment="1" applyProtection="1">
      <alignment horizontal="center" vertical="center"/>
      <protection/>
    </xf>
    <xf numFmtId="0" fontId="123" fillId="34" borderId="121" xfId="0" applyFont="1" applyFill="1" applyBorder="1" applyAlignment="1" applyProtection="1">
      <alignment horizontal="center" vertical="center"/>
      <protection/>
    </xf>
    <xf numFmtId="0" fontId="116" fillId="0" borderId="122" xfId="0" applyFont="1" applyFill="1" applyBorder="1" applyAlignment="1" applyProtection="1">
      <alignment horizontal="center" vertical="center"/>
      <protection/>
    </xf>
    <xf numFmtId="0" fontId="116" fillId="0" borderId="123" xfId="0" applyFont="1" applyFill="1" applyBorder="1" applyAlignment="1" applyProtection="1">
      <alignment horizontal="center" vertical="center"/>
      <protection/>
    </xf>
    <xf numFmtId="0" fontId="116" fillId="0" borderId="91" xfId="0" applyFont="1" applyFill="1" applyBorder="1" applyAlignment="1" applyProtection="1">
      <alignment horizontal="center" vertical="center"/>
      <protection/>
    </xf>
    <xf numFmtId="0" fontId="19" fillId="0" borderId="104" xfId="60" applyFont="1" applyBorder="1" applyAlignment="1" applyProtection="1">
      <alignment horizontal="center" vertical="center"/>
      <protection/>
    </xf>
    <xf numFmtId="0" fontId="19" fillId="0" borderId="49" xfId="60" applyFont="1" applyBorder="1" applyAlignment="1" applyProtection="1">
      <alignment horizontal="center" vertical="center"/>
      <protection/>
    </xf>
    <xf numFmtId="176" fontId="12" fillId="0" borderId="0" xfId="60" applyNumberFormat="1" applyFont="1" applyAlignment="1" applyProtection="1">
      <alignment horizontal="distributed" vertical="center" indent="4"/>
      <protection/>
    </xf>
    <xf numFmtId="0" fontId="9" fillId="0" borderId="43" xfId="60" applyFont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35" fillId="0" borderId="124" xfId="60" applyNumberFormat="1" applyFont="1" applyBorder="1" applyAlignment="1" applyProtection="1">
      <alignment horizontal="center" vertical="center"/>
      <protection/>
    </xf>
    <xf numFmtId="0" fontId="35" fillId="0" borderId="125" xfId="60" applyNumberFormat="1" applyFont="1" applyBorder="1" applyAlignment="1" applyProtection="1">
      <alignment horizontal="center" vertical="center"/>
      <protection/>
    </xf>
    <xf numFmtId="0" fontId="35" fillId="0" borderId="126" xfId="60" applyNumberFormat="1" applyFont="1" applyBorder="1" applyAlignment="1" applyProtection="1">
      <alignment horizontal="center" vertical="center"/>
      <protection/>
    </xf>
    <xf numFmtId="0" fontId="35" fillId="0" borderId="127" xfId="60" applyNumberFormat="1" applyFont="1" applyBorder="1" applyAlignment="1" applyProtection="1">
      <alignment horizontal="center" vertical="center"/>
      <protection/>
    </xf>
    <xf numFmtId="0" fontId="0" fillId="13" borderId="102" xfId="0" applyFill="1" applyBorder="1" applyAlignment="1" applyProtection="1">
      <alignment horizontal="center" vertical="center"/>
      <protection/>
    </xf>
    <xf numFmtId="0" fontId="0" fillId="13" borderId="117" xfId="0" applyFill="1" applyBorder="1" applyAlignment="1" applyProtection="1">
      <alignment horizontal="center" vertical="center"/>
      <protection/>
    </xf>
    <xf numFmtId="0" fontId="0" fillId="13" borderId="85" xfId="0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9" fillId="0" borderId="128" xfId="60" applyFont="1" applyBorder="1" applyAlignment="1" applyProtection="1">
      <alignment horizontal="center" vertical="center"/>
      <protection/>
    </xf>
    <xf numFmtId="0" fontId="9" fillId="0" borderId="90" xfId="60" applyFont="1" applyBorder="1" applyAlignment="1" applyProtection="1">
      <alignment horizontal="center" vertical="center"/>
      <protection/>
    </xf>
    <xf numFmtId="0" fontId="9" fillId="0" borderId="0" xfId="60" applyFont="1" applyBorder="1" applyAlignment="1" applyProtection="1">
      <alignment horizontal="center" vertical="center"/>
      <protection/>
    </xf>
    <xf numFmtId="0" fontId="19" fillId="0" borderId="70" xfId="60" applyFont="1" applyBorder="1" applyAlignment="1" applyProtection="1">
      <alignment horizontal="center" vertical="center"/>
      <protection/>
    </xf>
    <xf numFmtId="0" fontId="19" fillId="0" borderId="40" xfId="60" applyFont="1" applyBorder="1" applyAlignment="1" applyProtection="1">
      <alignment horizontal="center" vertical="center"/>
      <protection/>
    </xf>
    <xf numFmtId="0" fontId="19" fillId="0" borderId="84" xfId="60" applyFont="1" applyBorder="1" applyAlignment="1" applyProtection="1">
      <alignment horizontal="center" vertical="center"/>
      <protection/>
    </xf>
    <xf numFmtId="0" fontId="19" fillId="0" borderId="85" xfId="60" applyFont="1" applyBorder="1" applyAlignment="1" applyProtection="1">
      <alignment horizontal="center" vertical="center"/>
      <protection/>
    </xf>
    <xf numFmtId="0" fontId="9" fillId="0" borderId="124" xfId="60" applyFont="1" applyBorder="1" applyAlignment="1" applyProtection="1">
      <alignment horizontal="center" vertical="center"/>
      <protection/>
    </xf>
    <xf numFmtId="0" fontId="9" fillId="0" borderId="125" xfId="60" applyFont="1" applyBorder="1" applyAlignment="1" applyProtection="1">
      <alignment horizontal="center" vertical="center"/>
      <protection/>
    </xf>
    <xf numFmtId="0" fontId="113" fillId="0" borderId="0" xfId="60" applyAlignment="1" applyProtection="1">
      <alignment horizontal="center" vertical="center"/>
      <protection/>
    </xf>
    <xf numFmtId="0" fontId="143" fillId="35" borderId="0" xfId="60" applyFont="1" applyFill="1" applyAlignment="1" applyProtection="1">
      <alignment horizontal="center" vertical="center"/>
      <protection/>
    </xf>
    <xf numFmtId="0" fontId="33" fillId="0" borderId="0" xfId="60" applyFont="1" applyBorder="1" applyAlignment="1" applyProtection="1">
      <alignment horizontal="distributed" vertical="center" indent="8" shrinkToFit="1"/>
      <protection/>
    </xf>
    <xf numFmtId="0" fontId="33" fillId="0" borderId="0" xfId="60" applyFont="1" applyAlignment="1" applyProtection="1">
      <alignment horizontal="distributed" vertical="center" indent="8" shrinkToFit="1"/>
      <protection/>
    </xf>
    <xf numFmtId="0" fontId="9" fillId="0" borderId="43" xfId="60" applyFont="1" applyBorder="1" applyAlignment="1" applyProtection="1">
      <alignment horizontal="center" vertical="center" shrinkToFit="1"/>
      <protection/>
    </xf>
    <xf numFmtId="0" fontId="9" fillId="0" borderId="0" xfId="60" applyFont="1" applyBorder="1" applyAlignment="1" applyProtection="1">
      <alignment horizontal="center" vertical="center" shrinkToFit="1"/>
      <protection/>
    </xf>
    <xf numFmtId="0" fontId="129" fillId="0" borderId="0" xfId="0" applyFont="1" applyBorder="1" applyAlignment="1" applyProtection="1">
      <alignment horizontal="center" vertical="center"/>
      <protection/>
    </xf>
    <xf numFmtId="0" fontId="7" fillId="0" borderId="84" xfId="60" applyFont="1" applyBorder="1" applyAlignment="1" applyProtection="1">
      <alignment horizontal="center" vertical="center" shrinkToFit="1"/>
      <protection/>
    </xf>
    <xf numFmtId="0" fontId="7" fillId="0" borderId="117" xfId="60" applyFont="1" applyBorder="1" applyAlignment="1" applyProtection="1">
      <alignment horizontal="center" vertical="center" shrinkToFit="1"/>
      <protection/>
    </xf>
    <xf numFmtId="0" fontId="7" fillId="0" borderId="85" xfId="60" applyFont="1" applyBorder="1" applyAlignment="1" applyProtection="1">
      <alignment horizontal="center" vertical="center" shrinkToFit="1"/>
      <protection/>
    </xf>
    <xf numFmtId="0" fontId="26" fillId="0" borderId="104" xfId="61" applyFont="1" applyBorder="1" applyAlignment="1" applyProtection="1">
      <alignment horizontal="center" vertical="center"/>
      <protection/>
    </xf>
    <xf numFmtId="0" fontId="26" fillId="0" borderId="12" xfId="61" applyFont="1" applyBorder="1" applyAlignment="1" applyProtection="1">
      <alignment horizontal="center" vertical="center"/>
      <protection/>
    </xf>
    <xf numFmtId="0" fontId="26" fillId="0" borderId="105" xfId="61" applyFont="1" applyBorder="1" applyAlignment="1" applyProtection="1">
      <alignment horizontal="center" vertical="center"/>
      <protection/>
    </xf>
    <xf numFmtId="0" fontId="11" fillId="0" borderId="55" xfId="61" applyBorder="1" applyAlignment="1" applyProtection="1">
      <alignment horizontal="center" vertical="center"/>
      <protection/>
    </xf>
    <xf numFmtId="0" fontId="11" fillId="0" borderId="38" xfId="61" applyBorder="1" applyAlignment="1" applyProtection="1">
      <alignment horizontal="center" vertical="center"/>
      <protection/>
    </xf>
    <xf numFmtId="0" fontId="25" fillId="0" borderId="38" xfId="61" applyFont="1" applyBorder="1" applyAlignment="1" applyProtection="1">
      <alignment horizontal="center" vertical="center" shrinkToFit="1"/>
      <protection/>
    </xf>
    <xf numFmtId="0" fontId="25" fillId="0" borderId="56" xfId="61" applyFont="1" applyBorder="1" applyAlignment="1" applyProtection="1">
      <alignment horizontal="center" vertical="center" shrinkToFit="1"/>
      <protection/>
    </xf>
    <xf numFmtId="0" fontId="25" fillId="0" borderId="39" xfId="61" applyFont="1" applyBorder="1" applyAlignment="1" applyProtection="1">
      <alignment horizontal="center" vertical="center" shrinkToFit="1"/>
      <protection/>
    </xf>
    <xf numFmtId="0" fontId="25" fillId="0" borderId="61" xfId="61" applyFont="1" applyBorder="1" applyAlignment="1" applyProtection="1">
      <alignment horizontal="center" vertical="center" shrinkToFit="1"/>
      <protection/>
    </xf>
    <xf numFmtId="0" fontId="11" fillId="0" borderId="15" xfId="61" applyBorder="1" applyAlignment="1" applyProtection="1">
      <alignment horizontal="center" vertical="center"/>
      <protection/>
    </xf>
    <xf numFmtId="0" fontId="11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 shrinkToFit="1"/>
      <protection/>
    </xf>
    <xf numFmtId="0" fontId="25" fillId="0" borderId="18" xfId="61" applyFont="1" applyBorder="1" applyAlignment="1" applyProtection="1">
      <alignment horizontal="center" vertical="center" shrinkToFit="1"/>
      <protection/>
    </xf>
    <xf numFmtId="0" fontId="11" fillId="0" borderId="88" xfId="61" applyBorder="1" applyAlignment="1" applyProtection="1">
      <alignment horizontal="center" vertical="center"/>
      <protection/>
    </xf>
    <xf numFmtId="0" fontId="11" fillId="0" borderId="39" xfId="61" applyBorder="1" applyAlignment="1" applyProtection="1">
      <alignment horizontal="center" vertical="center"/>
      <protection/>
    </xf>
    <xf numFmtId="0" fontId="25" fillId="0" borderId="104" xfId="61" applyFont="1" applyBorder="1" applyAlignment="1" applyProtection="1">
      <alignment horizontal="center" vertical="center" shrinkToFit="1"/>
      <protection/>
    </xf>
    <xf numFmtId="0" fontId="25" fillId="0" borderId="12" xfId="61" applyFont="1" applyBorder="1" applyAlignment="1" applyProtection="1">
      <alignment horizontal="center" vertical="center" shrinkToFit="1"/>
      <protection/>
    </xf>
    <xf numFmtId="0" fontId="25" fillId="0" borderId="105" xfId="61" applyFont="1" applyBorder="1" applyAlignment="1" applyProtection="1">
      <alignment horizontal="center" vertical="center" shrinkToFit="1"/>
      <protection/>
    </xf>
    <xf numFmtId="0" fontId="11" fillId="0" borderId="19" xfId="61" applyBorder="1" applyAlignment="1" applyProtection="1">
      <alignment horizontal="center" vertical="center"/>
      <protection/>
    </xf>
    <xf numFmtId="0" fontId="11" fillId="0" borderId="13" xfId="61" applyBorder="1" applyAlignment="1" applyProtection="1">
      <alignment horizontal="center" vertical="center"/>
      <protection/>
    </xf>
    <xf numFmtId="0" fontId="21" fillId="0" borderId="0" xfId="61" applyFont="1" applyAlignment="1" applyProtection="1">
      <alignment horizontal="center" vertical="center"/>
      <protection/>
    </xf>
    <xf numFmtId="0" fontId="11" fillId="0" borderId="14" xfId="61" applyBorder="1" applyAlignment="1" applyProtection="1">
      <alignment horizontal="center" vertical="center"/>
      <protection/>
    </xf>
    <xf numFmtId="0" fontId="11" fillId="0" borderId="31" xfId="61" applyBorder="1" applyAlignment="1" applyProtection="1">
      <alignment horizontal="center" vertical="center"/>
      <protection/>
    </xf>
    <xf numFmtId="0" fontId="25" fillId="0" borderId="128" xfId="61" applyFont="1" applyBorder="1" applyAlignment="1" applyProtection="1">
      <alignment horizontal="center" vertical="center" shrinkToFit="1"/>
      <protection/>
    </xf>
    <xf numFmtId="0" fontId="25" fillId="0" borderId="129" xfId="61" applyFont="1" applyBorder="1" applyAlignment="1" applyProtection="1">
      <alignment horizontal="center" vertical="center" shrinkToFit="1"/>
      <protection/>
    </xf>
    <xf numFmtId="0" fontId="25" fillId="0" borderId="50" xfId="61" applyFont="1" applyBorder="1" applyAlignment="1" applyProtection="1">
      <alignment horizontal="center" vertical="center" shrinkToFit="1"/>
      <protection/>
    </xf>
    <xf numFmtId="0" fontId="25" fillId="0" borderId="130" xfId="61" applyFont="1" applyBorder="1" applyAlignment="1" applyProtection="1">
      <alignment horizontal="center" vertical="center" shrinkToFit="1"/>
      <protection/>
    </xf>
    <xf numFmtId="0" fontId="25" fillId="0" borderId="11" xfId="61" applyFont="1" applyBorder="1" applyAlignment="1" applyProtection="1">
      <alignment horizontal="center" vertical="center" shrinkToFit="1"/>
      <protection/>
    </xf>
    <xf numFmtId="0" fontId="25" fillId="0" borderId="51" xfId="61" applyFont="1" applyBorder="1" applyAlignment="1" applyProtection="1">
      <alignment horizontal="center" vertical="center" shrinkToFit="1"/>
      <protection/>
    </xf>
    <xf numFmtId="0" fontId="25" fillId="0" borderId="13" xfId="61" applyFont="1" applyBorder="1" applyAlignment="1" applyProtection="1">
      <alignment horizontal="center" vertical="center" shrinkToFit="1"/>
      <protection/>
    </xf>
    <xf numFmtId="0" fontId="25" fillId="0" borderId="20" xfId="61" applyFont="1" applyBorder="1" applyAlignment="1" applyProtection="1">
      <alignment horizontal="center" vertical="center" shrinkToFit="1"/>
      <protection/>
    </xf>
    <xf numFmtId="0" fontId="25" fillId="0" borderId="31" xfId="61" applyFont="1" applyBorder="1" applyAlignment="1" applyProtection="1">
      <alignment horizontal="center" vertical="center" shrinkToFit="1"/>
      <protection/>
    </xf>
    <xf numFmtId="0" fontId="25" fillId="0" borderId="32" xfId="61" applyFont="1" applyBorder="1" applyAlignment="1" applyProtection="1">
      <alignment horizontal="center" vertical="center" shrinkToFit="1"/>
      <protection/>
    </xf>
    <xf numFmtId="0" fontId="143" fillId="35" borderId="0" xfId="60" applyFont="1" applyFill="1" applyAlignment="1">
      <alignment horizontal="center" vertical="center" shrinkToFit="1"/>
      <protection/>
    </xf>
    <xf numFmtId="0" fontId="23" fillId="0" borderId="34" xfId="61" applyFont="1" applyBorder="1" applyAlignment="1" applyProtection="1">
      <alignment horizontal="center" vertical="center" shrinkToFit="1"/>
      <protection/>
    </xf>
    <xf numFmtId="0" fontId="23" fillId="0" borderId="41" xfId="61" applyFont="1" applyBorder="1" applyAlignment="1" applyProtection="1">
      <alignment horizontal="center" vertical="center" shrinkToFit="1"/>
      <protection/>
    </xf>
    <xf numFmtId="0" fontId="23" fillId="0" borderId="35" xfId="61" applyFont="1" applyBorder="1" applyAlignment="1" applyProtection="1">
      <alignment horizontal="center" vertical="center" shrinkToFit="1"/>
      <protection/>
    </xf>
    <xf numFmtId="0" fontId="23" fillId="0" borderId="42" xfId="61" applyFont="1" applyBorder="1" applyAlignment="1" applyProtection="1">
      <alignment horizontal="center" vertical="center" shrinkToFit="1"/>
      <protection/>
    </xf>
    <xf numFmtId="0" fontId="23" fillId="0" borderId="43" xfId="61" applyFont="1" applyBorder="1" applyAlignment="1" applyProtection="1">
      <alignment horizontal="center" vertical="center" shrinkToFit="1"/>
      <protection/>
    </xf>
    <xf numFmtId="0" fontId="23" fillId="0" borderId="40" xfId="61" applyFont="1" applyBorder="1" applyAlignment="1" applyProtection="1">
      <alignment horizontal="center" vertical="center" shrinkToFit="1"/>
      <protection/>
    </xf>
    <xf numFmtId="0" fontId="23" fillId="0" borderId="34" xfId="61" applyFont="1" applyBorder="1" applyAlignment="1" applyProtection="1">
      <alignment horizontal="center" vertical="center"/>
      <protection/>
    </xf>
    <xf numFmtId="0" fontId="23" fillId="0" borderId="41" xfId="61" applyFont="1" applyBorder="1" applyAlignment="1" applyProtection="1">
      <alignment horizontal="center" vertical="center"/>
      <protection/>
    </xf>
    <xf numFmtId="0" fontId="23" fillId="0" borderId="35" xfId="61" applyFont="1" applyBorder="1" applyAlignment="1" applyProtection="1">
      <alignment horizontal="center" vertical="center"/>
      <protection/>
    </xf>
    <xf numFmtId="0" fontId="23" fillId="0" borderId="42" xfId="61" applyFont="1" applyBorder="1" applyAlignment="1" applyProtection="1">
      <alignment horizontal="center" vertical="center"/>
      <protection/>
    </xf>
    <xf numFmtId="0" fontId="23" fillId="0" borderId="43" xfId="61" applyFont="1" applyBorder="1" applyAlignment="1" applyProtection="1">
      <alignment horizontal="center" vertical="center"/>
      <protection/>
    </xf>
    <xf numFmtId="0" fontId="23" fillId="0" borderId="40" xfId="61" applyFont="1" applyBorder="1" applyAlignment="1" applyProtection="1">
      <alignment horizontal="center" vertical="center"/>
      <protection/>
    </xf>
    <xf numFmtId="0" fontId="24" fillId="0" borderId="124" xfId="61" applyFont="1" applyBorder="1" applyAlignment="1" applyProtection="1">
      <alignment horizontal="distributed" vertical="center" indent="8"/>
      <protection/>
    </xf>
    <xf numFmtId="0" fontId="24" fillId="0" borderId="131" xfId="61" applyFont="1" applyBorder="1" applyAlignment="1" applyProtection="1">
      <alignment horizontal="distributed" vertical="center" indent="8"/>
      <protection/>
    </xf>
    <xf numFmtId="0" fontId="24" fillId="0" borderId="125" xfId="61" applyFont="1" applyBorder="1" applyAlignment="1" applyProtection="1">
      <alignment horizontal="distributed" vertical="center" indent="8"/>
      <protection/>
    </xf>
    <xf numFmtId="0" fontId="22" fillId="0" borderId="102" xfId="61" applyFont="1" applyBorder="1" applyAlignment="1" applyProtection="1">
      <alignment horizontal="center" vertical="center"/>
      <protection/>
    </xf>
    <xf numFmtId="0" fontId="22" fillId="0" borderId="117" xfId="61" applyFont="1" applyBorder="1" applyAlignment="1" applyProtection="1">
      <alignment horizontal="center" vertical="center"/>
      <protection/>
    </xf>
    <xf numFmtId="0" fontId="22" fillId="0" borderId="85" xfId="61" applyFont="1" applyBorder="1" applyAlignment="1" applyProtection="1">
      <alignment horizontal="center" vertical="center"/>
      <protection/>
    </xf>
    <xf numFmtId="0" fontId="11" fillId="0" borderId="132" xfId="61" applyBorder="1" applyAlignment="1" applyProtection="1">
      <alignment horizontal="center" vertical="center"/>
      <protection/>
    </xf>
    <xf numFmtId="0" fontId="11" fillId="0" borderId="50" xfId="61" applyBorder="1" applyAlignment="1" applyProtection="1">
      <alignment horizontal="center" vertical="center"/>
      <protection/>
    </xf>
    <xf numFmtId="0" fontId="11" fillId="0" borderId="128" xfId="61" applyBorder="1" applyAlignment="1" applyProtection="1">
      <alignment horizontal="center" vertical="center"/>
      <protection/>
    </xf>
    <xf numFmtId="0" fontId="11" fillId="0" borderId="129" xfId="61" applyBorder="1" applyAlignment="1" applyProtection="1">
      <alignment horizontal="center" vertical="center"/>
      <protection/>
    </xf>
    <xf numFmtId="0" fontId="25" fillId="0" borderId="124" xfId="61" applyFont="1" applyBorder="1" applyAlignment="1" applyProtection="1">
      <alignment horizontal="center" vertical="center" shrinkToFit="1"/>
      <protection/>
    </xf>
    <xf numFmtId="0" fontId="25" fillId="0" borderId="131" xfId="61" applyFont="1" applyBorder="1" applyAlignment="1" applyProtection="1">
      <alignment horizontal="center" vertical="center" shrinkToFit="1"/>
      <protection/>
    </xf>
    <xf numFmtId="0" fontId="25" fillId="0" borderId="133" xfId="61" applyFont="1" applyBorder="1" applyAlignment="1" applyProtection="1">
      <alignment horizontal="center" vertical="center" shrinkToFit="1"/>
      <protection/>
    </xf>
    <xf numFmtId="0" fontId="22" fillId="0" borderId="41" xfId="61" applyFont="1" applyBorder="1" applyAlignment="1" applyProtection="1">
      <alignment horizontal="center" vertical="center"/>
      <protection/>
    </xf>
    <xf numFmtId="0" fontId="22" fillId="0" borderId="0" xfId="61" applyFont="1" applyAlignment="1" applyProtection="1">
      <alignment horizontal="center" vertical="center"/>
      <protection/>
    </xf>
    <xf numFmtId="0" fontId="22" fillId="0" borderId="0" xfId="61" applyFont="1" applyBorder="1" applyAlignment="1" applyProtection="1">
      <alignment horizontal="center" vertical="center"/>
      <protection/>
    </xf>
    <xf numFmtId="0" fontId="22" fillId="0" borderId="34" xfId="61" applyFont="1" applyBorder="1" applyAlignment="1" applyProtection="1">
      <alignment horizontal="center" vertical="center"/>
      <protection/>
    </xf>
    <xf numFmtId="0" fontId="22" fillId="0" borderId="42" xfId="61" applyFont="1" applyBorder="1" applyAlignment="1" applyProtection="1">
      <alignment horizontal="center" vertical="center"/>
      <protection/>
    </xf>
    <xf numFmtId="0" fontId="22" fillId="0" borderId="43" xfId="61" applyFont="1" applyBorder="1" applyAlignment="1" applyProtection="1">
      <alignment horizontal="center" vertical="center"/>
      <protection/>
    </xf>
    <xf numFmtId="0" fontId="11" fillId="0" borderId="59" xfId="61" applyBorder="1" applyAlignment="1" applyProtection="1">
      <alignment horizontal="center" vertical="center"/>
      <protection/>
    </xf>
    <xf numFmtId="0" fontId="11" fillId="0" borderId="131" xfId="61" applyBorder="1" applyAlignment="1" applyProtection="1">
      <alignment horizontal="center" vertical="center"/>
      <protection/>
    </xf>
    <xf numFmtId="0" fontId="11" fillId="0" borderId="133" xfId="61" applyBorder="1" applyAlignment="1" applyProtection="1">
      <alignment horizontal="center" vertical="center"/>
      <protection/>
    </xf>
    <xf numFmtId="0" fontId="11" fillId="0" borderId="134" xfId="61" applyBorder="1" applyAlignment="1" applyProtection="1">
      <alignment horizontal="center" vertical="center"/>
      <protection/>
    </xf>
    <xf numFmtId="0" fontId="11" fillId="0" borderId="0" xfId="61" applyBorder="1" applyAlignment="1" applyProtection="1">
      <alignment horizontal="center" vertical="center"/>
      <protection/>
    </xf>
    <xf numFmtId="0" fontId="11" fillId="0" borderId="37" xfId="61" applyBorder="1" applyAlignment="1" applyProtection="1">
      <alignment horizontal="center" vertical="center"/>
      <protection/>
    </xf>
    <xf numFmtId="0" fontId="11" fillId="0" borderId="90" xfId="61" applyBorder="1" applyAlignment="1" applyProtection="1">
      <alignment horizontal="center" vertical="center"/>
      <protection/>
    </xf>
    <xf numFmtId="0" fontId="24" fillId="0" borderId="0" xfId="61" applyFont="1" applyBorder="1" applyAlignment="1" applyProtection="1">
      <alignment horizontal="left"/>
      <protection/>
    </xf>
    <xf numFmtId="0" fontId="24" fillId="0" borderId="11" xfId="61" applyFont="1" applyBorder="1" applyAlignment="1" applyProtection="1">
      <alignment horizontal="left"/>
      <protection/>
    </xf>
    <xf numFmtId="0" fontId="11" fillId="0" borderId="62" xfId="61" applyBorder="1" applyAlignment="1" applyProtection="1">
      <alignment horizontal="center" vertical="center"/>
      <protection/>
    </xf>
    <xf numFmtId="0" fontId="11" fillId="0" borderId="12" xfId="61" applyBorder="1" applyAlignment="1" applyProtection="1">
      <alignment horizontal="center" vertical="center"/>
      <protection/>
    </xf>
    <xf numFmtId="0" fontId="11" fillId="0" borderId="105" xfId="61" applyBorder="1" applyAlignment="1" applyProtection="1">
      <alignment horizontal="center" vertical="center"/>
      <protection/>
    </xf>
    <xf numFmtId="0" fontId="23" fillId="0" borderId="130" xfId="61" applyFont="1" applyBorder="1" applyAlignment="1" applyProtection="1">
      <alignment horizontal="center" vertical="center"/>
      <protection/>
    </xf>
    <xf numFmtId="0" fontId="23" fillId="0" borderId="11" xfId="61" applyFont="1" applyBorder="1" applyAlignment="1" applyProtection="1">
      <alignment horizontal="center" vertical="center"/>
      <protection/>
    </xf>
    <xf numFmtId="0" fontId="126" fillId="0" borderId="135" xfId="0" applyFont="1" applyBorder="1" applyAlignment="1">
      <alignment horizontal="center" vertical="center"/>
    </xf>
    <xf numFmtId="0" fontId="126" fillId="0" borderId="136" xfId="0" applyFont="1" applyBorder="1" applyAlignment="1">
      <alignment horizontal="center" vertical="center"/>
    </xf>
    <xf numFmtId="0" fontId="136" fillId="0" borderId="59" xfId="0" applyFont="1" applyBorder="1" applyAlignment="1">
      <alignment horizontal="center" vertical="center"/>
    </xf>
    <xf numFmtId="0" fontId="136" fillId="0" borderId="125" xfId="0" applyFont="1" applyBorder="1" applyAlignment="1">
      <alignment horizontal="center" vertical="center"/>
    </xf>
    <xf numFmtId="0" fontId="136" fillId="0" borderId="132" xfId="0" applyFont="1" applyBorder="1" applyAlignment="1">
      <alignment horizontal="center" vertical="center"/>
    </xf>
    <xf numFmtId="0" fontId="136" fillId="0" borderId="90" xfId="0" applyFont="1" applyBorder="1" applyAlignment="1">
      <alignment horizontal="center" vertical="center"/>
    </xf>
    <xf numFmtId="0" fontId="136" fillId="0" borderId="11" xfId="0" applyFont="1" applyBorder="1" applyAlignment="1">
      <alignment horizontal="center" vertical="center"/>
    </xf>
    <xf numFmtId="0" fontId="116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_コピー仮郵便振替記載例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25</xdr:row>
      <xdr:rowOff>0</xdr:rowOff>
    </xdr:from>
    <xdr:to>
      <xdr:col>15</xdr:col>
      <xdr:colOff>38100</xdr:colOff>
      <xdr:row>26</xdr:row>
      <xdr:rowOff>57150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5191125"/>
          <a:ext cx="6048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15</xdr:col>
      <xdr:colOff>38100</xdr:colOff>
      <xdr:row>30</xdr:row>
      <xdr:rowOff>57150</xdr:rowOff>
    </xdr:to>
    <xdr:pic>
      <xdr:nvPicPr>
        <xdr:cNvPr id="2" name="図 14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6029325"/>
          <a:ext cx="6048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15</xdr:col>
      <xdr:colOff>38100</xdr:colOff>
      <xdr:row>50</xdr:row>
      <xdr:rowOff>57150</xdr:rowOff>
    </xdr:to>
    <xdr:pic>
      <xdr:nvPicPr>
        <xdr:cNvPr id="3" name="図 16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10220325"/>
          <a:ext cx="6048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476250</xdr:colOff>
      <xdr:row>49</xdr:row>
      <xdr:rowOff>0</xdr:rowOff>
    </xdr:from>
    <xdr:to>
      <xdr:col>12</xdr:col>
      <xdr:colOff>228600</xdr:colOff>
      <xdr:row>50</xdr:row>
      <xdr:rowOff>57150</xdr:rowOff>
    </xdr:to>
    <xdr:sp>
      <xdr:nvSpPr>
        <xdr:cNvPr id="4" name="角丸四角形 26"/>
        <xdr:cNvSpPr>
          <a:spLocks/>
        </xdr:cNvSpPr>
      </xdr:nvSpPr>
      <xdr:spPr>
        <a:xfrm>
          <a:off x="6486525" y="10220325"/>
          <a:ext cx="952500" cy="2667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323850</xdr:colOff>
      <xdr:row>28</xdr:row>
      <xdr:rowOff>180975</xdr:rowOff>
    </xdr:from>
    <xdr:to>
      <xdr:col>9</xdr:col>
      <xdr:colOff>180975</xdr:colOff>
      <xdr:row>30</xdr:row>
      <xdr:rowOff>57150</xdr:rowOff>
    </xdr:to>
    <xdr:sp>
      <xdr:nvSpPr>
        <xdr:cNvPr id="5" name="角丸四角形 28"/>
        <xdr:cNvSpPr>
          <a:spLocks/>
        </xdr:cNvSpPr>
      </xdr:nvSpPr>
      <xdr:spPr>
        <a:xfrm>
          <a:off x="4524375" y="6000750"/>
          <a:ext cx="1066800" cy="2952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</xdr:row>
      <xdr:rowOff>190500</xdr:rowOff>
    </xdr:from>
    <xdr:to>
      <xdr:col>7</xdr:col>
      <xdr:colOff>390525</xdr:colOff>
      <xdr:row>26</xdr:row>
      <xdr:rowOff>57150</xdr:rowOff>
    </xdr:to>
    <xdr:sp>
      <xdr:nvSpPr>
        <xdr:cNvPr id="6" name="角丸四角形 29"/>
        <xdr:cNvSpPr>
          <a:spLocks/>
        </xdr:cNvSpPr>
      </xdr:nvSpPr>
      <xdr:spPr>
        <a:xfrm>
          <a:off x="3609975" y="5172075"/>
          <a:ext cx="981075" cy="2857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ichi-rk.jp/photo/&#31532;&#65297;&#22238;&#21517;&#21476;&#23627;&#22320;&#21306;&#29992;&#65301;&#65296;&#20154;&#2999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2467;&#12500;&#12540;2012nagoyatiku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R13" t="str">
            <v>○</v>
          </cell>
          <cell r="S13" t="str">
            <v>男</v>
          </cell>
          <cell r="T13" t="str">
            <v>100m</v>
          </cell>
        </row>
        <row r="14">
          <cell r="S14" t="str">
            <v>女</v>
          </cell>
          <cell r="T14" t="str">
            <v>200m</v>
          </cell>
        </row>
        <row r="15">
          <cell r="T15" t="str">
            <v>400m</v>
          </cell>
        </row>
        <row r="16">
          <cell r="T16" t="str">
            <v>800m</v>
          </cell>
        </row>
        <row r="17">
          <cell r="T17" t="str">
            <v>1500m</v>
          </cell>
        </row>
        <row r="18">
          <cell r="T18" t="str">
            <v>5000m</v>
          </cell>
        </row>
        <row r="19">
          <cell r="T19" t="str">
            <v>110mH</v>
          </cell>
        </row>
        <row r="20">
          <cell r="T20" t="str">
            <v>400mH</v>
          </cell>
        </row>
        <row r="21">
          <cell r="T21" t="str">
            <v>3000mSC</v>
          </cell>
        </row>
        <row r="22">
          <cell r="T22" t="str">
            <v>5000mW</v>
          </cell>
        </row>
        <row r="23">
          <cell r="T23" t="str">
            <v>走高跳</v>
          </cell>
        </row>
        <row r="24">
          <cell r="T24" t="str">
            <v>走幅跳</v>
          </cell>
        </row>
        <row r="25">
          <cell r="T25" t="str">
            <v>三段跳</v>
          </cell>
        </row>
        <row r="26">
          <cell r="T26" t="str">
            <v>砲丸投</v>
          </cell>
        </row>
        <row r="27">
          <cell r="T27" t="str">
            <v>高校砲丸投</v>
          </cell>
        </row>
        <row r="28">
          <cell r="T28" t="str">
            <v>円盤投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T13" t="str">
            <v>100m</v>
          </cell>
          <cell r="U13" t="str">
            <v>100m</v>
          </cell>
        </row>
        <row r="14">
          <cell r="T14" t="str">
            <v>200m</v>
          </cell>
          <cell r="U14" t="str">
            <v>200m</v>
          </cell>
        </row>
        <row r="15">
          <cell r="T15" t="str">
            <v>400m</v>
          </cell>
          <cell r="U15" t="str">
            <v>400m</v>
          </cell>
        </row>
        <row r="16">
          <cell r="T16" t="str">
            <v>800m</v>
          </cell>
          <cell r="U16" t="str">
            <v>800m</v>
          </cell>
        </row>
        <row r="17">
          <cell r="T17" t="str">
            <v>1500m</v>
          </cell>
          <cell r="U17" t="str">
            <v>1500m</v>
          </cell>
        </row>
        <row r="18">
          <cell r="T18" t="str">
            <v>5000m</v>
          </cell>
          <cell r="U18" t="str">
            <v>3000m</v>
          </cell>
        </row>
        <row r="19">
          <cell r="T19" t="str">
            <v>110mH</v>
          </cell>
          <cell r="U19" t="str">
            <v>100mH</v>
          </cell>
        </row>
        <row r="20">
          <cell r="T20" t="str">
            <v>400mH</v>
          </cell>
          <cell r="U20" t="str">
            <v>400mH</v>
          </cell>
        </row>
        <row r="21">
          <cell r="T21" t="str">
            <v>3000mSC</v>
          </cell>
          <cell r="U21" t="str">
            <v>5000mW</v>
          </cell>
        </row>
        <row r="22">
          <cell r="T22" t="str">
            <v>5000mW</v>
          </cell>
          <cell r="U22" t="str">
            <v>走高跳</v>
          </cell>
        </row>
        <row r="23">
          <cell r="T23" t="str">
            <v>走高跳</v>
          </cell>
          <cell r="U23" t="str">
            <v>走幅跳</v>
          </cell>
        </row>
        <row r="24">
          <cell r="T24" t="str">
            <v>走幅跳</v>
          </cell>
          <cell r="U24" t="str">
            <v>三段跳</v>
          </cell>
        </row>
        <row r="25">
          <cell r="T25" t="str">
            <v>三段跳</v>
          </cell>
          <cell r="U25" t="str">
            <v>砲丸投</v>
          </cell>
        </row>
        <row r="26">
          <cell r="T26" t="str">
            <v>砲丸投</v>
          </cell>
          <cell r="U26" t="str">
            <v>円盤投</v>
          </cell>
        </row>
        <row r="27">
          <cell r="T27" t="str">
            <v>高校砲丸投</v>
          </cell>
          <cell r="U27" t="str">
            <v>ﾊﾝﾏｰ投</v>
          </cell>
        </row>
        <row r="28">
          <cell r="T28" t="str">
            <v>円盤投</v>
          </cell>
          <cell r="U28" t="str">
            <v>やり投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421875" style="289" customWidth="1"/>
    <col min="2" max="2" width="14.421875" style="289" customWidth="1"/>
    <col min="3" max="6" width="8.28125" style="289" customWidth="1"/>
    <col min="7" max="7" width="14.421875" style="289" customWidth="1"/>
    <col min="8" max="8" width="15.00390625" style="289" customWidth="1"/>
    <col min="9" max="9" width="4.8515625" style="289" customWidth="1"/>
    <col min="10" max="16384" width="9.00390625" style="289" customWidth="1"/>
  </cols>
  <sheetData>
    <row r="1" spans="2:8" ht="27" customHeight="1">
      <c r="B1" s="314" t="s">
        <v>280</v>
      </c>
      <c r="C1" s="355" t="s">
        <v>281</v>
      </c>
      <c r="D1" s="356"/>
      <c r="E1" s="356"/>
      <c r="F1" s="357"/>
      <c r="G1" s="302" t="s">
        <v>282</v>
      </c>
      <c r="H1" s="303" t="s">
        <v>283</v>
      </c>
    </row>
    <row r="2" ht="10.5" customHeight="1"/>
    <row r="3" spans="1:7" s="290" customFormat="1" ht="18" customHeight="1">
      <c r="A3" s="290" t="s">
        <v>284</v>
      </c>
      <c r="B3" s="290" t="s">
        <v>285</v>
      </c>
      <c r="C3" s="301"/>
      <c r="D3" s="301"/>
      <c r="E3" s="301"/>
      <c r="F3" s="301"/>
      <c r="G3" s="301"/>
    </row>
    <row r="4" s="290" customFormat="1" ht="5.25" customHeight="1"/>
    <row r="5" spans="1:2" s="290" customFormat="1" ht="18" customHeight="1">
      <c r="A5" s="290" t="s">
        <v>268</v>
      </c>
      <c r="B5" s="290" t="s">
        <v>286</v>
      </c>
    </row>
    <row r="6" s="290" customFormat="1" ht="7.5" customHeight="1"/>
    <row r="7" spans="1:8" s="290" customFormat="1" ht="18" customHeight="1">
      <c r="A7" s="290" t="s">
        <v>269</v>
      </c>
      <c r="B7" s="290" t="s">
        <v>270</v>
      </c>
      <c r="C7" s="358" t="s">
        <v>287</v>
      </c>
      <c r="D7" s="358"/>
      <c r="E7" s="358"/>
      <c r="F7" s="358"/>
      <c r="G7" s="291"/>
      <c r="H7" s="292"/>
    </row>
    <row r="8" spans="2:8" s="290" customFormat="1" ht="18" customHeight="1">
      <c r="B8" s="304" t="s">
        <v>330</v>
      </c>
      <c r="C8" s="291"/>
      <c r="D8" s="291"/>
      <c r="E8" s="291"/>
      <c r="F8" s="291"/>
      <c r="G8" s="291"/>
      <c r="H8" s="292"/>
    </row>
    <row r="9" spans="2:7" s="290" customFormat="1" ht="18" customHeight="1">
      <c r="B9" s="291" t="s">
        <v>288</v>
      </c>
      <c r="C9" s="291"/>
      <c r="D9" s="291"/>
      <c r="E9" s="291"/>
      <c r="F9" s="291"/>
      <c r="G9" s="291"/>
    </row>
    <row r="10" spans="2:6" s="290" customFormat="1" ht="18" customHeight="1">
      <c r="B10" s="290" t="s">
        <v>289</v>
      </c>
      <c r="C10" s="358" t="s">
        <v>354</v>
      </c>
      <c r="D10" s="358"/>
      <c r="E10" s="358"/>
      <c r="F10" s="358"/>
    </row>
    <row r="11" s="290" customFormat="1" ht="18" customHeight="1">
      <c r="B11" s="304" t="s">
        <v>331</v>
      </c>
    </row>
    <row r="12" s="290" customFormat="1" ht="18" customHeight="1">
      <c r="B12" s="304" t="s">
        <v>353</v>
      </c>
    </row>
    <row r="13" s="290" customFormat="1" ht="12" customHeight="1"/>
    <row r="14" spans="1:2" s="290" customFormat="1" ht="18" customHeight="1">
      <c r="A14" s="290" t="s">
        <v>271</v>
      </c>
      <c r="B14" s="290" t="s">
        <v>332</v>
      </c>
    </row>
    <row r="15" s="290" customFormat="1" ht="18" customHeight="1">
      <c r="B15" s="290" t="s">
        <v>290</v>
      </c>
    </row>
    <row r="16" s="290" customFormat="1" ht="18" customHeight="1">
      <c r="B16" s="290" t="s">
        <v>291</v>
      </c>
    </row>
    <row r="17" s="290" customFormat="1" ht="18" customHeight="1">
      <c r="B17" s="305" t="s">
        <v>292</v>
      </c>
    </row>
    <row r="18" spans="2:8" s="290" customFormat="1" ht="18" customHeight="1">
      <c r="B18" s="359" t="s">
        <v>293</v>
      </c>
      <c r="C18" s="359"/>
      <c r="D18" s="359"/>
      <c r="E18" s="359"/>
      <c r="F18" s="359"/>
      <c r="G18" s="359"/>
      <c r="H18" s="359"/>
    </row>
    <row r="19" spans="2:8" s="290" customFormat="1" ht="18" customHeight="1">
      <c r="B19" s="290" t="s">
        <v>294</v>
      </c>
      <c r="C19" s="300"/>
      <c r="D19" s="300"/>
      <c r="E19" s="300"/>
      <c r="F19" s="300"/>
      <c r="G19" s="300"/>
      <c r="H19" s="300"/>
    </row>
    <row r="20" spans="2:8" s="290" customFormat="1" ht="18" customHeight="1">
      <c r="B20" s="290" t="s">
        <v>295</v>
      </c>
      <c r="C20" s="300"/>
      <c r="D20" s="300"/>
      <c r="E20" s="300"/>
      <c r="F20" s="300"/>
      <c r="G20" s="300"/>
      <c r="H20" s="300"/>
    </row>
    <row r="21" spans="2:8" s="290" customFormat="1" ht="18" customHeight="1">
      <c r="B21" s="293" t="s">
        <v>296</v>
      </c>
      <c r="C21" s="300"/>
      <c r="D21" s="300"/>
      <c r="E21" s="300"/>
      <c r="F21" s="300"/>
      <c r="G21" s="300"/>
      <c r="H21" s="300"/>
    </row>
    <row r="22" spans="2:8" s="290" customFormat="1" ht="18" customHeight="1">
      <c r="B22" s="293" t="s">
        <v>297</v>
      </c>
      <c r="C22" s="300"/>
      <c r="D22" s="300"/>
      <c r="E22" s="300"/>
      <c r="F22" s="300"/>
      <c r="G22" s="300"/>
      <c r="H22" s="300"/>
    </row>
    <row r="23" spans="2:8" s="290" customFormat="1" ht="12" customHeight="1">
      <c r="B23" s="293"/>
      <c r="C23" s="300"/>
      <c r="D23" s="300"/>
      <c r="E23" s="300"/>
      <c r="F23" s="300"/>
      <c r="G23" s="300"/>
      <c r="H23" s="300"/>
    </row>
    <row r="24" spans="1:2" s="290" customFormat="1" ht="18" customHeight="1">
      <c r="A24" s="290" t="s">
        <v>298</v>
      </c>
      <c r="B24" s="290" t="s">
        <v>299</v>
      </c>
    </row>
    <row r="25" s="290" customFormat="1" ht="14.25">
      <c r="B25" s="290" t="s">
        <v>300</v>
      </c>
    </row>
    <row r="26" s="290" customFormat="1" ht="15.75" customHeight="1"/>
    <row r="27" spans="1:8" s="290" customFormat="1" ht="15.75" customHeight="1">
      <c r="A27" s="290" t="s">
        <v>301</v>
      </c>
      <c r="B27" s="306" t="s">
        <v>302</v>
      </c>
      <c r="C27" s="294"/>
      <c r="D27" s="294"/>
      <c r="E27" s="294"/>
      <c r="F27" s="294"/>
      <c r="G27" s="294"/>
      <c r="H27" s="294"/>
    </row>
    <row r="28" spans="2:8" s="290" customFormat="1" ht="27" customHeight="1">
      <c r="B28" s="307" t="s">
        <v>333</v>
      </c>
      <c r="C28" s="294"/>
      <c r="D28" s="294"/>
      <c r="E28" s="294"/>
      <c r="F28" s="294"/>
      <c r="G28" s="294"/>
      <c r="H28" s="294"/>
    </row>
    <row r="29" s="290" customFormat="1" ht="17.25" customHeight="1"/>
    <row r="30" spans="1:5" s="290" customFormat="1" ht="17.25" customHeight="1">
      <c r="A30" s="290" t="s">
        <v>303</v>
      </c>
      <c r="B30" s="353">
        <v>42420</v>
      </c>
      <c r="C30" s="353"/>
      <c r="D30" s="353"/>
      <c r="E30" s="353"/>
    </row>
    <row r="31" s="290" customFormat="1" ht="17.25" customHeight="1"/>
    <row r="32" spans="1:8" s="290" customFormat="1" ht="17.25" customHeight="1">
      <c r="A32" s="295" t="s">
        <v>304</v>
      </c>
      <c r="B32" s="293" t="s">
        <v>305</v>
      </c>
      <c r="C32" s="294"/>
      <c r="D32" s="294"/>
      <c r="E32" s="294"/>
      <c r="F32" s="294"/>
      <c r="G32" s="294"/>
      <c r="H32" s="294"/>
    </row>
    <row r="33" spans="1:8" s="290" customFormat="1" ht="17.25" customHeight="1">
      <c r="A33" s="295"/>
      <c r="B33" s="308" t="s">
        <v>306</v>
      </c>
      <c r="C33" s="309" t="s">
        <v>307</v>
      </c>
      <c r="D33" s="300"/>
      <c r="E33" s="294"/>
      <c r="F33" s="294"/>
      <c r="G33" s="294"/>
      <c r="H33" s="294"/>
    </row>
    <row r="34" spans="1:8" s="290" customFormat="1" ht="17.25" customHeight="1">
      <c r="A34" s="295"/>
      <c r="B34" s="308" t="s">
        <v>308</v>
      </c>
      <c r="C34" s="309" t="s">
        <v>309</v>
      </c>
      <c r="D34" s="300"/>
      <c r="E34" s="294"/>
      <c r="F34" s="294"/>
      <c r="G34" s="294"/>
      <c r="H34" s="294"/>
    </row>
    <row r="35" spans="1:8" s="290" customFormat="1" ht="17.25" customHeight="1">
      <c r="A35" s="295"/>
      <c r="B35" s="310" t="s">
        <v>310</v>
      </c>
      <c r="C35" s="309"/>
      <c r="D35" s="300"/>
      <c r="E35" s="294"/>
      <c r="F35" s="294"/>
      <c r="G35" s="294"/>
      <c r="H35" s="294"/>
    </row>
    <row r="36" spans="1:8" s="290" customFormat="1" ht="17.25" customHeight="1">
      <c r="A36" s="295"/>
      <c r="B36" s="311" t="s">
        <v>311</v>
      </c>
      <c r="C36" s="309" t="s">
        <v>312</v>
      </c>
      <c r="D36" s="309" t="s">
        <v>313</v>
      </c>
      <c r="E36" s="294"/>
      <c r="F36" s="294"/>
      <c r="G36" s="294"/>
      <c r="H36" s="294"/>
    </row>
    <row r="37" spans="1:8" s="290" customFormat="1" ht="17.25">
      <c r="A37" s="295"/>
      <c r="B37" s="308"/>
      <c r="C37" s="309" t="s">
        <v>314</v>
      </c>
      <c r="D37" s="300"/>
      <c r="E37" s="294"/>
      <c r="F37" s="294"/>
      <c r="G37" s="294"/>
      <c r="H37" s="294"/>
    </row>
    <row r="38" spans="1:8" s="290" customFormat="1" ht="14.25">
      <c r="A38" s="295"/>
      <c r="B38" s="308" t="s">
        <v>315</v>
      </c>
      <c r="C38" s="300" t="s">
        <v>316</v>
      </c>
      <c r="D38" s="300"/>
      <c r="E38" s="294"/>
      <c r="F38" s="294"/>
      <c r="G38" s="294"/>
      <c r="H38" s="294"/>
    </row>
    <row r="39" spans="1:8" s="290" customFormat="1" ht="20.25" customHeight="1">
      <c r="A39" s="295"/>
      <c r="B39" s="311" t="s">
        <v>317</v>
      </c>
      <c r="C39" s="312" t="s">
        <v>318</v>
      </c>
      <c r="D39" s="293"/>
      <c r="E39" s="294"/>
      <c r="F39" s="294"/>
      <c r="G39" s="294"/>
      <c r="H39" s="294"/>
    </row>
    <row r="40" spans="1:8" s="290" customFormat="1" ht="18" customHeight="1">
      <c r="A40" s="295"/>
      <c r="B40" s="308" t="s">
        <v>308</v>
      </c>
      <c r="C40" s="309" t="s">
        <v>309</v>
      </c>
      <c r="D40" s="300"/>
      <c r="E40" s="294"/>
      <c r="F40" s="294"/>
      <c r="G40" s="294"/>
      <c r="H40" s="294"/>
    </row>
    <row r="41" spans="1:8" s="290" customFormat="1" ht="18" customHeight="1">
      <c r="A41" s="295"/>
      <c r="B41" s="313"/>
      <c r="C41" s="309"/>
      <c r="D41" s="294"/>
      <c r="E41" s="294"/>
      <c r="F41" s="294"/>
      <c r="G41" s="294"/>
      <c r="H41" s="294"/>
    </row>
    <row r="42" s="290" customFormat="1" ht="15" customHeight="1">
      <c r="B42" s="296" t="s">
        <v>319</v>
      </c>
    </row>
    <row r="43" s="290" customFormat="1" ht="14.25">
      <c r="B43" s="352" t="s">
        <v>272</v>
      </c>
    </row>
    <row r="44" s="290" customFormat="1" ht="18.75" customHeight="1">
      <c r="B44" s="352" t="s">
        <v>273</v>
      </c>
    </row>
    <row r="45" s="290" customFormat="1" ht="14.25">
      <c r="B45" s="352" t="s">
        <v>274</v>
      </c>
    </row>
    <row r="46" s="290" customFormat="1" ht="14.25">
      <c r="B46" s="296"/>
    </row>
    <row r="47" spans="1:2" s="290" customFormat="1" ht="14.25">
      <c r="A47" s="290" t="s">
        <v>320</v>
      </c>
      <c r="B47" s="296" t="s">
        <v>275</v>
      </c>
    </row>
    <row r="48" s="290" customFormat="1" ht="14.25">
      <c r="B48" s="296" t="s">
        <v>321</v>
      </c>
    </row>
    <row r="49" s="290" customFormat="1" ht="14.25">
      <c r="B49" s="296" t="s">
        <v>276</v>
      </c>
    </row>
    <row r="50" s="290" customFormat="1" ht="14.25">
      <c r="B50" s="297" t="s">
        <v>277</v>
      </c>
    </row>
    <row r="51" s="290" customFormat="1" ht="24">
      <c r="B51" s="297" t="s">
        <v>322</v>
      </c>
    </row>
    <row r="52" s="290" customFormat="1" ht="14.25"/>
    <row r="53" spans="1:2" s="290" customFormat="1" ht="16.5" customHeight="1">
      <c r="A53" s="290" t="s">
        <v>323</v>
      </c>
      <c r="B53" s="290" t="s">
        <v>324</v>
      </c>
    </row>
    <row r="54" s="290" customFormat="1" ht="16.5" customHeight="1">
      <c r="B54" s="290" t="s">
        <v>325</v>
      </c>
    </row>
    <row r="55" spans="1:256" s="290" customFormat="1" ht="16.5" customHeight="1">
      <c r="A55" s="289"/>
      <c r="B55" s="290" t="s">
        <v>326</v>
      </c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289"/>
      <c r="AC55" s="289"/>
      <c r="AD55" s="289"/>
      <c r="AE55" s="289"/>
      <c r="AF55" s="289"/>
      <c r="AG55" s="289"/>
      <c r="AH55" s="289"/>
      <c r="AI55" s="289"/>
      <c r="AJ55" s="289"/>
      <c r="AK55" s="289"/>
      <c r="AL55" s="289"/>
      <c r="AM55" s="289"/>
      <c r="AN55" s="289"/>
      <c r="AO55" s="289"/>
      <c r="AP55" s="289"/>
      <c r="AQ55" s="289"/>
      <c r="AR55" s="289"/>
      <c r="AS55" s="289"/>
      <c r="AT55" s="289"/>
      <c r="AU55" s="289"/>
      <c r="AV55" s="289"/>
      <c r="AW55" s="289"/>
      <c r="AX55" s="289"/>
      <c r="AY55" s="289"/>
      <c r="AZ55" s="289"/>
      <c r="BA55" s="289"/>
      <c r="BB55" s="289"/>
      <c r="BC55" s="289"/>
      <c r="BD55" s="289"/>
      <c r="BE55" s="289"/>
      <c r="BF55" s="289"/>
      <c r="BG55" s="289"/>
      <c r="BH55" s="289"/>
      <c r="BI55" s="289"/>
      <c r="BJ55" s="289"/>
      <c r="BK55" s="289"/>
      <c r="BL55" s="289"/>
      <c r="BM55" s="289"/>
      <c r="BN55" s="289"/>
      <c r="BO55" s="289"/>
      <c r="BP55" s="289"/>
      <c r="BQ55" s="289"/>
      <c r="BR55" s="289"/>
      <c r="BS55" s="289"/>
      <c r="BT55" s="289"/>
      <c r="BU55" s="289"/>
      <c r="BV55" s="289"/>
      <c r="BW55" s="289"/>
      <c r="BX55" s="289"/>
      <c r="BY55" s="289"/>
      <c r="BZ55" s="289"/>
      <c r="CA55" s="289"/>
      <c r="CB55" s="289"/>
      <c r="CC55" s="289"/>
      <c r="CD55" s="289"/>
      <c r="CE55" s="289"/>
      <c r="CF55" s="289"/>
      <c r="CG55" s="289"/>
      <c r="CH55" s="289"/>
      <c r="CI55" s="289"/>
      <c r="CJ55" s="289"/>
      <c r="CK55" s="289"/>
      <c r="CL55" s="289"/>
      <c r="CM55" s="289"/>
      <c r="CN55" s="289"/>
      <c r="CO55" s="289"/>
      <c r="CP55" s="289"/>
      <c r="CQ55" s="289"/>
      <c r="CR55" s="289"/>
      <c r="CS55" s="289"/>
      <c r="CT55" s="289"/>
      <c r="CU55" s="289"/>
      <c r="CV55" s="289"/>
      <c r="CW55" s="289"/>
      <c r="CX55" s="289"/>
      <c r="CY55" s="289"/>
      <c r="CZ55" s="289"/>
      <c r="DA55" s="289"/>
      <c r="DB55" s="289"/>
      <c r="DC55" s="289"/>
      <c r="DD55" s="289"/>
      <c r="DE55" s="289"/>
      <c r="DF55" s="289"/>
      <c r="DG55" s="289"/>
      <c r="DH55" s="289"/>
      <c r="DI55" s="289"/>
      <c r="DJ55" s="289"/>
      <c r="DK55" s="289"/>
      <c r="DL55" s="289"/>
      <c r="DM55" s="289"/>
      <c r="DN55" s="289"/>
      <c r="DO55" s="289"/>
      <c r="DP55" s="289"/>
      <c r="DQ55" s="289"/>
      <c r="DR55" s="289"/>
      <c r="DS55" s="289"/>
      <c r="DT55" s="289"/>
      <c r="DU55" s="289"/>
      <c r="DV55" s="289"/>
      <c r="DW55" s="289"/>
      <c r="DX55" s="289"/>
      <c r="DY55" s="289"/>
      <c r="DZ55" s="289"/>
      <c r="EA55" s="289"/>
      <c r="EB55" s="289"/>
      <c r="EC55" s="289"/>
      <c r="ED55" s="289"/>
      <c r="EE55" s="289"/>
      <c r="EF55" s="289"/>
      <c r="EG55" s="289"/>
      <c r="EH55" s="289"/>
      <c r="EI55" s="289"/>
      <c r="EJ55" s="289"/>
      <c r="EK55" s="289"/>
      <c r="EL55" s="289"/>
      <c r="EM55" s="289"/>
      <c r="EN55" s="289"/>
      <c r="EO55" s="289"/>
      <c r="EP55" s="289"/>
      <c r="EQ55" s="289"/>
      <c r="ER55" s="289"/>
      <c r="ES55" s="289"/>
      <c r="ET55" s="289"/>
      <c r="EU55" s="289"/>
      <c r="EV55" s="289"/>
      <c r="EW55" s="289"/>
      <c r="EX55" s="289"/>
      <c r="EY55" s="289"/>
      <c r="EZ55" s="289"/>
      <c r="FA55" s="289"/>
      <c r="FB55" s="289"/>
      <c r="FC55" s="289"/>
      <c r="FD55" s="289"/>
      <c r="FE55" s="289"/>
      <c r="FF55" s="289"/>
      <c r="FG55" s="289"/>
      <c r="FH55" s="289"/>
      <c r="FI55" s="289"/>
      <c r="FJ55" s="289"/>
      <c r="FK55" s="289"/>
      <c r="FL55" s="289"/>
      <c r="FM55" s="289"/>
      <c r="FN55" s="289"/>
      <c r="FO55" s="289"/>
      <c r="FP55" s="289"/>
      <c r="FQ55" s="289"/>
      <c r="FR55" s="289"/>
      <c r="FS55" s="289"/>
      <c r="FT55" s="289"/>
      <c r="FU55" s="289"/>
      <c r="FV55" s="289"/>
      <c r="FW55" s="289"/>
      <c r="FX55" s="289"/>
      <c r="FY55" s="289"/>
      <c r="FZ55" s="289"/>
      <c r="GA55" s="289"/>
      <c r="GB55" s="289"/>
      <c r="GC55" s="289"/>
      <c r="GD55" s="289"/>
      <c r="GE55" s="289"/>
      <c r="GF55" s="289"/>
      <c r="GG55" s="289"/>
      <c r="GH55" s="289"/>
      <c r="GI55" s="289"/>
      <c r="GJ55" s="289"/>
      <c r="GK55" s="289"/>
      <c r="GL55" s="289"/>
      <c r="GM55" s="289"/>
      <c r="GN55" s="289"/>
      <c r="GO55" s="289"/>
      <c r="GP55" s="289"/>
      <c r="GQ55" s="289"/>
      <c r="GR55" s="289"/>
      <c r="GS55" s="289"/>
      <c r="GT55" s="289"/>
      <c r="GU55" s="289"/>
      <c r="GV55" s="289"/>
      <c r="GW55" s="289"/>
      <c r="GX55" s="289"/>
      <c r="GY55" s="289"/>
      <c r="GZ55" s="289"/>
      <c r="HA55" s="289"/>
      <c r="HB55" s="289"/>
      <c r="HC55" s="289"/>
      <c r="HD55" s="289"/>
      <c r="HE55" s="289"/>
      <c r="HF55" s="289"/>
      <c r="HG55" s="289"/>
      <c r="HH55" s="289"/>
      <c r="HI55" s="289"/>
      <c r="HJ55" s="289"/>
      <c r="HK55" s="289"/>
      <c r="HL55" s="289"/>
      <c r="HM55" s="289"/>
      <c r="HN55" s="289"/>
      <c r="HO55" s="289"/>
      <c r="HP55" s="289"/>
      <c r="HQ55" s="289"/>
      <c r="HR55" s="289"/>
      <c r="HS55" s="289"/>
      <c r="HT55" s="289"/>
      <c r="HU55" s="289"/>
      <c r="HV55" s="289"/>
      <c r="HW55" s="289"/>
      <c r="HX55" s="289"/>
      <c r="HY55" s="289"/>
      <c r="HZ55" s="289"/>
      <c r="IA55" s="289"/>
      <c r="IB55" s="289"/>
      <c r="IC55" s="289"/>
      <c r="ID55" s="289"/>
      <c r="IE55" s="289"/>
      <c r="IF55" s="289"/>
      <c r="IG55" s="289"/>
      <c r="IH55" s="289"/>
      <c r="II55" s="289"/>
      <c r="IJ55" s="289"/>
      <c r="IK55" s="289"/>
      <c r="IL55" s="289"/>
      <c r="IM55" s="289"/>
      <c r="IN55" s="289"/>
      <c r="IO55" s="289"/>
      <c r="IP55" s="289"/>
      <c r="IQ55" s="289"/>
      <c r="IR55" s="289"/>
      <c r="IS55" s="289"/>
      <c r="IT55" s="289"/>
      <c r="IU55" s="289"/>
      <c r="IV55" s="289"/>
    </row>
    <row r="56" spans="1:256" s="290" customFormat="1" ht="16.5" customHeight="1">
      <c r="A56" s="289"/>
      <c r="B56" s="354" t="s">
        <v>327</v>
      </c>
      <c r="C56" s="354"/>
      <c r="D56" s="354"/>
      <c r="E56" s="354"/>
      <c r="F56" s="354"/>
      <c r="G56" s="354"/>
      <c r="H56" s="354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289"/>
      <c r="AC56" s="289"/>
      <c r="AD56" s="289"/>
      <c r="AE56" s="289"/>
      <c r="AF56" s="289"/>
      <c r="AG56" s="289"/>
      <c r="AH56" s="289"/>
      <c r="AI56" s="289"/>
      <c r="AJ56" s="289"/>
      <c r="AK56" s="289"/>
      <c r="AL56" s="289"/>
      <c r="AM56" s="289"/>
      <c r="AN56" s="289"/>
      <c r="AO56" s="289"/>
      <c r="AP56" s="289"/>
      <c r="AQ56" s="289"/>
      <c r="AR56" s="289"/>
      <c r="AS56" s="289"/>
      <c r="AT56" s="289"/>
      <c r="AU56" s="289"/>
      <c r="AV56" s="289"/>
      <c r="AW56" s="289"/>
      <c r="AX56" s="289"/>
      <c r="AY56" s="289"/>
      <c r="AZ56" s="289"/>
      <c r="BA56" s="289"/>
      <c r="BB56" s="289"/>
      <c r="BC56" s="289"/>
      <c r="BD56" s="289"/>
      <c r="BE56" s="289"/>
      <c r="BF56" s="289"/>
      <c r="BG56" s="289"/>
      <c r="BH56" s="289"/>
      <c r="BI56" s="289"/>
      <c r="BJ56" s="289"/>
      <c r="BK56" s="289"/>
      <c r="BL56" s="289"/>
      <c r="BM56" s="289"/>
      <c r="BN56" s="289"/>
      <c r="BO56" s="289"/>
      <c r="BP56" s="289"/>
      <c r="BQ56" s="289"/>
      <c r="BR56" s="289"/>
      <c r="BS56" s="289"/>
      <c r="BT56" s="289"/>
      <c r="BU56" s="289"/>
      <c r="BV56" s="289"/>
      <c r="BW56" s="289"/>
      <c r="BX56" s="289"/>
      <c r="BY56" s="289"/>
      <c r="BZ56" s="289"/>
      <c r="CA56" s="289"/>
      <c r="CB56" s="289"/>
      <c r="CC56" s="289"/>
      <c r="CD56" s="289"/>
      <c r="CE56" s="289"/>
      <c r="CF56" s="289"/>
      <c r="CG56" s="289"/>
      <c r="CH56" s="289"/>
      <c r="CI56" s="289"/>
      <c r="CJ56" s="289"/>
      <c r="CK56" s="289"/>
      <c r="CL56" s="289"/>
      <c r="CM56" s="289"/>
      <c r="CN56" s="289"/>
      <c r="CO56" s="289"/>
      <c r="CP56" s="289"/>
      <c r="CQ56" s="289"/>
      <c r="CR56" s="289"/>
      <c r="CS56" s="289"/>
      <c r="CT56" s="289"/>
      <c r="CU56" s="289"/>
      <c r="CV56" s="289"/>
      <c r="CW56" s="289"/>
      <c r="CX56" s="289"/>
      <c r="CY56" s="289"/>
      <c r="CZ56" s="289"/>
      <c r="DA56" s="289"/>
      <c r="DB56" s="289"/>
      <c r="DC56" s="289"/>
      <c r="DD56" s="289"/>
      <c r="DE56" s="289"/>
      <c r="DF56" s="289"/>
      <c r="DG56" s="289"/>
      <c r="DH56" s="289"/>
      <c r="DI56" s="289"/>
      <c r="DJ56" s="289"/>
      <c r="DK56" s="289"/>
      <c r="DL56" s="289"/>
      <c r="DM56" s="289"/>
      <c r="DN56" s="289"/>
      <c r="DO56" s="289"/>
      <c r="DP56" s="289"/>
      <c r="DQ56" s="289"/>
      <c r="DR56" s="289"/>
      <c r="DS56" s="289"/>
      <c r="DT56" s="289"/>
      <c r="DU56" s="289"/>
      <c r="DV56" s="289"/>
      <c r="DW56" s="289"/>
      <c r="DX56" s="289"/>
      <c r="DY56" s="289"/>
      <c r="DZ56" s="289"/>
      <c r="EA56" s="289"/>
      <c r="EB56" s="289"/>
      <c r="EC56" s="289"/>
      <c r="ED56" s="289"/>
      <c r="EE56" s="289"/>
      <c r="EF56" s="289"/>
      <c r="EG56" s="289"/>
      <c r="EH56" s="289"/>
      <c r="EI56" s="289"/>
      <c r="EJ56" s="289"/>
      <c r="EK56" s="289"/>
      <c r="EL56" s="289"/>
      <c r="EM56" s="289"/>
      <c r="EN56" s="289"/>
      <c r="EO56" s="289"/>
      <c r="EP56" s="289"/>
      <c r="EQ56" s="289"/>
      <c r="ER56" s="289"/>
      <c r="ES56" s="289"/>
      <c r="ET56" s="289"/>
      <c r="EU56" s="289"/>
      <c r="EV56" s="289"/>
      <c r="EW56" s="289"/>
      <c r="EX56" s="289"/>
      <c r="EY56" s="289"/>
      <c r="EZ56" s="289"/>
      <c r="FA56" s="289"/>
      <c r="FB56" s="289"/>
      <c r="FC56" s="289"/>
      <c r="FD56" s="289"/>
      <c r="FE56" s="289"/>
      <c r="FF56" s="289"/>
      <c r="FG56" s="289"/>
      <c r="FH56" s="289"/>
      <c r="FI56" s="289"/>
      <c r="FJ56" s="289"/>
      <c r="FK56" s="289"/>
      <c r="FL56" s="289"/>
      <c r="FM56" s="289"/>
      <c r="FN56" s="289"/>
      <c r="FO56" s="289"/>
      <c r="FP56" s="289"/>
      <c r="FQ56" s="289"/>
      <c r="FR56" s="289"/>
      <c r="FS56" s="289"/>
      <c r="FT56" s="289"/>
      <c r="FU56" s="289"/>
      <c r="FV56" s="289"/>
      <c r="FW56" s="289"/>
      <c r="FX56" s="289"/>
      <c r="FY56" s="289"/>
      <c r="FZ56" s="289"/>
      <c r="GA56" s="289"/>
      <c r="GB56" s="289"/>
      <c r="GC56" s="289"/>
      <c r="GD56" s="289"/>
      <c r="GE56" s="289"/>
      <c r="GF56" s="289"/>
      <c r="GG56" s="289"/>
      <c r="GH56" s="289"/>
      <c r="GI56" s="289"/>
      <c r="GJ56" s="289"/>
      <c r="GK56" s="289"/>
      <c r="GL56" s="289"/>
      <c r="GM56" s="289"/>
      <c r="GN56" s="289"/>
      <c r="GO56" s="289"/>
      <c r="GP56" s="289"/>
      <c r="GQ56" s="289"/>
      <c r="GR56" s="289"/>
      <c r="GS56" s="289"/>
      <c r="GT56" s="289"/>
      <c r="GU56" s="289"/>
      <c r="GV56" s="289"/>
      <c r="GW56" s="289"/>
      <c r="GX56" s="289"/>
      <c r="GY56" s="289"/>
      <c r="GZ56" s="289"/>
      <c r="HA56" s="289"/>
      <c r="HB56" s="289"/>
      <c r="HC56" s="289"/>
      <c r="HD56" s="289"/>
      <c r="HE56" s="289"/>
      <c r="HF56" s="289"/>
      <c r="HG56" s="289"/>
      <c r="HH56" s="289"/>
      <c r="HI56" s="289"/>
      <c r="HJ56" s="289"/>
      <c r="HK56" s="289"/>
      <c r="HL56" s="289"/>
      <c r="HM56" s="289"/>
      <c r="HN56" s="289"/>
      <c r="HO56" s="289"/>
      <c r="HP56" s="289"/>
      <c r="HQ56" s="289"/>
      <c r="HR56" s="289"/>
      <c r="HS56" s="289"/>
      <c r="HT56" s="289"/>
      <c r="HU56" s="289"/>
      <c r="HV56" s="289"/>
      <c r="HW56" s="289"/>
      <c r="HX56" s="289"/>
      <c r="HY56" s="289"/>
      <c r="HZ56" s="289"/>
      <c r="IA56" s="289"/>
      <c r="IB56" s="289"/>
      <c r="IC56" s="289"/>
      <c r="ID56" s="289"/>
      <c r="IE56" s="289"/>
      <c r="IF56" s="289"/>
      <c r="IG56" s="289"/>
      <c r="IH56" s="289"/>
      <c r="II56" s="289"/>
      <c r="IJ56" s="289"/>
      <c r="IK56" s="289"/>
      <c r="IL56" s="289"/>
      <c r="IM56" s="289"/>
      <c r="IN56" s="289"/>
      <c r="IO56" s="289"/>
      <c r="IP56" s="289"/>
      <c r="IQ56" s="289"/>
      <c r="IR56" s="289"/>
      <c r="IS56" s="289"/>
      <c r="IT56" s="289"/>
      <c r="IU56" s="289"/>
      <c r="IV56" s="289"/>
    </row>
    <row r="57" spans="1:256" s="290" customFormat="1" ht="16.5" customHeight="1">
      <c r="A57" s="289"/>
      <c r="B57" s="298" t="s">
        <v>328</v>
      </c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289"/>
      <c r="AC57" s="289"/>
      <c r="AD57" s="289"/>
      <c r="AE57" s="289"/>
      <c r="AF57" s="289"/>
      <c r="AG57" s="289"/>
      <c r="AH57" s="289"/>
      <c r="AI57" s="289"/>
      <c r="AJ57" s="289"/>
      <c r="AK57" s="289"/>
      <c r="AL57" s="289"/>
      <c r="AM57" s="289"/>
      <c r="AN57" s="289"/>
      <c r="AO57" s="289"/>
      <c r="AP57" s="289"/>
      <c r="AQ57" s="289"/>
      <c r="AR57" s="289"/>
      <c r="AS57" s="289"/>
      <c r="AT57" s="289"/>
      <c r="AU57" s="289"/>
      <c r="AV57" s="289"/>
      <c r="AW57" s="289"/>
      <c r="AX57" s="289"/>
      <c r="AY57" s="289"/>
      <c r="AZ57" s="289"/>
      <c r="BA57" s="289"/>
      <c r="BB57" s="289"/>
      <c r="BC57" s="289"/>
      <c r="BD57" s="289"/>
      <c r="BE57" s="289"/>
      <c r="BF57" s="289"/>
      <c r="BG57" s="289"/>
      <c r="BH57" s="289"/>
      <c r="BI57" s="289"/>
      <c r="BJ57" s="289"/>
      <c r="BK57" s="289"/>
      <c r="BL57" s="289"/>
      <c r="BM57" s="289"/>
      <c r="BN57" s="289"/>
      <c r="BO57" s="289"/>
      <c r="BP57" s="289"/>
      <c r="BQ57" s="289"/>
      <c r="BR57" s="289"/>
      <c r="BS57" s="289"/>
      <c r="BT57" s="289"/>
      <c r="BU57" s="289"/>
      <c r="BV57" s="289"/>
      <c r="BW57" s="289"/>
      <c r="BX57" s="289"/>
      <c r="BY57" s="289"/>
      <c r="BZ57" s="289"/>
      <c r="CA57" s="289"/>
      <c r="CB57" s="289"/>
      <c r="CC57" s="289"/>
      <c r="CD57" s="289"/>
      <c r="CE57" s="289"/>
      <c r="CF57" s="289"/>
      <c r="CG57" s="289"/>
      <c r="CH57" s="289"/>
      <c r="CI57" s="289"/>
      <c r="CJ57" s="289"/>
      <c r="CK57" s="289"/>
      <c r="CL57" s="289"/>
      <c r="CM57" s="289"/>
      <c r="CN57" s="289"/>
      <c r="CO57" s="289"/>
      <c r="CP57" s="289"/>
      <c r="CQ57" s="289"/>
      <c r="CR57" s="289"/>
      <c r="CS57" s="289"/>
      <c r="CT57" s="289"/>
      <c r="CU57" s="289"/>
      <c r="CV57" s="289"/>
      <c r="CW57" s="289"/>
      <c r="CX57" s="289"/>
      <c r="CY57" s="289"/>
      <c r="CZ57" s="289"/>
      <c r="DA57" s="289"/>
      <c r="DB57" s="289"/>
      <c r="DC57" s="289"/>
      <c r="DD57" s="289"/>
      <c r="DE57" s="289"/>
      <c r="DF57" s="289"/>
      <c r="DG57" s="289"/>
      <c r="DH57" s="289"/>
      <c r="DI57" s="289"/>
      <c r="DJ57" s="289"/>
      <c r="DK57" s="289"/>
      <c r="DL57" s="289"/>
      <c r="DM57" s="289"/>
      <c r="DN57" s="289"/>
      <c r="DO57" s="289"/>
      <c r="DP57" s="289"/>
      <c r="DQ57" s="289"/>
      <c r="DR57" s="289"/>
      <c r="DS57" s="289"/>
      <c r="DT57" s="289"/>
      <c r="DU57" s="289"/>
      <c r="DV57" s="289"/>
      <c r="DW57" s="289"/>
      <c r="DX57" s="289"/>
      <c r="DY57" s="289"/>
      <c r="DZ57" s="289"/>
      <c r="EA57" s="289"/>
      <c r="EB57" s="289"/>
      <c r="EC57" s="289"/>
      <c r="ED57" s="289"/>
      <c r="EE57" s="289"/>
      <c r="EF57" s="289"/>
      <c r="EG57" s="289"/>
      <c r="EH57" s="289"/>
      <c r="EI57" s="289"/>
      <c r="EJ57" s="289"/>
      <c r="EK57" s="289"/>
      <c r="EL57" s="289"/>
      <c r="EM57" s="289"/>
      <c r="EN57" s="289"/>
      <c r="EO57" s="289"/>
      <c r="EP57" s="289"/>
      <c r="EQ57" s="289"/>
      <c r="ER57" s="289"/>
      <c r="ES57" s="289"/>
      <c r="ET57" s="289"/>
      <c r="EU57" s="289"/>
      <c r="EV57" s="289"/>
      <c r="EW57" s="289"/>
      <c r="EX57" s="289"/>
      <c r="EY57" s="289"/>
      <c r="EZ57" s="289"/>
      <c r="FA57" s="289"/>
      <c r="FB57" s="289"/>
      <c r="FC57" s="289"/>
      <c r="FD57" s="289"/>
      <c r="FE57" s="289"/>
      <c r="FF57" s="289"/>
      <c r="FG57" s="289"/>
      <c r="FH57" s="289"/>
      <c r="FI57" s="289"/>
      <c r="FJ57" s="289"/>
      <c r="FK57" s="289"/>
      <c r="FL57" s="289"/>
      <c r="FM57" s="289"/>
      <c r="FN57" s="289"/>
      <c r="FO57" s="289"/>
      <c r="FP57" s="289"/>
      <c r="FQ57" s="289"/>
      <c r="FR57" s="289"/>
      <c r="FS57" s="289"/>
      <c r="FT57" s="289"/>
      <c r="FU57" s="289"/>
      <c r="FV57" s="289"/>
      <c r="FW57" s="289"/>
      <c r="FX57" s="289"/>
      <c r="FY57" s="289"/>
      <c r="FZ57" s="289"/>
      <c r="GA57" s="289"/>
      <c r="GB57" s="289"/>
      <c r="GC57" s="289"/>
      <c r="GD57" s="289"/>
      <c r="GE57" s="289"/>
      <c r="GF57" s="289"/>
      <c r="GG57" s="289"/>
      <c r="GH57" s="289"/>
      <c r="GI57" s="289"/>
      <c r="GJ57" s="289"/>
      <c r="GK57" s="289"/>
      <c r="GL57" s="289"/>
      <c r="GM57" s="289"/>
      <c r="GN57" s="289"/>
      <c r="GO57" s="289"/>
      <c r="GP57" s="289"/>
      <c r="GQ57" s="289"/>
      <c r="GR57" s="289"/>
      <c r="GS57" s="289"/>
      <c r="GT57" s="289"/>
      <c r="GU57" s="289"/>
      <c r="GV57" s="289"/>
      <c r="GW57" s="289"/>
      <c r="GX57" s="289"/>
      <c r="GY57" s="289"/>
      <c r="GZ57" s="289"/>
      <c r="HA57" s="289"/>
      <c r="HB57" s="289"/>
      <c r="HC57" s="289"/>
      <c r="HD57" s="289"/>
      <c r="HE57" s="289"/>
      <c r="HF57" s="289"/>
      <c r="HG57" s="289"/>
      <c r="HH57" s="289"/>
      <c r="HI57" s="289"/>
      <c r="HJ57" s="289"/>
      <c r="HK57" s="289"/>
      <c r="HL57" s="289"/>
      <c r="HM57" s="289"/>
      <c r="HN57" s="289"/>
      <c r="HO57" s="289"/>
      <c r="HP57" s="289"/>
      <c r="HQ57" s="289"/>
      <c r="HR57" s="289"/>
      <c r="HS57" s="289"/>
      <c r="HT57" s="289"/>
      <c r="HU57" s="289"/>
      <c r="HV57" s="289"/>
      <c r="HW57" s="289"/>
      <c r="HX57" s="289"/>
      <c r="HY57" s="289"/>
      <c r="HZ57" s="289"/>
      <c r="IA57" s="289"/>
      <c r="IB57" s="289"/>
      <c r="IC57" s="289"/>
      <c r="ID57" s="289"/>
      <c r="IE57" s="289"/>
      <c r="IF57" s="289"/>
      <c r="IG57" s="289"/>
      <c r="IH57" s="289"/>
      <c r="II57" s="289"/>
      <c r="IJ57" s="289"/>
      <c r="IK57" s="289"/>
      <c r="IL57" s="289"/>
      <c r="IM57" s="289"/>
      <c r="IN57" s="289"/>
      <c r="IO57" s="289"/>
      <c r="IP57" s="289"/>
      <c r="IQ57" s="289"/>
      <c r="IR57" s="289"/>
      <c r="IS57" s="289"/>
      <c r="IT57" s="289"/>
      <c r="IU57" s="289"/>
      <c r="IV57" s="289"/>
    </row>
    <row r="58" spans="1:256" s="290" customFormat="1" ht="16.5" customHeight="1">
      <c r="A58" s="289"/>
      <c r="B58" s="298" t="s">
        <v>329</v>
      </c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289"/>
      <c r="AF58" s="289"/>
      <c r="AG58" s="289"/>
      <c r="AH58" s="289"/>
      <c r="AI58" s="289"/>
      <c r="AJ58" s="289"/>
      <c r="AK58" s="289"/>
      <c r="AL58" s="289"/>
      <c r="AM58" s="289"/>
      <c r="AN58" s="289"/>
      <c r="AO58" s="289"/>
      <c r="AP58" s="289"/>
      <c r="AQ58" s="289"/>
      <c r="AR58" s="289"/>
      <c r="AS58" s="289"/>
      <c r="AT58" s="289"/>
      <c r="AU58" s="289"/>
      <c r="AV58" s="289"/>
      <c r="AW58" s="289"/>
      <c r="AX58" s="289"/>
      <c r="AY58" s="289"/>
      <c r="AZ58" s="289"/>
      <c r="BA58" s="289"/>
      <c r="BB58" s="289"/>
      <c r="BC58" s="289"/>
      <c r="BD58" s="289"/>
      <c r="BE58" s="289"/>
      <c r="BF58" s="289"/>
      <c r="BG58" s="289"/>
      <c r="BH58" s="289"/>
      <c r="BI58" s="289"/>
      <c r="BJ58" s="289"/>
      <c r="BK58" s="289"/>
      <c r="BL58" s="289"/>
      <c r="BM58" s="289"/>
      <c r="BN58" s="289"/>
      <c r="BO58" s="289"/>
      <c r="BP58" s="289"/>
      <c r="BQ58" s="289"/>
      <c r="BR58" s="289"/>
      <c r="BS58" s="289"/>
      <c r="BT58" s="289"/>
      <c r="BU58" s="289"/>
      <c r="BV58" s="289"/>
      <c r="BW58" s="289"/>
      <c r="BX58" s="289"/>
      <c r="BY58" s="289"/>
      <c r="BZ58" s="289"/>
      <c r="CA58" s="289"/>
      <c r="CB58" s="289"/>
      <c r="CC58" s="289"/>
      <c r="CD58" s="289"/>
      <c r="CE58" s="289"/>
      <c r="CF58" s="289"/>
      <c r="CG58" s="289"/>
      <c r="CH58" s="289"/>
      <c r="CI58" s="289"/>
      <c r="CJ58" s="289"/>
      <c r="CK58" s="289"/>
      <c r="CL58" s="289"/>
      <c r="CM58" s="289"/>
      <c r="CN58" s="289"/>
      <c r="CO58" s="289"/>
      <c r="CP58" s="289"/>
      <c r="CQ58" s="289"/>
      <c r="CR58" s="289"/>
      <c r="CS58" s="289"/>
      <c r="CT58" s="289"/>
      <c r="CU58" s="289"/>
      <c r="CV58" s="289"/>
      <c r="CW58" s="289"/>
      <c r="CX58" s="289"/>
      <c r="CY58" s="289"/>
      <c r="CZ58" s="289"/>
      <c r="DA58" s="289"/>
      <c r="DB58" s="289"/>
      <c r="DC58" s="289"/>
      <c r="DD58" s="289"/>
      <c r="DE58" s="289"/>
      <c r="DF58" s="289"/>
      <c r="DG58" s="289"/>
      <c r="DH58" s="289"/>
      <c r="DI58" s="289"/>
      <c r="DJ58" s="289"/>
      <c r="DK58" s="289"/>
      <c r="DL58" s="289"/>
      <c r="DM58" s="289"/>
      <c r="DN58" s="289"/>
      <c r="DO58" s="289"/>
      <c r="DP58" s="289"/>
      <c r="DQ58" s="289"/>
      <c r="DR58" s="289"/>
      <c r="DS58" s="289"/>
      <c r="DT58" s="289"/>
      <c r="DU58" s="289"/>
      <c r="DV58" s="289"/>
      <c r="DW58" s="289"/>
      <c r="DX58" s="289"/>
      <c r="DY58" s="289"/>
      <c r="DZ58" s="289"/>
      <c r="EA58" s="289"/>
      <c r="EB58" s="289"/>
      <c r="EC58" s="289"/>
      <c r="ED58" s="289"/>
      <c r="EE58" s="289"/>
      <c r="EF58" s="289"/>
      <c r="EG58" s="289"/>
      <c r="EH58" s="289"/>
      <c r="EI58" s="289"/>
      <c r="EJ58" s="289"/>
      <c r="EK58" s="289"/>
      <c r="EL58" s="289"/>
      <c r="EM58" s="289"/>
      <c r="EN58" s="289"/>
      <c r="EO58" s="289"/>
      <c r="EP58" s="289"/>
      <c r="EQ58" s="289"/>
      <c r="ER58" s="289"/>
      <c r="ES58" s="289"/>
      <c r="ET58" s="289"/>
      <c r="EU58" s="289"/>
      <c r="EV58" s="289"/>
      <c r="EW58" s="289"/>
      <c r="EX58" s="289"/>
      <c r="EY58" s="289"/>
      <c r="EZ58" s="289"/>
      <c r="FA58" s="289"/>
      <c r="FB58" s="289"/>
      <c r="FC58" s="289"/>
      <c r="FD58" s="289"/>
      <c r="FE58" s="289"/>
      <c r="FF58" s="289"/>
      <c r="FG58" s="289"/>
      <c r="FH58" s="289"/>
      <c r="FI58" s="289"/>
      <c r="FJ58" s="289"/>
      <c r="FK58" s="289"/>
      <c r="FL58" s="289"/>
      <c r="FM58" s="289"/>
      <c r="FN58" s="289"/>
      <c r="FO58" s="289"/>
      <c r="FP58" s="289"/>
      <c r="FQ58" s="289"/>
      <c r="FR58" s="289"/>
      <c r="FS58" s="289"/>
      <c r="FT58" s="289"/>
      <c r="FU58" s="289"/>
      <c r="FV58" s="289"/>
      <c r="FW58" s="289"/>
      <c r="FX58" s="289"/>
      <c r="FY58" s="289"/>
      <c r="FZ58" s="289"/>
      <c r="GA58" s="289"/>
      <c r="GB58" s="289"/>
      <c r="GC58" s="289"/>
      <c r="GD58" s="289"/>
      <c r="GE58" s="289"/>
      <c r="GF58" s="289"/>
      <c r="GG58" s="289"/>
      <c r="GH58" s="289"/>
      <c r="GI58" s="289"/>
      <c r="GJ58" s="289"/>
      <c r="GK58" s="289"/>
      <c r="GL58" s="289"/>
      <c r="GM58" s="289"/>
      <c r="GN58" s="289"/>
      <c r="GO58" s="289"/>
      <c r="GP58" s="289"/>
      <c r="GQ58" s="289"/>
      <c r="GR58" s="289"/>
      <c r="GS58" s="289"/>
      <c r="GT58" s="289"/>
      <c r="GU58" s="289"/>
      <c r="GV58" s="289"/>
      <c r="GW58" s="289"/>
      <c r="GX58" s="289"/>
      <c r="GY58" s="289"/>
      <c r="GZ58" s="289"/>
      <c r="HA58" s="289"/>
      <c r="HB58" s="289"/>
      <c r="HC58" s="289"/>
      <c r="HD58" s="289"/>
      <c r="HE58" s="289"/>
      <c r="HF58" s="289"/>
      <c r="HG58" s="289"/>
      <c r="HH58" s="289"/>
      <c r="HI58" s="289"/>
      <c r="HJ58" s="289"/>
      <c r="HK58" s="289"/>
      <c r="HL58" s="289"/>
      <c r="HM58" s="289"/>
      <c r="HN58" s="289"/>
      <c r="HO58" s="289"/>
      <c r="HP58" s="289"/>
      <c r="HQ58" s="289"/>
      <c r="HR58" s="289"/>
      <c r="HS58" s="289"/>
      <c r="HT58" s="289"/>
      <c r="HU58" s="289"/>
      <c r="HV58" s="289"/>
      <c r="HW58" s="289"/>
      <c r="HX58" s="289"/>
      <c r="HY58" s="289"/>
      <c r="HZ58" s="289"/>
      <c r="IA58" s="289"/>
      <c r="IB58" s="289"/>
      <c r="IC58" s="289"/>
      <c r="ID58" s="289"/>
      <c r="IE58" s="289"/>
      <c r="IF58" s="289"/>
      <c r="IG58" s="289"/>
      <c r="IH58" s="289"/>
      <c r="II58" s="289"/>
      <c r="IJ58" s="289"/>
      <c r="IK58" s="289"/>
      <c r="IL58" s="289"/>
      <c r="IM58" s="289"/>
      <c r="IN58" s="289"/>
      <c r="IO58" s="289"/>
      <c r="IP58" s="289"/>
      <c r="IQ58" s="289"/>
      <c r="IR58" s="289"/>
      <c r="IS58" s="289"/>
      <c r="IT58" s="289"/>
      <c r="IU58" s="289"/>
      <c r="IV58" s="289"/>
    </row>
    <row r="59" spans="1:256" s="290" customFormat="1" ht="16.5" customHeight="1">
      <c r="A59" s="289"/>
      <c r="B59" s="298" t="s">
        <v>334</v>
      </c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289"/>
      <c r="AE59" s="289"/>
      <c r="AF59" s="289"/>
      <c r="AG59" s="289"/>
      <c r="AH59" s="289"/>
      <c r="AI59" s="289"/>
      <c r="AJ59" s="289"/>
      <c r="AK59" s="289"/>
      <c r="AL59" s="289"/>
      <c r="AM59" s="289"/>
      <c r="AN59" s="289"/>
      <c r="AO59" s="289"/>
      <c r="AP59" s="289"/>
      <c r="AQ59" s="289"/>
      <c r="AR59" s="289"/>
      <c r="AS59" s="289"/>
      <c r="AT59" s="289"/>
      <c r="AU59" s="289"/>
      <c r="AV59" s="289"/>
      <c r="AW59" s="289"/>
      <c r="AX59" s="289"/>
      <c r="AY59" s="289"/>
      <c r="AZ59" s="289"/>
      <c r="BA59" s="289"/>
      <c r="BB59" s="289"/>
      <c r="BC59" s="289"/>
      <c r="BD59" s="289"/>
      <c r="BE59" s="289"/>
      <c r="BF59" s="289"/>
      <c r="BG59" s="289"/>
      <c r="BH59" s="289"/>
      <c r="BI59" s="289"/>
      <c r="BJ59" s="289"/>
      <c r="BK59" s="289"/>
      <c r="BL59" s="289"/>
      <c r="BM59" s="289"/>
      <c r="BN59" s="289"/>
      <c r="BO59" s="289"/>
      <c r="BP59" s="289"/>
      <c r="BQ59" s="289"/>
      <c r="BR59" s="289"/>
      <c r="BS59" s="289"/>
      <c r="BT59" s="289"/>
      <c r="BU59" s="289"/>
      <c r="BV59" s="289"/>
      <c r="BW59" s="289"/>
      <c r="BX59" s="289"/>
      <c r="BY59" s="289"/>
      <c r="BZ59" s="289"/>
      <c r="CA59" s="289"/>
      <c r="CB59" s="289"/>
      <c r="CC59" s="289"/>
      <c r="CD59" s="289"/>
      <c r="CE59" s="289"/>
      <c r="CF59" s="289"/>
      <c r="CG59" s="289"/>
      <c r="CH59" s="289"/>
      <c r="CI59" s="289"/>
      <c r="CJ59" s="289"/>
      <c r="CK59" s="289"/>
      <c r="CL59" s="289"/>
      <c r="CM59" s="289"/>
      <c r="CN59" s="289"/>
      <c r="CO59" s="289"/>
      <c r="CP59" s="289"/>
      <c r="CQ59" s="289"/>
      <c r="CR59" s="289"/>
      <c r="CS59" s="289"/>
      <c r="CT59" s="289"/>
      <c r="CU59" s="289"/>
      <c r="CV59" s="289"/>
      <c r="CW59" s="289"/>
      <c r="CX59" s="289"/>
      <c r="CY59" s="289"/>
      <c r="CZ59" s="289"/>
      <c r="DA59" s="289"/>
      <c r="DB59" s="289"/>
      <c r="DC59" s="289"/>
      <c r="DD59" s="289"/>
      <c r="DE59" s="289"/>
      <c r="DF59" s="289"/>
      <c r="DG59" s="289"/>
      <c r="DH59" s="289"/>
      <c r="DI59" s="289"/>
      <c r="DJ59" s="289"/>
      <c r="DK59" s="289"/>
      <c r="DL59" s="289"/>
      <c r="DM59" s="289"/>
      <c r="DN59" s="289"/>
      <c r="DO59" s="289"/>
      <c r="DP59" s="289"/>
      <c r="DQ59" s="289"/>
      <c r="DR59" s="289"/>
      <c r="DS59" s="289"/>
      <c r="DT59" s="289"/>
      <c r="DU59" s="289"/>
      <c r="DV59" s="289"/>
      <c r="DW59" s="289"/>
      <c r="DX59" s="289"/>
      <c r="DY59" s="289"/>
      <c r="DZ59" s="289"/>
      <c r="EA59" s="289"/>
      <c r="EB59" s="289"/>
      <c r="EC59" s="289"/>
      <c r="ED59" s="289"/>
      <c r="EE59" s="289"/>
      <c r="EF59" s="289"/>
      <c r="EG59" s="289"/>
      <c r="EH59" s="289"/>
      <c r="EI59" s="289"/>
      <c r="EJ59" s="289"/>
      <c r="EK59" s="289"/>
      <c r="EL59" s="289"/>
      <c r="EM59" s="289"/>
      <c r="EN59" s="289"/>
      <c r="EO59" s="289"/>
      <c r="EP59" s="289"/>
      <c r="EQ59" s="289"/>
      <c r="ER59" s="289"/>
      <c r="ES59" s="289"/>
      <c r="ET59" s="289"/>
      <c r="EU59" s="289"/>
      <c r="EV59" s="289"/>
      <c r="EW59" s="289"/>
      <c r="EX59" s="289"/>
      <c r="EY59" s="289"/>
      <c r="EZ59" s="289"/>
      <c r="FA59" s="289"/>
      <c r="FB59" s="289"/>
      <c r="FC59" s="289"/>
      <c r="FD59" s="289"/>
      <c r="FE59" s="289"/>
      <c r="FF59" s="289"/>
      <c r="FG59" s="289"/>
      <c r="FH59" s="289"/>
      <c r="FI59" s="289"/>
      <c r="FJ59" s="289"/>
      <c r="FK59" s="289"/>
      <c r="FL59" s="289"/>
      <c r="FM59" s="289"/>
      <c r="FN59" s="289"/>
      <c r="FO59" s="289"/>
      <c r="FP59" s="289"/>
      <c r="FQ59" s="289"/>
      <c r="FR59" s="289"/>
      <c r="FS59" s="289"/>
      <c r="FT59" s="289"/>
      <c r="FU59" s="289"/>
      <c r="FV59" s="289"/>
      <c r="FW59" s="289"/>
      <c r="FX59" s="289"/>
      <c r="FY59" s="289"/>
      <c r="FZ59" s="289"/>
      <c r="GA59" s="289"/>
      <c r="GB59" s="289"/>
      <c r="GC59" s="289"/>
      <c r="GD59" s="289"/>
      <c r="GE59" s="289"/>
      <c r="GF59" s="289"/>
      <c r="GG59" s="289"/>
      <c r="GH59" s="289"/>
      <c r="GI59" s="289"/>
      <c r="GJ59" s="289"/>
      <c r="GK59" s="289"/>
      <c r="GL59" s="289"/>
      <c r="GM59" s="289"/>
      <c r="GN59" s="289"/>
      <c r="GO59" s="289"/>
      <c r="GP59" s="289"/>
      <c r="GQ59" s="289"/>
      <c r="GR59" s="289"/>
      <c r="GS59" s="289"/>
      <c r="GT59" s="289"/>
      <c r="GU59" s="289"/>
      <c r="GV59" s="289"/>
      <c r="GW59" s="289"/>
      <c r="GX59" s="289"/>
      <c r="GY59" s="289"/>
      <c r="GZ59" s="289"/>
      <c r="HA59" s="289"/>
      <c r="HB59" s="289"/>
      <c r="HC59" s="289"/>
      <c r="HD59" s="289"/>
      <c r="HE59" s="289"/>
      <c r="HF59" s="289"/>
      <c r="HG59" s="289"/>
      <c r="HH59" s="289"/>
      <c r="HI59" s="289"/>
      <c r="HJ59" s="289"/>
      <c r="HK59" s="289"/>
      <c r="HL59" s="289"/>
      <c r="HM59" s="289"/>
      <c r="HN59" s="289"/>
      <c r="HO59" s="289"/>
      <c r="HP59" s="289"/>
      <c r="HQ59" s="289"/>
      <c r="HR59" s="289"/>
      <c r="HS59" s="289"/>
      <c r="HT59" s="289"/>
      <c r="HU59" s="289"/>
      <c r="HV59" s="289"/>
      <c r="HW59" s="289"/>
      <c r="HX59" s="289"/>
      <c r="HY59" s="289"/>
      <c r="HZ59" s="289"/>
      <c r="IA59" s="289"/>
      <c r="IB59" s="289"/>
      <c r="IC59" s="289"/>
      <c r="ID59" s="289"/>
      <c r="IE59" s="289"/>
      <c r="IF59" s="289"/>
      <c r="IG59" s="289"/>
      <c r="IH59" s="289"/>
      <c r="II59" s="289"/>
      <c r="IJ59" s="289"/>
      <c r="IK59" s="289"/>
      <c r="IL59" s="289"/>
      <c r="IM59" s="289"/>
      <c r="IN59" s="289"/>
      <c r="IO59" s="289"/>
      <c r="IP59" s="289"/>
      <c r="IQ59" s="289"/>
      <c r="IR59" s="289"/>
      <c r="IS59" s="289"/>
      <c r="IT59" s="289"/>
      <c r="IU59" s="289"/>
      <c r="IV59" s="289"/>
    </row>
    <row r="60" spans="1:256" s="290" customFormat="1" ht="16.5" customHeight="1">
      <c r="A60" s="289"/>
      <c r="B60" s="298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E60" s="289"/>
      <c r="AF60" s="289"/>
      <c r="AG60" s="289"/>
      <c r="AH60" s="289"/>
      <c r="AI60" s="289"/>
      <c r="AJ60" s="289"/>
      <c r="AK60" s="289"/>
      <c r="AL60" s="289"/>
      <c r="AM60" s="289"/>
      <c r="AN60" s="289"/>
      <c r="AO60" s="289"/>
      <c r="AP60" s="289"/>
      <c r="AQ60" s="289"/>
      <c r="AR60" s="289"/>
      <c r="AS60" s="289"/>
      <c r="AT60" s="289"/>
      <c r="AU60" s="289"/>
      <c r="AV60" s="289"/>
      <c r="AW60" s="289"/>
      <c r="AX60" s="289"/>
      <c r="AY60" s="289"/>
      <c r="AZ60" s="289"/>
      <c r="BA60" s="289"/>
      <c r="BB60" s="289"/>
      <c r="BC60" s="289"/>
      <c r="BD60" s="289"/>
      <c r="BE60" s="289"/>
      <c r="BF60" s="289"/>
      <c r="BG60" s="289"/>
      <c r="BH60" s="289"/>
      <c r="BI60" s="289"/>
      <c r="BJ60" s="289"/>
      <c r="BK60" s="289"/>
      <c r="BL60" s="289"/>
      <c r="BM60" s="289"/>
      <c r="BN60" s="289"/>
      <c r="BO60" s="289"/>
      <c r="BP60" s="289"/>
      <c r="BQ60" s="289"/>
      <c r="BR60" s="289"/>
      <c r="BS60" s="289"/>
      <c r="BT60" s="289"/>
      <c r="BU60" s="289"/>
      <c r="BV60" s="289"/>
      <c r="BW60" s="289"/>
      <c r="BX60" s="289"/>
      <c r="BY60" s="289"/>
      <c r="BZ60" s="289"/>
      <c r="CA60" s="289"/>
      <c r="CB60" s="289"/>
      <c r="CC60" s="289"/>
      <c r="CD60" s="289"/>
      <c r="CE60" s="289"/>
      <c r="CF60" s="289"/>
      <c r="CG60" s="289"/>
      <c r="CH60" s="289"/>
      <c r="CI60" s="289"/>
      <c r="CJ60" s="289"/>
      <c r="CK60" s="289"/>
      <c r="CL60" s="289"/>
      <c r="CM60" s="289"/>
      <c r="CN60" s="289"/>
      <c r="CO60" s="289"/>
      <c r="CP60" s="289"/>
      <c r="CQ60" s="289"/>
      <c r="CR60" s="289"/>
      <c r="CS60" s="289"/>
      <c r="CT60" s="289"/>
      <c r="CU60" s="289"/>
      <c r="CV60" s="289"/>
      <c r="CW60" s="289"/>
      <c r="CX60" s="289"/>
      <c r="CY60" s="289"/>
      <c r="CZ60" s="289"/>
      <c r="DA60" s="289"/>
      <c r="DB60" s="289"/>
      <c r="DC60" s="289"/>
      <c r="DD60" s="289"/>
      <c r="DE60" s="289"/>
      <c r="DF60" s="289"/>
      <c r="DG60" s="289"/>
      <c r="DH60" s="289"/>
      <c r="DI60" s="289"/>
      <c r="DJ60" s="289"/>
      <c r="DK60" s="289"/>
      <c r="DL60" s="289"/>
      <c r="DM60" s="289"/>
      <c r="DN60" s="289"/>
      <c r="DO60" s="289"/>
      <c r="DP60" s="289"/>
      <c r="DQ60" s="289"/>
      <c r="DR60" s="289"/>
      <c r="DS60" s="289"/>
      <c r="DT60" s="289"/>
      <c r="DU60" s="289"/>
      <c r="DV60" s="289"/>
      <c r="DW60" s="289"/>
      <c r="DX60" s="289"/>
      <c r="DY60" s="289"/>
      <c r="DZ60" s="289"/>
      <c r="EA60" s="289"/>
      <c r="EB60" s="289"/>
      <c r="EC60" s="289"/>
      <c r="ED60" s="289"/>
      <c r="EE60" s="289"/>
      <c r="EF60" s="289"/>
      <c r="EG60" s="289"/>
      <c r="EH60" s="289"/>
      <c r="EI60" s="289"/>
      <c r="EJ60" s="289"/>
      <c r="EK60" s="289"/>
      <c r="EL60" s="289"/>
      <c r="EM60" s="289"/>
      <c r="EN60" s="289"/>
      <c r="EO60" s="289"/>
      <c r="EP60" s="289"/>
      <c r="EQ60" s="289"/>
      <c r="ER60" s="289"/>
      <c r="ES60" s="289"/>
      <c r="ET60" s="289"/>
      <c r="EU60" s="289"/>
      <c r="EV60" s="289"/>
      <c r="EW60" s="289"/>
      <c r="EX60" s="289"/>
      <c r="EY60" s="289"/>
      <c r="EZ60" s="289"/>
      <c r="FA60" s="289"/>
      <c r="FB60" s="289"/>
      <c r="FC60" s="289"/>
      <c r="FD60" s="289"/>
      <c r="FE60" s="289"/>
      <c r="FF60" s="289"/>
      <c r="FG60" s="289"/>
      <c r="FH60" s="289"/>
      <c r="FI60" s="289"/>
      <c r="FJ60" s="289"/>
      <c r="FK60" s="289"/>
      <c r="FL60" s="289"/>
      <c r="FM60" s="289"/>
      <c r="FN60" s="289"/>
      <c r="FO60" s="289"/>
      <c r="FP60" s="289"/>
      <c r="FQ60" s="289"/>
      <c r="FR60" s="289"/>
      <c r="FS60" s="289"/>
      <c r="FT60" s="289"/>
      <c r="FU60" s="289"/>
      <c r="FV60" s="289"/>
      <c r="FW60" s="289"/>
      <c r="FX60" s="289"/>
      <c r="FY60" s="289"/>
      <c r="FZ60" s="289"/>
      <c r="GA60" s="289"/>
      <c r="GB60" s="289"/>
      <c r="GC60" s="289"/>
      <c r="GD60" s="289"/>
      <c r="GE60" s="289"/>
      <c r="GF60" s="289"/>
      <c r="GG60" s="289"/>
      <c r="GH60" s="289"/>
      <c r="GI60" s="289"/>
      <c r="GJ60" s="289"/>
      <c r="GK60" s="289"/>
      <c r="GL60" s="289"/>
      <c r="GM60" s="289"/>
      <c r="GN60" s="289"/>
      <c r="GO60" s="289"/>
      <c r="GP60" s="289"/>
      <c r="GQ60" s="289"/>
      <c r="GR60" s="289"/>
      <c r="GS60" s="289"/>
      <c r="GT60" s="289"/>
      <c r="GU60" s="289"/>
      <c r="GV60" s="289"/>
      <c r="GW60" s="289"/>
      <c r="GX60" s="289"/>
      <c r="GY60" s="289"/>
      <c r="GZ60" s="289"/>
      <c r="HA60" s="289"/>
      <c r="HB60" s="289"/>
      <c r="HC60" s="289"/>
      <c r="HD60" s="289"/>
      <c r="HE60" s="289"/>
      <c r="HF60" s="289"/>
      <c r="HG60" s="289"/>
      <c r="HH60" s="289"/>
      <c r="HI60" s="289"/>
      <c r="HJ60" s="289"/>
      <c r="HK60" s="289"/>
      <c r="HL60" s="289"/>
      <c r="HM60" s="289"/>
      <c r="HN60" s="289"/>
      <c r="HO60" s="289"/>
      <c r="HP60" s="289"/>
      <c r="HQ60" s="289"/>
      <c r="HR60" s="289"/>
      <c r="HS60" s="289"/>
      <c r="HT60" s="289"/>
      <c r="HU60" s="289"/>
      <c r="HV60" s="289"/>
      <c r="HW60" s="289"/>
      <c r="HX60" s="289"/>
      <c r="HY60" s="289"/>
      <c r="HZ60" s="289"/>
      <c r="IA60" s="289"/>
      <c r="IB60" s="289"/>
      <c r="IC60" s="289"/>
      <c r="ID60" s="289"/>
      <c r="IE60" s="289"/>
      <c r="IF60" s="289"/>
      <c r="IG60" s="289"/>
      <c r="IH60" s="289"/>
      <c r="II60" s="289"/>
      <c r="IJ60" s="289"/>
      <c r="IK60" s="289"/>
      <c r="IL60" s="289"/>
      <c r="IM60" s="289"/>
      <c r="IN60" s="289"/>
      <c r="IO60" s="289"/>
      <c r="IP60" s="289"/>
      <c r="IQ60" s="289"/>
      <c r="IR60" s="289"/>
      <c r="IS60" s="289"/>
      <c r="IT60" s="289"/>
      <c r="IU60" s="289"/>
      <c r="IV60" s="289"/>
    </row>
    <row r="61" spans="1:256" s="290" customFormat="1" ht="29.25" customHeight="1">
      <c r="A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  <c r="AF61" s="289"/>
      <c r="AG61" s="289"/>
      <c r="AH61" s="289"/>
      <c r="AI61" s="289"/>
      <c r="AJ61" s="289"/>
      <c r="AK61" s="289"/>
      <c r="AL61" s="289"/>
      <c r="AM61" s="289"/>
      <c r="AN61" s="289"/>
      <c r="AO61" s="289"/>
      <c r="AP61" s="289"/>
      <c r="AQ61" s="289"/>
      <c r="AR61" s="289"/>
      <c r="AS61" s="289"/>
      <c r="AT61" s="289"/>
      <c r="AU61" s="289"/>
      <c r="AV61" s="289"/>
      <c r="AW61" s="289"/>
      <c r="AX61" s="289"/>
      <c r="AY61" s="289"/>
      <c r="AZ61" s="289"/>
      <c r="BA61" s="289"/>
      <c r="BB61" s="289"/>
      <c r="BC61" s="289"/>
      <c r="BD61" s="289"/>
      <c r="BE61" s="289"/>
      <c r="BF61" s="289"/>
      <c r="BG61" s="289"/>
      <c r="BH61" s="289"/>
      <c r="BI61" s="289"/>
      <c r="BJ61" s="289"/>
      <c r="BK61" s="289"/>
      <c r="BL61" s="289"/>
      <c r="BM61" s="289"/>
      <c r="BN61" s="289"/>
      <c r="BO61" s="289"/>
      <c r="BP61" s="289"/>
      <c r="BQ61" s="289"/>
      <c r="BR61" s="289"/>
      <c r="BS61" s="289"/>
      <c r="BT61" s="289"/>
      <c r="BU61" s="289"/>
      <c r="BV61" s="289"/>
      <c r="BW61" s="289"/>
      <c r="BX61" s="289"/>
      <c r="BY61" s="289"/>
      <c r="BZ61" s="289"/>
      <c r="CA61" s="289"/>
      <c r="CB61" s="289"/>
      <c r="CC61" s="289"/>
      <c r="CD61" s="289"/>
      <c r="CE61" s="289"/>
      <c r="CF61" s="289"/>
      <c r="CG61" s="289"/>
      <c r="CH61" s="289"/>
      <c r="CI61" s="289"/>
      <c r="CJ61" s="289"/>
      <c r="CK61" s="289"/>
      <c r="CL61" s="289"/>
      <c r="CM61" s="289"/>
      <c r="CN61" s="289"/>
      <c r="CO61" s="289"/>
      <c r="CP61" s="289"/>
      <c r="CQ61" s="289"/>
      <c r="CR61" s="289"/>
      <c r="CS61" s="289"/>
      <c r="CT61" s="289"/>
      <c r="CU61" s="289"/>
      <c r="CV61" s="289"/>
      <c r="CW61" s="289"/>
      <c r="CX61" s="289"/>
      <c r="CY61" s="289"/>
      <c r="CZ61" s="289"/>
      <c r="DA61" s="289"/>
      <c r="DB61" s="289"/>
      <c r="DC61" s="289"/>
      <c r="DD61" s="289"/>
      <c r="DE61" s="289"/>
      <c r="DF61" s="289"/>
      <c r="DG61" s="289"/>
      <c r="DH61" s="289"/>
      <c r="DI61" s="289"/>
      <c r="DJ61" s="289"/>
      <c r="DK61" s="289"/>
      <c r="DL61" s="289"/>
      <c r="DM61" s="289"/>
      <c r="DN61" s="289"/>
      <c r="DO61" s="289"/>
      <c r="DP61" s="289"/>
      <c r="DQ61" s="289"/>
      <c r="DR61" s="289"/>
      <c r="DS61" s="289"/>
      <c r="DT61" s="289"/>
      <c r="DU61" s="289"/>
      <c r="DV61" s="289"/>
      <c r="DW61" s="289"/>
      <c r="DX61" s="289"/>
      <c r="DY61" s="289"/>
      <c r="DZ61" s="289"/>
      <c r="EA61" s="289"/>
      <c r="EB61" s="289"/>
      <c r="EC61" s="289"/>
      <c r="ED61" s="289"/>
      <c r="EE61" s="289"/>
      <c r="EF61" s="289"/>
      <c r="EG61" s="289"/>
      <c r="EH61" s="289"/>
      <c r="EI61" s="289"/>
      <c r="EJ61" s="289"/>
      <c r="EK61" s="289"/>
      <c r="EL61" s="289"/>
      <c r="EM61" s="289"/>
      <c r="EN61" s="289"/>
      <c r="EO61" s="289"/>
      <c r="EP61" s="289"/>
      <c r="EQ61" s="289"/>
      <c r="ER61" s="289"/>
      <c r="ES61" s="289"/>
      <c r="ET61" s="289"/>
      <c r="EU61" s="289"/>
      <c r="EV61" s="289"/>
      <c r="EW61" s="289"/>
      <c r="EX61" s="289"/>
      <c r="EY61" s="289"/>
      <c r="EZ61" s="289"/>
      <c r="FA61" s="289"/>
      <c r="FB61" s="289"/>
      <c r="FC61" s="289"/>
      <c r="FD61" s="289"/>
      <c r="FE61" s="289"/>
      <c r="FF61" s="289"/>
      <c r="FG61" s="289"/>
      <c r="FH61" s="289"/>
      <c r="FI61" s="289"/>
      <c r="FJ61" s="289"/>
      <c r="FK61" s="289"/>
      <c r="FL61" s="289"/>
      <c r="FM61" s="289"/>
      <c r="FN61" s="289"/>
      <c r="FO61" s="289"/>
      <c r="FP61" s="289"/>
      <c r="FQ61" s="289"/>
      <c r="FR61" s="289"/>
      <c r="FS61" s="289"/>
      <c r="FT61" s="289"/>
      <c r="FU61" s="289"/>
      <c r="FV61" s="289"/>
      <c r="FW61" s="289"/>
      <c r="FX61" s="289"/>
      <c r="FY61" s="289"/>
      <c r="FZ61" s="289"/>
      <c r="GA61" s="289"/>
      <c r="GB61" s="289"/>
      <c r="GC61" s="289"/>
      <c r="GD61" s="289"/>
      <c r="GE61" s="289"/>
      <c r="GF61" s="289"/>
      <c r="GG61" s="289"/>
      <c r="GH61" s="289"/>
      <c r="GI61" s="289"/>
      <c r="GJ61" s="289"/>
      <c r="GK61" s="289"/>
      <c r="GL61" s="289"/>
      <c r="GM61" s="289"/>
      <c r="GN61" s="289"/>
      <c r="GO61" s="289"/>
      <c r="GP61" s="289"/>
      <c r="GQ61" s="289"/>
      <c r="GR61" s="289"/>
      <c r="GS61" s="289"/>
      <c r="GT61" s="289"/>
      <c r="GU61" s="289"/>
      <c r="GV61" s="289"/>
      <c r="GW61" s="289"/>
      <c r="GX61" s="289"/>
      <c r="GY61" s="289"/>
      <c r="GZ61" s="289"/>
      <c r="HA61" s="289"/>
      <c r="HB61" s="289"/>
      <c r="HC61" s="289"/>
      <c r="HD61" s="289"/>
      <c r="HE61" s="289"/>
      <c r="HF61" s="289"/>
      <c r="HG61" s="289"/>
      <c r="HH61" s="289"/>
      <c r="HI61" s="289"/>
      <c r="HJ61" s="289"/>
      <c r="HK61" s="289"/>
      <c r="HL61" s="289"/>
      <c r="HM61" s="289"/>
      <c r="HN61" s="289"/>
      <c r="HO61" s="289"/>
      <c r="HP61" s="289"/>
      <c r="HQ61" s="289"/>
      <c r="HR61" s="289"/>
      <c r="HS61" s="289"/>
      <c r="HT61" s="289"/>
      <c r="HU61" s="289"/>
      <c r="HV61" s="289"/>
      <c r="HW61" s="289"/>
      <c r="HX61" s="289"/>
      <c r="HY61" s="289"/>
      <c r="HZ61" s="289"/>
      <c r="IA61" s="289"/>
      <c r="IB61" s="289"/>
      <c r="IC61" s="289"/>
      <c r="ID61" s="289"/>
      <c r="IE61" s="289"/>
      <c r="IF61" s="289"/>
      <c r="IG61" s="289"/>
      <c r="IH61" s="289"/>
      <c r="II61" s="289"/>
      <c r="IJ61" s="289"/>
      <c r="IK61" s="289"/>
      <c r="IL61" s="289"/>
      <c r="IM61" s="289"/>
      <c r="IN61" s="289"/>
      <c r="IO61" s="289"/>
      <c r="IP61" s="289"/>
      <c r="IQ61" s="289"/>
      <c r="IR61" s="289"/>
      <c r="IS61" s="289"/>
      <c r="IT61" s="289"/>
      <c r="IU61" s="289"/>
      <c r="IV61" s="289"/>
    </row>
    <row r="62" spans="1:256" s="290" customFormat="1" ht="16.5" customHeight="1">
      <c r="A62" s="289"/>
      <c r="B62" s="293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E62" s="289"/>
      <c r="AF62" s="289"/>
      <c r="AG62" s="289"/>
      <c r="AH62" s="289"/>
      <c r="AI62" s="289"/>
      <c r="AJ62" s="289"/>
      <c r="AK62" s="289"/>
      <c r="AL62" s="289"/>
      <c r="AM62" s="289"/>
      <c r="AN62" s="289"/>
      <c r="AO62" s="289"/>
      <c r="AP62" s="289"/>
      <c r="AQ62" s="289"/>
      <c r="AR62" s="289"/>
      <c r="AS62" s="289"/>
      <c r="AT62" s="289"/>
      <c r="AU62" s="289"/>
      <c r="AV62" s="289"/>
      <c r="AW62" s="289"/>
      <c r="AX62" s="289"/>
      <c r="AY62" s="289"/>
      <c r="AZ62" s="289"/>
      <c r="BA62" s="289"/>
      <c r="BB62" s="289"/>
      <c r="BC62" s="289"/>
      <c r="BD62" s="289"/>
      <c r="BE62" s="289"/>
      <c r="BF62" s="289"/>
      <c r="BG62" s="289"/>
      <c r="BH62" s="289"/>
      <c r="BI62" s="289"/>
      <c r="BJ62" s="289"/>
      <c r="BK62" s="289"/>
      <c r="BL62" s="289"/>
      <c r="BM62" s="289"/>
      <c r="BN62" s="289"/>
      <c r="BO62" s="289"/>
      <c r="BP62" s="289"/>
      <c r="BQ62" s="289"/>
      <c r="BR62" s="289"/>
      <c r="BS62" s="289"/>
      <c r="BT62" s="289"/>
      <c r="BU62" s="289"/>
      <c r="BV62" s="289"/>
      <c r="BW62" s="289"/>
      <c r="BX62" s="289"/>
      <c r="BY62" s="289"/>
      <c r="BZ62" s="289"/>
      <c r="CA62" s="289"/>
      <c r="CB62" s="289"/>
      <c r="CC62" s="289"/>
      <c r="CD62" s="289"/>
      <c r="CE62" s="289"/>
      <c r="CF62" s="289"/>
      <c r="CG62" s="289"/>
      <c r="CH62" s="289"/>
      <c r="CI62" s="289"/>
      <c r="CJ62" s="289"/>
      <c r="CK62" s="289"/>
      <c r="CL62" s="289"/>
      <c r="CM62" s="289"/>
      <c r="CN62" s="289"/>
      <c r="CO62" s="289"/>
      <c r="CP62" s="289"/>
      <c r="CQ62" s="289"/>
      <c r="CR62" s="289"/>
      <c r="CS62" s="289"/>
      <c r="CT62" s="289"/>
      <c r="CU62" s="289"/>
      <c r="CV62" s="289"/>
      <c r="CW62" s="289"/>
      <c r="CX62" s="289"/>
      <c r="CY62" s="289"/>
      <c r="CZ62" s="289"/>
      <c r="DA62" s="289"/>
      <c r="DB62" s="289"/>
      <c r="DC62" s="289"/>
      <c r="DD62" s="289"/>
      <c r="DE62" s="289"/>
      <c r="DF62" s="289"/>
      <c r="DG62" s="289"/>
      <c r="DH62" s="289"/>
      <c r="DI62" s="289"/>
      <c r="DJ62" s="289"/>
      <c r="DK62" s="289"/>
      <c r="DL62" s="289"/>
      <c r="DM62" s="289"/>
      <c r="DN62" s="289"/>
      <c r="DO62" s="289"/>
      <c r="DP62" s="289"/>
      <c r="DQ62" s="289"/>
      <c r="DR62" s="289"/>
      <c r="DS62" s="289"/>
      <c r="DT62" s="289"/>
      <c r="DU62" s="289"/>
      <c r="DV62" s="289"/>
      <c r="DW62" s="289"/>
      <c r="DX62" s="289"/>
      <c r="DY62" s="289"/>
      <c r="DZ62" s="289"/>
      <c r="EA62" s="289"/>
      <c r="EB62" s="289"/>
      <c r="EC62" s="289"/>
      <c r="ED62" s="289"/>
      <c r="EE62" s="289"/>
      <c r="EF62" s="289"/>
      <c r="EG62" s="289"/>
      <c r="EH62" s="289"/>
      <c r="EI62" s="289"/>
      <c r="EJ62" s="289"/>
      <c r="EK62" s="289"/>
      <c r="EL62" s="289"/>
      <c r="EM62" s="289"/>
      <c r="EN62" s="289"/>
      <c r="EO62" s="289"/>
      <c r="EP62" s="289"/>
      <c r="EQ62" s="289"/>
      <c r="ER62" s="289"/>
      <c r="ES62" s="289"/>
      <c r="ET62" s="289"/>
      <c r="EU62" s="289"/>
      <c r="EV62" s="289"/>
      <c r="EW62" s="289"/>
      <c r="EX62" s="289"/>
      <c r="EY62" s="289"/>
      <c r="EZ62" s="289"/>
      <c r="FA62" s="289"/>
      <c r="FB62" s="289"/>
      <c r="FC62" s="289"/>
      <c r="FD62" s="289"/>
      <c r="FE62" s="289"/>
      <c r="FF62" s="289"/>
      <c r="FG62" s="289"/>
      <c r="FH62" s="289"/>
      <c r="FI62" s="289"/>
      <c r="FJ62" s="289"/>
      <c r="FK62" s="289"/>
      <c r="FL62" s="289"/>
      <c r="FM62" s="289"/>
      <c r="FN62" s="289"/>
      <c r="FO62" s="289"/>
      <c r="FP62" s="289"/>
      <c r="FQ62" s="289"/>
      <c r="FR62" s="289"/>
      <c r="FS62" s="289"/>
      <c r="FT62" s="289"/>
      <c r="FU62" s="289"/>
      <c r="FV62" s="289"/>
      <c r="FW62" s="289"/>
      <c r="FX62" s="289"/>
      <c r="FY62" s="289"/>
      <c r="FZ62" s="289"/>
      <c r="GA62" s="289"/>
      <c r="GB62" s="289"/>
      <c r="GC62" s="289"/>
      <c r="GD62" s="289"/>
      <c r="GE62" s="289"/>
      <c r="GF62" s="289"/>
      <c r="GG62" s="289"/>
      <c r="GH62" s="289"/>
      <c r="GI62" s="289"/>
      <c r="GJ62" s="289"/>
      <c r="GK62" s="289"/>
      <c r="GL62" s="289"/>
      <c r="GM62" s="289"/>
      <c r="GN62" s="289"/>
      <c r="GO62" s="289"/>
      <c r="GP62" s="289"/>
      <c r="GQ62" s="289"/>
      <c r="GR62" s="289"/>
      <c r="GS62" s="289"/>
      <c r="GT62" s="289"/>
      <c r="GU62" s="289"/>
      <c r="GV62" s="289"/>
      <c r="GW62" s="289"/>
      <c r="GX62" s="289"/>
      <c r="GY62" s="289"/>
      <c r="GZ62" s="289"/>
      <c r="HA62" s="289"/>
      <c r="HB62" s="289"/>
      <c r="HC62" s="289"/>
      <c r="HD62" s="289"/>
      <c r="HE62" s="289"/>
      <c r="HF62" s="289"/>
      <c r="HG62" s="289"/>
      <c r="HH62" s="289"/>
      <c r="HI62" s="289"/>
      <c r="HJ62" s="289"/>
      <c r="HK62" s="289"/>
      <c r="HL62" s="289"/>
      <c r="HM62" s="289"/>
      <c r="HN62" s="289"/>
      <c r="HO62" s="289"/>
      <c r="HP62" s="289"/>
      <c r="HQ62" s="289"/>
      <c r="HR62" s="289"/>
      <c r="HS62" s="289"/>
      <c r="HT62" s="289"/>
      <c r="HU62" s="289"/>
      <c r="HV62" s="289"/>
      <c r="HW62" s="289"/>
      <c r="HX62" s="289"/>
      <c r="HY62" s="289"/>
      <c r="HZ62" s="289"/>
      <c r="IA62" s="289"/>
      <c r="IB62" s="289"/>
      <c r="IC62" s="289"/>
      <c r="ID62" s="289"/>
      <c r="IE62" s="289"/>
      <c r="IF62" s="289"/>
      <c r="IG62" s="289"/>
      <c r="IH62" s="289"/>
      <c r="II62" s="289"/>
      <c r="IJ62" s="289"/>
      <c r="IK62" s="289"/>
      <c r="IL62" s="289"/>
      <c r="IM62" s="289"/>
      <c r="IN62" s="289"/>
      <c r="IO62" s="289"/>
      <c r="IP62" s="289"/>
      <c r="IQ62" s="289"/>
      <c r="IR62" s="289"/>
      <c r="IS62" s="289"/>
      <c r="IT62" s="289"/>
      <c r="IU62" s="289"/>
      <c r="IV62" s="289"/>
    </row>
    <row r="63" spans="1:256" s="290" customFormat="1" ht="18" customHeight="1">
      <c r="A63" s="289"/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289"/>
      <c r="AC63" s="289"/>
      <c r="AD63" s="289"/>
      <c r="AE63" s="289"/>
      <c r="AF63" s="289"/>
      <c r="AG63" s="289"/>
      <c r="AH63" s="289"/>
      <c r="AI63" s="289"/>
      <c r="AJ63" s="289"/>
      <c r="AK63" s="289"/>
      <c r="AL63" s="289"/>
      <c r="AM63" s="289"/>
      <c r="AN63" s="289"/>
      <c r="AO63" s="289"/>
      <c r="AP63" s="289"/>
      <c r="AQ63" s="289"/>
      <c r="AR63" s="289"/>
      <c r="AS63" s="289"/>
      <c r="AT63" s="289"/>
      <c r="AU63" s="289"/>
      <c r="AV63" s="289"/>
      <c r="AW63" s="289"/>
      <c r="AX63" s="289"/>
      <c r="AY63" s="289"/>
      <c r="AZ63" s="289"/>
      <c r="BA63" s="289"/>
      <c r="BB63" s="289"/>
      <c r="BC63" s="289"/>
      <c r="BD63" s="289"/>
      <c r="BE63" s="289"/>
      <c r="BF63" s="289"/>
      <c r="BG63" s="289"/>
      <c r="BH63" s="289"/>
      <c r="BI63" s="289"/>
      <c r="BJ63" s="289"/>
      <c r="BK63" s="289"/>
      <c r="BL63" s="289"/>
      <c r="BM63" s="289"/>
      <c r="BN63" s="289"/>
      <c r="BO63" s="289"/>
      <c r="BP63" s="289"/>
      <c r="BQ63" s="289"/>
      <c r="BR63" s="289"/>
      <c r="BS63" s="289"/>
      <c r="BT63" s="289"/>
      <c r="BU63" s="289"/>
      <c r="BV63" s="289"/>
      <c r="BW63" s="289"/>
      <c r="BX63" s="289"/>
      <c r="BY63" s="289"/>
      <c r="BZ63" s="289"/>
      <c r="CA63" s="289"/>
      <c r="CB63" s="289"/>
      <c r="CC63" s="289"/>
      <c r="CD63" s="289"/>
      <c r="CE63" s="289"/>
      <c r="CF63" s="289"/>
      <c r="CG63" s="289"/>
      <c r="CH63" s="289"/>
      <c r="CI63" s="289"/>
      <c r="CJ63" s="289"/>
      <c r="CK63" s="289"/>
      <c r="CL63" s="289"/>
      <c r="CM63" s="289"/>
      <c r="CN63" s="289"/>
      <c r="CO63" s="289"/>
      <c r="CP63" s="289"/>
      <c r="CQ63" s="289"/>
      <c r="CR63" s="289"/>
      <c r="CS63" s="289"/>
      <c r="CT63" s="289"/>
      <c r="CU63" s="289"/>
      <c r="CV63" s="289"/>
      <c r="CW63" s="289"/>
      <c r="CX63" s="289"/>
      <c r="CY63" s="289"/>
      <c r="CZ63" s="289"/>
      <c r="DA63" s="289"/>
      <c r="DB63" s="289"/>
      <c r="DC63" s="289"/>
      <c r="DD63" s="289"/>
      <c r="DE63" s="289"/>
      <c r="DF63" s="289"/>
      <c r="DG63" s="289"/>
      <c r="DH63" s="289"/>
      <c r="DI63" s="289"/>
      <c r="DJ63" s="289"/>
      <c r="DK63" s="289"/>
      <c r="DL63" s="289"/>
      <c r="DM63" s="289"/>
      <c r="DN63" s="289"/>
      <c r="DO63" s="289"/>
      <c r="DP63" s="289"/>
      <c r="DQ63" s="289"/>
      <c r="DR63" s="289"/>
      <c r="DS63" s="289"/>
      <c r="DT63" s="289"/>
      <c r="DU63" s="289"/>
      <c r="DV63" s="289"/>
      <c r="DW63" s="289"/>
      <c r="DX63" s="289"/>
      <c r="DY63" s="289"/>
      <c r="DZ63" s="289"/>
      <c r="EA63" s="289"/>
      <c r="EB63" s="289"/>
      <c r="EC63" s="289"/>
      <c r="ED63" s="289"/>
      <c r="EE63" s="289"/>
      <c r="EF63" s="289"/>
      <c r="EG63" s="289"/>
      <c r="EH63" s="289"/>
      <c r="EI63" s="289"/>
      <c r="EJ63" s="289"/>
      <c r="EK63" s="289"/>
      <c r="EL63" s="289"/>
      <c r="EM63" s="289"/>
      <c r="EN63" s="289"/>
      <c r="EO63" s="289"/>
      <c r="EP63" s="289"/>
      <c r="EQ63" s="289"/>
      <c r="ER63" s="289"/>
      <c r="ES63" s="289"/>
      <c r="ET63" s="289"/>
      <c r="EU63" s="289"/>
      <c r="EV63" s="289"/>
      <c r="EW63" s="289"/>
      <c r="EX63" s="289"/>
      <c r="EY63" s="289"/>
      <c r="EZ63" s="289"/>
      <c r="FA63" s="289"/>
      <c r="FB63" s="289"/>
      <c r="FC63" s="289"/>
      <c r="FD63" s="289"/>
      <c r="FE63" s="289"/>
      <c r="FF63" s="289"/>
      <c r="FG63" s="289"/>
      <c r="FH63" s="289"/>
      <c r="FI63" s="289"/>
      <c r="FJ63" s="289"/>
      <c r="FK63" s="289"/>
      <c r="FL63" s="289"/>
      <c r="FM63" s="289"/>
      <c r="FN63" s="289"/>
      <c r="FO63" s="289"/>
      <c r="FP63" s="289"/>
      <c r="FQ63" s="289"/>
      <c r="FR63" s="289"/>
      <c r="FS63" s="289"/>
      <c r="FT63" s="289"/>
      <c r="FU63" s="289"/>
      <c r="FV63" s="289"/>
      <c r="FW63" s="289"/>
      <c r="FX63" s="289"/>
      <c r="FY63" s="289"/>
      <c r="FZ63" s="289"/>
      <c r="GA63" s="289"/>
      <c r="GB63" s="289"/>
      <c r="GC63" s="289"/>
      <c r="GD63" s="289"/>
      <c r="GE63" s="289"/>
      <c r="GF63" s="289"/>
      <c r="GG63" s="289"/>
      <c r="GH63" s="289"/>
      <c r="GI63" s="289"/>
      <c r="GJ63" s="289"/>
      <c r="GK63" s="289"/>
      <c r="GL63" s="289"/>
      <c r="GM63" s="289"/>
      <c r="GN63" s="289"/>
      <c r="GO63" s="289"/>
      <c r="GP63" s="289"/>
      <c r="GQ63" s="289"/>
      <c r="GR63" s="289"/>
      <c r="GS63" s="289"/>
      <c r="GT63" s="289"/>
      <c r="GU63" s="289"/>
      <c r="GV63" s="289"/>
      <c r="GW63" s="289"/>
      <c r="GX63" s="289"/>
      <c r="GY63" s="289"/>
      <c r="GZ63" s="289"/>
      <c r="HA63" s="289"/>
      <c r="HB63" s="289"/>
      <c r="HC63" s="289"/>
      <c r="HD63" s="289"/>
      <c r="HE63" s="289"/>
      <c r="HF63" s="289"/>
      <c r="HG63" s="289"/>
      <c r="HH63" s="289"/>
      <c r="HI63" s="289"/>
      <c r="HJ63" s="289"/>
      <c r="HK63" s="289"/>
      <c r="HL63" s="289"/>
      <c r="HM63" s="289"/>
      <c r="HN63" s="289"/>
      <c r="HO63" s="289"/>
      <c r="HP63" s="289"/>
      <c r="HQ63" s="289"/>
      <c r="HR63" s="289"/>
      <c r="HS63" s="289"/>
      <c r="HT63" s="289"/>
      <c r="HU63" s="289"/>
      <c r="HV63" s="289"/>
      <c r="HW63" s="289"/>
      <c r="HX63" s="289"/>
      <c r="HY63" s="289"/>
      <c r="HZ63" s="289"/>
      <c r="IA63" s="289"/>
      <c r="IB63" s="289"/>
      <c r="IC63" s="289"/>
      <c r="ID63" s="289"/>
      <c r="IE63" s="289"/>
      <c r="IF63" s="289"/>
      <c r="IG63" s="289"/>
      <c r="IH63" s="289"/>
      <c r="II63" s="289"/>
      <c r="IJ63" s="289"/>
      <c r="IK63" s="289"/>
      <c r="IL63" s="289"/>
      <c r="IM63" s="289"/>
      <c r="IN63" s="289"/>
      <c r="IO63" s="289"/>
      <c r="IP63" s="289"/>
      <c r="IQ63" s="289"/>
      <c r="IR63" s="289"/>
      <c r="IS63" s="289"/>
      <c r="IT63" s="289"/>
      <c r="IU63" s="289"/>
      <c r="IV63" s="289"/>
    </row>
    <row r="64" spans="1:256" s="290" customFormat="1" ht="18" customHeight="1">
      <c r="A64" s="289"/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89"/>
      <c r="T64" s="289"/>
      <c r="U64" s="289"/>
      <c r="V64" s="289"/>
      <c r="W64" s="289"/>
      <c r="X64" s="289"/>
      <c r="Y64" s="289"/>
      <c r="Z64" s="289"/>
      <c r="AA64" s="289"/>
      <c r="AB64" s="289"/>
      <c r="AC64" s="289"/>
      <c r="AD64" s="289"/>
      <c r="AE64" s="289"/>
      <c r="AF64" s="289"/>
      <c r="AG64" s="289"/>
      <c r="AH64" s="289"/>
      <c r="AI64" s="289"/>
      <c r="AJ64" s="289"/>
      <c r="AK64" s="289"/>
      <c r="AL64" s="289"/>
      <c r="AM64" s="289"/>
      <c r="AN64" s="289"/>
      <c r="AO64" s="289"/>
      <c r="AP64" s="289"/>
      <c r="AQ64" s="289"/>
      <c r="AR64" s="289"/>
      <c r="AS64" s="289"/>
      <c r="AT64" s="289"/>
      <c r="AU64" s="289"/>
      <c r="AV64" s="289"/>
      <c r="AW64" s="289"/>
      <c r="AX64" s="289"/>
      <c r="AY64" s="289"/>
      <c r="AZ64" s="289"/>
      <c r="BA64" s="289"/>
      <c r="BB64" s="289"/>
      <c r="BC64" s="289"/>
      <c r="BD64" s="289"/>
      <c r="BE64" s="289"/>
      <c r="BF64" s="289"/>
      <c r="BG64" s="289"/>
      <c r="BH64" s="289"/>
      <c r="BI64" s="289"/>
      <c r="BJ64" s="289"/>
      <c r="BK64" s="289"/>
      <c r="BL64" s="289"/>
      <c r="BM64" s="289"/>
      <c r="BN64" s="289"/>
      <c r="BO64" s="289"/>
      <c r="BP64" s="289"/>
      <c r="BQ64" s="289"/>
      <c r="BR64" s="289"/>
      <c r="BS64" s="289"/>
      <c r="BT64" s="289"/>
      <c r="BU64" s="289"/>
      <c r="BV64" s="289"/>
      <c r="BW64" s="289"/>
      <c r="BX64" s="289"/>
      <c r="BY64" s="289"/>
      <c r="BZ64" s="289"/>
      <c r="CA64" s="289"/>
      <c r="CB64" s="289"/>
      <c r="CC64" s="289"/>
      <c r="CD64" s="289"/>
      <c r="CE64" s="289"/>
      <c r="CF64" s="289"/>
      <c r="CG64" s="289"/>
      <c r="CH64" s="289"/>
      <c r="CI64" s="289"/>
      <c r="CJ64" s="289"/>
      <c r="CK64" s="289"/>
      <c r="CL64" s="289"/>
      <c r="CM64" s="289"/>
      <c r="CN64" s="289"/>
      <c r="CO64" s="289"/>
      <c r="CP64" s="289"/>
      <c r="CQ64" s="289"/>
      <c r="CR64" s="289"/>
      <c r="CS64" s="289"/>
      <c r="CT64" s="289"/>
      <c r="CU64" s="289"/>
      <c r="CV64" s="289"/>
      <c r="CW64" s="289"/>
      <c r="CX64" s="289"/>
      <c r="CY64" s="289"/>
      <c r="CZ64" s="289"/>
      <c r="DA64" s="289"/>
      <c r="DB64" s="289"/>
      <c r="DC64" s="289"/>
      <c r="DD64" s="289"/>
      <c r="DE64" s="289"/>
      <c r="DF64" s="289"/>
      <c r="DG64" s="289"/>
      <c r="DH64" s="289"/>
      <c r="DI64" s="289"/>
      <c r="DJ64" s="289"/>
      <c r="DK64" s="289"/>
      <c r="DL64" s="289"/>
      <c r="DM64" s="289"/>
      <c r="DN64" s="289"/>
      <c r="DO64" s="289"/>
      <c r="DP64" s="289"/>
      <c r="DQ64" s="289"/>
      <c r="DR64" s="289"/>
      <c r="DS64" s="289"/>
      <c r="DT64" s="289"/>
      <c r="DU64" s="289"/>
      <c r="DV64" s="289"/>
      <c r="DW64" s="289"/>
      <c r="DX64" s="289"/>
      <c r="DY64" s="289"/>
      <c r="DZ64" s="289"/>
      <c r="EA64" s="289"/>
      <c r="EB64" s="289"/>
      <c r="EC64" s="289"/>
      <c r="ED64" s="289"/>
      <c r="EE64" s="289"/>
      <c r="EF64" s="289"/>
      <c r="EG64" s="289"/>
      <c r="EH64" s="289"/>
      <c r="EI64" s="289"/>
      <c r="EJ64" s="289"/>
      <c r="EK64" s="289"/>
      <c r="EL64" s="289"/>
      <c r="EM64" s="289"/>
      <c r="EN64" s="289"/>
      <c r="EO64" s="289"/>
      <c r="EP64" s="289"/>
      <c r="EQ64" s="289"/>
      <c r="ER64" s="289"/>
      <c r="ES64" s="289"/>
      <c r="ET64" s="289"/>
      <c r="EU64" s="289"/>
      <c r="EV64" s="289"/>
      <c r="EW64" s="289"/>
      <c r="EX64" s="289"/>
      <c r="EY64" s="289"/>
      <c r="EZ64" s="289"/>
      <c r="FA64" s="289"/>
      <c r="FB64" s="289"/>
      <c r="FC64" s="289"/>
      <c r="FD64" s="289"/>
      <c r="FE64" s="289"/>
      <c r="FF64" s="289"/>
      <c r="FG64" s="289"/>
      <c r="FH64" s="289"/>
      <c r="FI64" s="289"/>
      <c r="FJ64" s="289"/>
      <c r="FK64" s="289"/>
      <c r="FL64" s="289"/>
      <c r="FM64" s="289"/>
      <c r="FN64" s="289"/>
      <c r="FO64" s="289"/>
      <c r="FP64" s="289"/>
      <c r="FQ64" s="289"/>
      <c r="FR64" s="289"/>
      <c r="FS64" s="289"/>
      <c r="FT64" s="289"/>
      <c r="FU64" s="289"/>
      <c r="FV64" s="289"/>
      <c r="FW64" s="289"/>
      <c r="FX64" s="289"/>
      <c r="FY64" s="289"/>
      <c r="FZ64" s="289"/>
      <c r="GA64" s="289"/>
      <c r="GB64" s="289"/>
      <c r="GC64" s="289"/>
      <c r="GD64" s="289"/>
      <c r="GE64" s="289"/>
      <c r="GF64" s="289"/>
      <c r="GG64" s="289"/>
      <c r="GH64" s="289"/>
      <c r="GI64" s="289"/>
      <c r="GJ64" s="289"/>
      <c r="GK64" s="289"/>
      <c r="GL64" s="289"/>
      <c r="GM64" s="289"/>
      <c r="GN64" s="289"/>
      <c r="GO64" s="289"/>
      <c r="GP64" s="289"/>
      <c r="GQ64" s="289"/>
      <c r="GR64" s="289"/>
      <c r="GS64" s="289"/>
      <c r="GT64" s="289"/>
      <c r="GU64" s="289"/>
      <c r="GV64" s="289"/>
      <c r="GW64" s="289"/>
      <c r="GX64" s="289"/>
      <c r="GY64" s="289"/>
      <c r="GZ64" s="289"/>
      <c r="HA64" s="289"/>
      <c r="HB64" s="289"/>
      <c r="HC64" s="289"/>
      <c r="HD64" s="289"/>
      <c r="HE64" s="289"/>
      <c r="HF64" s="289"/>
      <c r="HG64" s="289"/>
      <c r="HH64" s="289"/>
      <c r="HI64" s="289"/>
      <c r="HJ64" s="289"/>
      <c r="HK64" s="289"/>
      <c r="HL64" s="289"/>
      <c r="HM64" s="289"/>
      <c r="HN64" s="289"/>
      <c r="HO64" s="289"/>
      <c r="HP64" s="289"/>
      <c r="HQ64" s="289"/>
      <c r="HR64" s="289"/>
      <c r="HS64" s="289"/>
      <c r="HT64" s="289"/>
      <c r="HU64" s="289"/>
      <c r="HV64" s="289"/>
      <c r="HW64" s="289"/>
      <c r="HX64" s="289"/>
      <c r="HY64" s="289"/>
      <c r="HZ64" s="289"/>
      <c r="IA64" s="289"/>
      <c r="IB64" s="289"/>
      <c r="IC64" s="289"/>
      <c r="ID64" s="289"/>
      <c r="IE64" s="289"/>
      <c r="IF64" s="289"/>
      <c r="IG64" s="289"/>
      <c r="IH64" s="289"/>
      <c r="II64" s="289"/>
      <c r="IJ64" s="289"/>
      <c r="IK64" s="289"/>
      <c r="IL64" s="289"/>
      <c r="IM64" s="289"/>
      <c r="IN64" s="289"/>
      <c r="IO64" s="289"/>
      <c r="IP64" s="289"/>
      <c r="IQ64" s="289"/>
      <c r="IR64" s="289"/>
      <c r="IS64" s="289"/>
      <c r="IT64" s="289"/>
      <c r="IU64" s="289"/>
      <c r="IV64" s="289"/>
    </row>
    <row r="65" spans="1:256" s="290" customFormat="1" ht="18" customHeight="1">
      <c r="A65" s="289"/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Q65" s="289"/>
      <c r="R65" s="289"/>
      <c r="S65" s="289"/>
      <c r="T65" s="289"/>
      <c r="U65" s="289"/>
      <c r="V65" s="289"/>
      <c r="W65" s="289"/>
      <c r="X65" s="289"/>
      <c r="Y65" s="289"/>
      <c r="Z65" s="289"/>
      <c r="AA65" s="289"/>
      <c r="AB65" s="289"/>
      <c r="AC65" s="289"/>
      <c r="AD65" s="289"/>
      <c r="AE65" s="289"/>
      <c r="AF65" s="289"/>
      <c r="AG65" s="289"/>
      <c r="AH65" s="289"/>
      <c r="AI65" s="289"/>
      <c r="AJ65" s="289"/>
      <c r="AK65" s="289"/>
      <c r="AL65" s="289"/>
      <c r="AM65" s="289"/>
      <c r="AN65" s="289"/>
      <c r="AO65" s="289"/>
      <c r="AP65" s="289"/>
      <c r="AQ65" s="289"/>
      <c r="AR65" s="289"/>
      <c r="AS65" s="289"/>
      <c r="AT65" s="289"/>
      <c r="AU65" s="289"/>
      <c r="AV65" s="289"/>
      <c r="AW65" s="289"/>
      <c r="AX65" s="289"/>
      <c r="AY65" s="289"/>
      <c r="AZ65" s="289"/>
      <c r="BA65" s="289"/>
      <c r="BB65" s="289"/>
      <c r="BC65" s="289"/>
      <c r="BD65" s="289"/>
      <c r="BE65" s="289"/>
      <c r="BF65" s="289"/>
      <c r="BG65" s="289"/>
      <c r="BH65" s="289"/>
      <c r="BI65" s="289"/>
      <c r="BJ65" s="289"/>
      <c r="BK65" s="289"/>
      <c r="BL65" s="289"/>
      <c r="BM65" s="289"/>
      <c r="BN65" s="289"/>
      <c r="BO65" s="289"/>
      <c r="BP65" s="289"/>
      <c r="BQ65" s="289"/>
      <c r="BR65" s="289"/>
      <c r="BS65" s="289"/>
      <c r="BT65" s="289"/>
      <c r="BU65" s="289"/>
      <c r="BV65" s="289"/>
      <c r="BW65" s="289"/>
      <c r="BX65" s="289"/>
      <c r="BY65" s="289"/>
      <c r="BZ65" s="289"/>
      <c r="CA65" s="289"/>
      <c r="CB65" s="289"/>
      <c r="CC65" s="289"/>
      <c r="CD65" s="289"/>
      <c r="CE65" s="289"/>
      <c r="CF65" s="289"/>
      <c r="CG65" s="289"/>
      <c r="CH65" s="289"/>
      <c r="CI65" s="289"/>
      <c r="CJ65" s="289"/>
      <c r="CK65" s="289"/>
      <c r="CL65" s="289"/>
      <c r="CM65" s="289"/>
      <c r="CN65" s="289"/>
      <c r="CO65" s="289"/>
      <c r="CP65" s="289"/>
      <c r="CQ65" s="289"/>
      <c r="CR65" s="289"/>
      <c r="CS65" s="289"/>
      <c r="CT65" s="289"/>
      <c r="CU65" s="289"/>
      <c r="CV65" s="289"/>
      <c r="CW65" s="289"/>
      <c r="CX65" s="289"/>
      <c r="CY65" s="289"/>
      <c r="CZ65" s="289"/>
      <c r="DA65" s="289"/>
      <c r="DB65" s="289"/>
      <c r="DC65" s="289"/>
      <c r="DD65" s="289"/>
      <c r="DE65" s="289"/>
      <c r="DF65" s="289"/>
      <c r="DG65" s="289"/>
      <c r="DH65" s="289"/>
      <c r="DI65" s="289"/>
      <c r="DJ65" s="289"/>
      <c r="DK65" s="289"/>
      <c r="DL65" s="289"/>
      <c r="DM65" s="289"/>
      <c r="DN65" s="289"/>
      <c r="DO65" s="289"/>
      <c r="DP65" s="289"/>
      <c r="DQ65" s="289"/>
      <c r="DR65" s="289"/>
      <c r="DS65" s="289"/>
      <c r="DT65" s="289"/>
      <c r="DU65" s="289"/>
      <c r="DV65" s="289"/>
      <c r="DW65" s="289"/>
      <c r="DX65" s="289"/>
      <c r="DY65" s="289"/>
      <c r="DZ65" s="289"/>
      <c r="EA65" s="289"/>
      <c r="EB65" s="289"/>
      <c r="EC65" s="289"/>
      <c r="ED65" s="289"/>
      <c r="EE65" s="289"/>
      <c r="EF65" s="289"/>
      <c r="EG65" s="289"/>
      <c r="EH65" s="289"/>
      <c r="EI65" s="289"/>
      <c r="EJ65" s="289"/>
      <c r="EK65" s="289"/>
      <c r="EL65" s="289"/>
      <c r="EM65" s="289"/>
      <c r="EN65" s="289"/>
      <c r="EO65" s="289"/>
      <c r="EP65" s="289"/>
      <c r="EQ65" s="289"/>
      <c r="ER65" s="289"/>
      <c r="ES65" s="289"/>
      <c r="ET65" s="289"/>
      <c r="EU65" s="289"/>
      <c r="EV65" s="289"/>
      <c r="EW65" s="289"/>
      <c r="EX65" s="289"/>
      <c r="EY65" s="289"/>
      <c r="EZ65" s="289"/>
      <c r="FA65" s="289"/>
      <c r="FB65" s="289"/>
      <c r="FC65" s="289"/>
      <c r="FD65" s="289"/>
      <c r="FE65" s="289"/>
      <c r="FF65" s="289"/>
      <c r="FG65" s="289"/>
      <c r="FH65" s="289"/>
      <c r="FI65" s="289"/>
      <c r="FJ65" s="289"/>
      <c r="FK65" s="289"/>
      <c r="FL65" s="289"/>
      <c r="FM65" s="289"/>
      <c r="FN65" s="289"/>
      <c r="FO65" s="289"/>
      <c r="FP65" s="289"/>
      <c r="FQ65" s="289"/>
      <c r="FR65" s="289"/>
      <c r="FS65" s="289"/>
      <c r="FT65" s="289"/>
      <c r="FU65" s="289"/>
      <c r="FV65" s="289"/>
      <c r="FW65" s="289"/>
      <c r="FX65" s="289"/>
      <c r="FY65" s="289"/>
      <c r="FZ65" s="289"/>
      <c r="GA65" s="289"/>
      <c r="GB65" s="289"/>
      <c r="GC65" s="289"/>
      <c r="GD65" s="289"/>
      <c r="GE65" s="289"/>
      <c r="GF65" s="289"/>
      <c r="GG65" s="289"/>
      <c r="GH65" s="289"/>
      <c r="GI65" s="289"/>
      <c r="GJ65" s="289"/>
      <c r="GK65" s="289"/>
      <c r="GL65" s="289"/>
      <c r="GM65" s="289"/>
      <c r="GN65" s="289"/>
      <c r="GO65" s="289"/>
      <c r="GP65" s="289"/>
      <c r="GQ65" s="289"/>
      <c r="GR65" s="289"/>
      <c r="GS65" s="289"/>
      <c r="GT65" s="289"/>
      <c r="GU65" s="289"/>
      <c r="GV65" s="289"/>
      <c r="GW65" s="289"/>
      <c r="GX65" s="289"/>
      <c r="GY65" s="289"/>
      <c r="GZ65" s="289"/>
      <c r="HA65" s="289"/>
      <c r="HB65" s="289"/>
      <c r="HC65" s="289"/>
      <c r="HD65" s="289"/>
      <c r="HE65" s="289"/>
      <c r="HF65" s="289"/>
      <c r="HG65" s="289"/>
      <c r="HH65" s="289"/>
      <c r="HI65" s="289"/>
      <c r="HJ65" s="289"/>
      <c r="HK65" s="289"/>
      <c r="HL65" s="289"/>
      <c r="HM65" s="289"/>
      <c r="HN65" s="289"/>
      <c r="HO65" s="289"/>
      <c r="HP65" s="289"/>
      <c r="HQ65" s="289"/>
      <c r="HR65" s="289"/>
      <c r="HS65" s="289"/>
      <c r="HT65" s="289"/>
      <c r="HU65" s="289"/>
      <c r="HV65" s="289"/>
      <c r="HW65" s="289"/>
      <c r="HX65" s="289"/>
      <c r="HY65" s="289"/>
      <c r="HZ65" s="289"/>
      <c r="IA65" s="289"/>
      <c r="IB65" s="289"/>
      <c r="IC65" s="289"/>
      <c r="ID65" s="289"/>
      <c r="IE65" s="289"/>
      <c r="IF65" s="289"/>
      <c r="IG65" s="289"/>
      <c r="IH65" s="289"/>
      <c r="II65" s="289"/>
      <c r="IJ65" s="289"/>
      <c r="IK65" s="289"/>
      <c r="IL65" s="289"/>
      <c r="IM65" s="289"/>
      <c r="IN65" s="289"/>
      <c r="IO65" s="289"/>
      <c r="IP65" s="289"/>
      <c r="IQ65" s="289"/>
      <c r="IR65" s="289"/>
      <c r="IS65" s="289"/>
      <c r="IT65" s="289"/>
      <c r="IU65" s="289"/>
      <c r="IV65" s="289"/>
    </row>
    <row r="66" spans="1:256" s="290" customFormat="1" ht="38.25" customHeight="1">
      <c r="A66" s="289"/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289"/>
      <c r="AC66" s="289"/>
      <c r="AD66" s="289"/>
      <c r="AE66" s="289"/>
      <c r="AF66" s="289"/>
      <c r="AG66" s="289"/>
      <c r="AH66" s="289"/>
      <c r="AI66" s="289"/>
      <c r="AJ66" s="289"/>
      <c r="AK66" s="289"/>
      <c r="AL66" s="289"/>
      <c r="AM66" s="289"/>
      <c r="AN66" s="289"/>
      <c r="AO66" s="289"/>
      <c r="AP66" s="289"/>
      <c r="AQ66" s="289"/>
      <c r="AR66" s="289"/>
      <c r="AS66" s="289"/>
      <c r="AT66" s="289"/>
      <c r="AU66" s="289"/>
      <c r="AV66" s="289"/>
      <c r="AW66" s="289"/>
      <c r="AX66" s="289"/>
      <c r="AY66" s="289"/>
      <c r="AZ66" s="289"/>
      <c r="BA66" s="289"/>
      <c r="BB66" s="289"/>
      <c r="BC66" s="289"/>
      <c r="BD66" s="289"/>
      <c r="BE66" s="289"/>
      <c r="BF66" s="289"/>
      <c r="BG66" s="289"/>
      <c r="BH66" s="289"/>
      <c r="BI66" s="289"/>
      <c r="BJ66" s="289"/>
      <c r="BK66" s="289"/>
      <c r="BL66" s="289"/>
      <c r="BM66" s="289"/>
      <c r="BN66" s="289"/>
      <c r="BO66" s="289"/>
      <c r="BP66" s="289"/>
      <c r="BQ66" s="289"/>
      <c r="BR66" s="289"/>
      <c r="BS66" s="289"/>
      <c r="BT66" s="289"/>
      <c r="BU66" s="289"/>
      <c r="BV66" s="289"/>
      <c r="BW66" s="289"/>
      <c r="BX66" s="289"/>
      <c r="BY66" s="289"/>
      <c r="BZ66" s="289"/>
      <c r="CA66" s="289"/>
      <c r="CB66" s="289"/>
      <c r="CC66" s="289"/>
      <c r="CD66" s="289"/>
      <c r="CE66" s="289"/>
      <c r="CF66" s="289"/>
      <c r="CG66" s="289"/>
      <c r="CH66" s="289"/>
      <c r="CI66" s="289"/>
      <c r="CJ66" s="289"/>
      <c r="CK66" s="289"/>
      <c r="CL66" s="289"/>
      <c r="CM66" s="289"/>
      <c r="CN66" s="289"/>
      <c r="CO66" s="289"/>
      <c r="CP66" s="289"/>
      <c r="CQ66" s="289"/>
      <c r="CR66" s="289"/>
      <c r="CS66" s="289"/>
      <c r="CT66" s="289"/>
      <c r="CU66" s="289"/>
      <c r="CV66" s="289"/>
      <c r="CW66" s="289"/>
      <c r="CX66" s="289"/>
      <c r="CY66" s="289"/>
      <c r="CZ66" s="289"/>
      <c r="DA66" s="289"/>
      <c r="DB66" s="289"/>
      <c r="DC66" s="289"/>
      <c r="DD66" s="289"/>
      <c r="DE66" s="289"/>
      <c r="DF66" s="289"/>
      <c r="DG66" s="289"/>
      <c r="DH66" s="289"/>
      <c r="DI66" s="289"/>
      <c r="DJ66" s="289"/>
      <c r="DK66" s="289"/>
      <c r="DL66" s="289"/>
      <c r="DM66" s="289"/>
      <c r="DN66" s="289"/>
      <c r="DO66" s="289"/>
      <c r="DP66" s="289"/>
      <c r="DQ66" s="289"/>
      <c r="DR66" s="289"/>
      <c r="DS66" s="289"/>
      <c r="DT66" s="289"/>
      <c r="DU66" s="289"/>
      <c r="DV66" s="289"/>
      <c r="DW66" s="289"/>
      <c r="DX66" s="289"/>
      <c r="DY66" s="289"/>
      <c r="DZ66" s="289"/>
      <c r="EA66" s="289"/>
      <c r="EB66" s="289"/>
      <c r="EC66" s="289"/>
      <c r="ED66" s="289"/>
      <c r="EE66" s="289"/>
      <c r="EF66" s="289"/>
      <c r="EG66" s="289"/>
      <c r="EH66" s="289"/>
      <c r="EI66" s="289"/>
      <c r="EJ66" s="289"/>
      <c r="EK66" s="289"/>
      <c r="EL66" s="289"/>
      <c r="EM66" s="289"/>
      <c r="EN66" s="289"/>
      <c r="EO66" s="289"/>
      <c r="EP66" s="289"/>
      <c r="EQ66" s="289"/>
      <c r="ER66" s="289"/>
      <c r="ES66" s="289"/>
      <c r="ET66" s="289"/>
      <c r="EU66" s="289"/>
      <c r="EV66" s="289"/>
      <c r="EW66" s="289"/>
      <c r="EX66" s="289"/>
      <c r="EY66" s="289"/>
      <c r="EZ66" s="289"/>
      <c r="FA66" s="289"/>
      <c r="FB66" s="289"/>
      <c r="FC66" s="289"/>
      <c r="FD66" s="289"/>
      <c r="FE66" s="289"/>
      <c r="FF66" s="289"/>
      <c r="FG66" s="289"/>
      <c r="FH66" s="289"/>
      <c r="FI66" s="289"/>
      <c r="FJ66" s="289"/>
      <c r="FK66" s="289"/>
      <c r="FL66" s="289"/>
      <c r="FM66" s="289"/>
      <c r="FN66" s="289"/>
      <c r="FO66" s="289"/>
      <c r="FP66" s="289"/>
      <c r="FQ66" s="289"/>
      <c r="FR66" s="289"/>
      <c r="FS66" s="289"/>
      <c r="FT66" s="289"/>
      <c r="FU66" s="289"/>
      <c r="FV66" s="289"/>
      <c r="FW66" s="289"/>
      <c r="FX66" s="289"/>
      <c r="FY66" s="289"/>
      <c r="FZ66" s="289"/>
      <c r="GA66" s="289"/>
      <c r="GB66" s="289"/>
      <c r="GC66" s="289"/>
      <c r="GD66" s="289"/>
      <c r="GE66" s="289"/>
      <c r="GF66" s="289"/>
      <c r="GG66" s="289"/>
      <c r="GH66" s="289"/>
      <c r="GI66" s="289"/>
      <c r="GJ66" s="289"/>
      <c r="GK66" s="289"/>
      <c r="GL66" s="289"/>
      <c r="GM66" s="289"/>
      <c r="GN66" s="289"/>
      <c r="GO66" s="289"/>
      <c r="GP66" s="289"/>
      <c r="GQ66" s="289"/>
      <c r="GR66" s="289"/>
      <c r="GS66" s="289"/>
      <c r="GT66" s="289"/>
      <c r="GU66" s="289"/>
      <c r="GV66" s="289"/>
      <c r="GW66" s="289"/>
      <c r="GX66" s="289"/>
      <c r="GY66" s="289"/>
      <c r="GZ66" s="289"/>
      <c r="HA66" s="289"/>
      <c r="HB66" s="289"/>
      <c r="HC66" s="289"/>
      <c r="HD66" s="289"/>
      <c r="HE66" s="289"/>
      <c r="HF66" s="289"/>
      <c r="HG66" s="289"/>
      <c r="HH66" s="289"/>
      <c r="HI66" s="289"/>
      <c r="HJ66" s="289"/>
      <c r="HK66" s="289"/>
      <c r="HL66" s="289"/>
      <c r="HM66" s="289"/>
      <c r="HN66" s="289"/>
      <c r="HO66" s="289"/>
      <c r="HP66" s="289"/>
      <c r="HQ66" s="289"/>
      <c r="HR66" s="289"/>
      <c r="HS66" s="289"/>
      <c r="HT66" s="289"/>
      <c r="HU66" s="289"/>
      <c r="HV66" s="289"/>
      <c r="HW66" s="289"/>
      <c r="HX66" s="289"/>
      <c r="HY66" s="289"/>
      <c r="HZ66" s="289"/>
      <c r="IA66" s="289"/>
      <c r="IB66" s="289"/>
      <c r="IC66" s="289"/>
      <c r="ID66" s="289"/>
      <c r="IE66" s="289"/>
      <c r="IF66" s="289"/>
      <c r="IG66" s="289"/>
      <c r="IH66" s="289"/>
      <c r="II66" s="289"/>
      <c r="IJ66" s="289"/>
      <c r="IK66" s="289"/>
      <c r="IL66" s="289"/>
      <c r="IM66" s="289"/>
      <c r="IN66" s="289"/>
      <c r="IO66" s="289"/>
      <c r="IP66" s="289"/>
      <c r="IQ66" s="289"/>
      <c r="IR66" s="289"/>
      <c r="IS66" s="289"/>
      <c r="IT66" s="289"/>
      <c r="IU66" s="289"/>
      <c r="IV66" s="289"/>
    </row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</sheetData>
  <sheetProtection sheet="1" objects="1" scenarios="1"/>
  <mergeCells count="6">
    <mergeCell ref="B30:E30"/>
    <mergeCell ref="B56:H56"/>
    <mergeCell ref="C1:F1"/>
    <mergeCell ref="C7:F7"/>
    <mergeCell ref="C10:F10"/>
    <mergeCell ref="B18:H18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3.8515625" style="0" bestFit="1" customWidth="1"/>
    <col min="2" max="2" width="5.28125" style="0" bestFit="1" customWidth="1"/>
    <col min="3" max="3" width="5.8515625" style="0" bestFit="1" customWidth="1"/>
    <col min="4" max="4" width="3.7109375" style="0" customWidth="1"/>
    <col min="5" max="5" width="13.8515625" style="0" bestFit="1" customWidth="1"/>
    <col min="6" max="6" width="5.28125" style="0" bestFit="1" customWidth="1"/>
    <col min="7" max="7" width="5.8515625" style="0" bestFit="1" customWidth="1"/>
    <col min="8" max="8" width="3.7109375" style="0" customWidth="1"/>
    <col min="9" max="9" width="11.140625" style="0" bestFit="1" customWidth="1"/>
    <col min="10" max="10" width="5.28125" style="0" bestFit="1" customWidth="1"/>
    <col min="11" max="11" width="5.8515625" style="0" bestFit="1" customWidth="1"/>
    <col min="12" max="12" width="3.7109375" style="0" customWidth="1"/>
    <col min="13" max="13" width="2.8515625" style="0" bestFit="1" customWidth="1"/>
    <col min="14" max="14" width="31.421875" style="0" bestFit="1" customWidth="1"/>
    <col min="15" max="15" width="27.28125" style="0" bestFit="1" customWidth="1"/>
  </cols>
  <sheetData>
    <row r="1" spans="1:15" ht="13.5">
      <c r="A1" s="540" t="s">
        <v>132</v>
      </c>
      <c r="B1" s="540"/>
      <c r="C1" s="540"/>
      <c r="E1" s="540" t="s">
        <v>133</v>
      </c>
      <c r="F1" s="540"/>
      <c r="G1" s="540"/>
      <c r="I1" s="540" t="s">
        <v>134</v>
      </c>
      <c r="J1" s="540"/>
      <c r="K1" s="540"/>
      <c r="O1" s="99"/>
    </row>
    <row r="2" spans="1:15" ht="13.5">
      <c r="A2" s="540" t="s">
        <v>116</v>
      </c>
      <c r="B2" s="81" t="s">
        <v>135</v>
      </c>
      <c r="C2" s="81" t="s">
        <v>138</v>
      </c>
      <c r="E2" s="540" t="s">
        <v>116</v>
      </c>
      <c r="F2" s="81" t="s">
        <v>135</v>
      </c>
      <c r="G2" s="81" t="s">
        <v>138</v>
      </c>
      <c r="I2" s="540" t="s">
        <v>116</v>
      </c>
      <c r="J2" s="81" t="s">
        <v>135</v>
      </c>
      <c r="K2" s="81" t="s">
        <v>138</v>
      </c>
      <c r="N2" s="540" t="s">
        <v>164</v>
      </c>
      <c r="O2" s="540"/>
    </row>
    <row r="3" spans="1:15" ht="14.25" thickBot="1">
      <c r="A3" s="540"/>
      <c r="B3" s="81" t="s">
        <v>136</v>
      </c>
      <c r="C3" s="81" t="s">
        <v>137</v>
      </c>
      <c r="E3" s="540"/>
      <c r="F3" s="81" t="s">
        <v>136</v>
      </c>
      <c r="G3" s="81" t="s">
        <v>137</v>
      </c>
      <c r="I3" s="540"/>
      <c r="J3" s="81" t="s">
        <v>136</v>
      </c>
      <c r="K3" s="81" t="s">
        <v>137</v>
      </c>
      <c r="N3" s="99"/>
      <c r="O3" s="99"/>
    </row>
    <row r="4" spans="1:15" ht="12.75" customHeight="1">
      <c r="A4" t="s">
        <v>345</v>
      </c>
      <c r="B4" s="48">
        <v>1</v>
      </c>
      <c r="C4">
        <v>2</v>
      </c>
      <c r="E4" t="s">
        <v>346</v>
      </c>
      <c r="F4" s="48">
        <v>12</v>
      </c>
      <c r="G4">
        <v>2</v>
      </c>
      <c r="I4" t="s">
        <v>253</v>
      </c>
      <c r="J4" s="48">
        <v>21</v>
      </c>
      <c r="K4">
        <v>2</v>
      </c>
      <c r="M4" s="282" t="s">
        <v>161</v>
      </c>
      <c r="N4" s="138" t="s">
        <v>343</v>
      </c>
      <c r="O4" s="100" t="s">
        <v>343</v>
      </c>
    </row>
    <row r="5" spans="1:15" ht="13.5">
      <c r="A5" t="s">
        <v>347</v>
      </c>
      <c r="B5" s="48">
        <v>2</v>
      </c>
      <c r="C5">
        <v>2</v>
      </c>
      <c r="E5" t="s">
        <v>348</v>
      </c>
      <c r="F5" s="48">
        <v>13</v>
      </c>
      <c r="G5">
        <v>2</v>
      </c>
      <c r="I5" t="s">
        <v>254</v>
      </c>
      <c r="J5" s="48">
        <v>22</v>
      </c>
      <c r="K5">
        <v>2</v>
      </c>
      <c r="M5" s="283"/>
      <c r="N5" s="39" t="s">
        <v>344</v>
      </c>
      <c r="O5" s="101" t="s">
        <v>344</v>
      </c>
    </row>
    <row r="6" spans="1:15" ht="13.5">
      <c r="A6" t="s">
        <v>250</v>
      </c>
      <c r="B6" s="48">
        <v>3</v>
      </c>
      <c r="C6">
        <v>2</v>
      </c>
      <c r="E6" t="s">
        <v>255</v>
      </c>
      <c r="F6" s="48">
        <v>14</v>
      </c>
      <c r="G6">
        <v>2</v>
      </c>
      <c r="M6" s="283"/>
      <c r="N6" s="39" t="s">
        <v>250</v>
      </c>
      <c r="O6" s="101" t="s">
        <v>250</v>
      </c>
    </row>
    <row r="7" spans="1:15" ht="13.5">
      <c r="A7" t="s">
        <v>251</v>
      </c>
      <c r="B7" s="48">
        <v>4</v>
      </c>
      <c r="C7">
        <v>0</v>
      </c>
      <c r="E7" t="s">
        <v>256</v>
      </c>
      <c r="F7" s="48">
        <v>15</v>
      </c>
      <c r="G7">
        <v>0</v>
      </c>
      <c r="J7" s="48"/>
      <c r="M7" s="283"/>
      <c r="N7" s="39" t="s">
        <v>251</v>
      </c>
      <c r="O7" s="101" t="s">
        <v>251</v>
      </c>
    </row>
    <row r="8" spans="1:15" ht="13.5">
      <c r="A8" t="s">
        <v>252</v>
      </c>
      <c r="B8" s="48">
        <v>5</v>
      </c>
      <c r="C8">
        <v>0</v>
      </c>
      <c r="E8" t="s">
        <v>257</v>
      </c>
      <c r="F8" s="48">
        <v>16</v>
      </c>
      <c r="G8">
        <v>0</v>
      </c>
      <c r="M8" s="283"/>
      <c r="N8" s="39" t="s">
        <v>252</v>
      </c>
      <c r="O8" s="101" t="s">
        <v>252</v>
      </c>
    </row>
    <row r="9" spans="1:15" ht="13.5">
      <c r="A9" t="s">
        <v>360</v>
      </c>
      <c r="B9" s="48">
        <v>8</v>
      </c>
      <c r="C9">
        <v>0</v>
      </c>
      <c r="E9" t="s">
        <v>363</v>
      </c>
      <c r="F9" s="48">
        <v>17</v>
      </c>
      <c r="G9">
        <v>0</v>
      </c>
      <c r="M9" s="283"/>
      <c r="N9" s="39" t="s">
        <v>358</v>
      </c>
      <c r="O9" s="101" t="s">
        <v>358</v>
      </c>
    </row>
    <row r="10" spans="1:15" ht="13.5">
      <c r="A10" t="s">
        <v>361</v>
      </c>
      <c r="B10" s="48">
        <v>9</v>
      </c>
      <c r="C10">
        <v>0</v>
      </c>
      <c r="E10" t="s">
        <v>364</v>
      </c>
      <c r="F10" s="48">
        <v>18</v>
      </c>
      <c r="G10">
        <v>0</v>
      </c>
      <c r="M10" s="283"/>
      <c r="N10" s="39" t="s">
        <v>359</v>
      </c>
      <c r="O10" s="101" t="s">
        <v>359</v>
      </c>
    </row>
    <row r="11" spans="2:15" ht="13.5">
      <c r="B11" s="48"/>
      <c r="F11" s="48"/>
      <c r="M11" s="283"/>
      <c r="O11" s="101"/>
    </row>
    <row r="12" spans="2:15" ht="13.5">
      <c r="B12" s="48"/>
      <c r="F12" s="48"/>
      <c r="M12" s="283"/>
      <c r="O12" s="101"/>
    </row>
    <row r="13" spans="2:15" ht="13.5">
      <c r="B13" s="48"/>
      <c r="F13" s="48"/>
      <c r="M13" s="283"/>
      <c r="N13" s="39"/>
      <c r="O13" s="101"/>
    </row>
    <row r="14" spans="2:15" ht="13.5">
      <c r="B14" s="48"/>
      <c r="F14" s="48"/>
      <c r="M14" s="283"/>
      <c r="N14" s="39"/>
      <c r="O14" s="101"/>
    </row>
    <row r="15" spans="2:15" ht="13.5">
      <c r="B15" s="48"/>
      <c r="F15" s="48"/>
      <c r="M15" s="283"/>
      <c r="N15" s="39"/>
      <c r="O15" s="101"/>
    </row>
    <row r="16" spans="2:15" ht="13.5">
      <c r="B16" s="48"/>
      <c r="F16" s="48"/>
      <c r="M16" s="283"/>
      <c r="N16" s="39"/>
      <c r="O16" s="101"/>
    </row>
    <row r="17" spans="2:15" ht="13.5">
      <c r="B17" s="48"/>
      <c r="F17" s="48"/>
      <c r="M17" s="283"/>
      <c r="N17" s="39"/>
      <c r="O17" s="101"/>
    </row>
    <row r="18" spans="2:15" ht="13.5">
      <c r="B18" s="48"/>
      <c r="F18" s="48"/>
      <c r="M18" s="283"/>
      <c r="N18" s="39"/>
      <c r="O18" s="101"/>
    </row>
    <row r="19" spans="2:15" ht="13.5">
      <c r="B19" s="48"/>
      <c r="F19" s="48"/>
      <c r="M19" s="283"/>
      <c r="N19" s="39"/>
      <c r="O19" s="101"/>
    </row>
    <row r="20" spans="2:15" ht="13.5">
      <c r="B20" s="48"/>
      <c r="F20" s="48"/>
      <c r="M20" s="283"/>
      <c r="N20" s="215"/>
      <c r="O20" s="101"/>
    </row>
    <row r="21" spans="2:15" ht="13.5">
      <c r="B21" s="48"/>
      <c r="M21" s="283"/>
      <c r="N21" s="215"/>
      <c r="O21" s="101"/>
    </row>
    <row r="22" spans="13:15" ht="13.5">
      <c r="M22" s="285"/>
      <c r="N22" s="39"/>
      <c r="O22" s="101"/>
    </row>
    <row r="23" spans="13:15" ht="13.5">
      <c r="M23" s="140"/>
      <c r="N23" s="141"/>
      <c r="O23" s="142"/>
    </row>
    <row r="24" spans="13:15" ht="12.75" customHeight="1">
      <c r="M24" s="286" t="s">
        <v>162</v>
      </c>
      <c r="N24" s="39" t="s">
        <v>346</v>
      </c>
      <c r="O24" s="101" t="s">
        <v>346</v>
      </c>
    </row>
    <row r="25" spans="13:15" ht="13.5">
      <c r="M25" s="283"/>
      <c r="N25" s="39" t="s">
        <v>348</v>
      </c>
      <c r="O25" s="101" t="s">
        <v>348</v>
      </c>
    </row>
    <row r="26" spans="13:15" ht="13.5">
      <c r="M26" s="283"/>
      <c r="N26" s="39" t="s">
        <v>255</v>
      </c>
      <c r="O26" s="101" t="s">
        <v>255</v>
      </c>
    </row>
    <row r="27" spans="13:15" ht="13.5">
      <c r="M27" s="283"/>
      <c r="N27" s="39" t="s">
        <v>256</v>
      </c>
      <c r="O27" s="101" t="s">
        <v>256</v>
      </c>
    </row>
    <row r="28" spans="13:15" ht="13.5">
      <c r="M28" s="283"/>
      <c r="N28" s="39" t="s">
        <v>257</v>
      </c>
      <c r="O28" s="101" t="s">
        <v>257</v>
      </c>
    </row>
    <row r="29" spans="13:15" ht="13.5">
      <c r="M29" s="283"/>
      <c r="N29" s="39" t="s">
        <v>356</v>
      </c>
      <c r="O29" s="101" t="s">
        <v>356</v>
      </c>
    </row>
    <row r="30" spans="13:15" ht="13.5">
      <c r="M30" s="283"/>
      <c r="N30" s="39" t="s">
        <v>357</v>
      </c>
      <c r="O30" s="101" t="s">
        <v>357</v>
      </c>
    </row>
    <row r="31" spans="13:15" ht="12.75" customHeight="1">
      <c r="M31" s="283"/>
      <c r="N31" s="39"/>
      <c r="O31" s="101"/>
    </row>
    <row r="32" spans="13:15" ht="13.5">
      <c r="M32" s="283"/>
      <c r="N32" s="39"/>
      <c r="O32" s="101"/>
    </row>
    <row r="33" spans="13:15" ht="13.5">
      <c r="M33" s="283"/>
      <c r="N33" s="39"/>
      <c r="O33" s="101"/>
    </row>
    <row r="34" spans="13:15" ht="13.5">
      <c r="M34" s="283"/>
      <c r="N34" s="39"/>
      <c r="O34" s="101"/>
    </row>
    <row r="35" spans="13:15" ht="13.5">
      <c r="M35" s="283"/>
      <c r="N35" s="39"/>
      <c r="O35" s="101"/>
    </row>
    <row r="36" spans="13:15" ht="13.5">
      <c r="M36" s="283"/>
      <c r="N36" s="39"/>
      <c r="O36" s="101"/>
    </row>
    <row r="37" spans="13:15" ht="13.5">
      <c r="M37" s="283"/>
      <c r="N37" s="39"/>
      <c r="O37" s="101"/>
    </row>
    <row r="38" spans="13:15" ht="13.5">
      <c r="M38" s="283"/>
      <c r="N38" s="39"/>
      <c r="O38" s="101"/>
    </row>
    <row r="39" spans="13:15" ht="13.5">
      <c r="M39" s="283"/>
      <c r="N39" s="39"/>
      <c r="O39" s="101"/>
    </row>
    <row r="40" spans="13:15" ht="13.5">
      <c r="M40" s="283"/>
      <c r="N40" s="39"/>
      <c r="O40" s="101"/>
    </row>
    <row r="41" spans="13:15" ht="14.25" thickBot="1">
      <c r="M41" s="284"/>
      <c r="N41" s="139"/>
      <c r="O41" s="102"/>
    </row>
  </sheetData>
  <sheetProtection sheet="1" objects="1" scenarios="1" selectLockedCells="1" selectUnlockedCells="1"/>
  <mergeCells count="7">
    <mergeCell ref="N2:O2"/>
    <mergeCell ref="A1:C1"/>
    <mergeCell ref="E1:G1"/>
    <mergeCell ref="I1:K1"/>
    <mergeCell ref="A2:A3"/>
    <mergeCell ref="E2:E3"/>
    <mergeCell ref="I2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9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6" max="6" width="13.140625" style="0" bestFit="1" customWidth="1"/>
    <col min="8" max="8" width="13.8515625" style="0" bestFit="1" customWidth="1"/>
  </cols>
  <sheetData>
    <row r="1" spans="1:34" ht="13.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s="8" t="s">
        <v>16</v>
      </c>
      <c r="O1" s="8" t="s">
        <v>17</v>
      </c>
      <c r="P1" s="8" t="s">
        <v>18</v>
      </c>
      <c r="Q1" s="8" t="s">
        <v>19</v>
      </c>
      <c r="R1" s="8" t="s">
        <v>20</v>
      </c>
      <c r="S1" s="8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34</v>
      </c>
      <c r="AG1" t="s">
        <v>35</v>
      </c>
      <c r="AH1" t="s">
        <v>36</v>
      </c>
    </row>
    <row r="2" spans="1:34" ht="13.5">
      <c r="A2">
        <f>IF(E2="","",I2*1000000+'①学校情報入力'!$D$3*1000+'②選手情報入力'!A10)</f>
      </c>
      <c r="B2">
        <f>IF(E2="","",'①学校情報入力'!$D$3)</f>
      </c>
      <c r="E2">
        <f>IF('②選手情報入力'!B10="","",'②選手情報入力'!B10)</f>
      </c>
      <c r="F2">
        <f>IF(E2="","",'②選手情報入力'!C10)</f>
      </c>
      <c r="G2">
        <f>IF(E2="","",'②選手情報入力'!D10)</f>
      </c>
      <c r="H2">
        <f>IF(E2="","",F2)</f>
      </c>
      <c r="I2">
        <f>IF(E2="","",IF('②選手情報入力'!F10="男",1,2))</f>
      </c>
      <c r="J2">
        <f>IF(E2="","",IF('②選手情報入力'!G10="","",'②選手情報入力'!G10))</f>
      </c>
      <c r="L2">
        <f>IF(E2="","",0)</f>
      </c>
      <c r="M2">
        <f>IF(E2="","","愛知")</f>
      </c>
      <c r="O2">
        <f>IF(E2="","",IF('②選手情報入力'!H10="","",IF(I2=1,VLOOKUP('②選手情報入力'!H10,'種目情報'!$A$4:$B$21,2,FALSE),VLOOKUP('②選手情報入力'!H10,'種目情報'!$E$4:$F$20,2,FALSE))))</f>
      </c>
      <c r="P2">
        <f>IF(E2="","",IF('②選手情報入力'!I10="","",'②選手情報入力'!I10))</f>
      </c>
      <c r="Q2" s="39">
        <f>IF(E2="","",IF('②選手情報入力'!H10="","",0))</f>
      </c>
      <c r="R2">
        <f>IF(E2="","",IF('②選手情報入力'!H10="","",IF(I2=1,VLOOKUP('②選手情報入力'!H10,'種目情報'!$A$4:$C$21,3,FALSE),VLOOKUP('②選手情報入力'!H10,'種目情報'!$E$4:$G$20,3,FALSE))))</f>
      </c>
      <c r="S2">
        <f>IF(E2="","",IF('②選手情報入力'!J10="","",IF(I2=1,VLOOKUP('②選手情報入力'!J10,'種目情報'!$A$4:$B$21,2,FALSE),VLOOKUP('②選手情報入力'!J10,'種目情報'!$E$4:$F$20,2,FALSE))))</f>
      </c>
      <c r="T2">
        <f>IF(E2="","",IF('②選手情報入力'!K10="","",'②選手情報入力'!K10))</f>
      </c>
      <c r="U2" s="39">
        <f>IF(E2="","",IF('②選手情報入力'!J10="","",0))</f>
      </c>
      <c r="V2">
        <f>IF(E2="","",IF('②選手情報入力'!J10="","",IF(I2=1,VLOOKUP('②選手情報入力'!J10,'種目情報'!$A$4:$C$21,3,FALSE),VLOOKUP('②選手情報入力'!J10,'種目情報'!$E$4:$G$20,3,FALSE))))</f>
      </c>
      <c r="W2">
        <f>IF(E2="","",IF('②選手情報入力'!L10="","",IF(I2=1,VLOOKUP('②選手情報入力'!L10,'種目情報'!$A$4:$B$21,2,FALSE),VLOOKUP('②選手情報入力'!L10,'種目情報'!$E$4:$F$20,2,FALSE))))</f>
      </c>
      <c r="X2">
        <f>IF(E2="","",IF('②選手情報入力'!M10="","",'②選手情報入力'!M10))</f>
      </c>
      <c r="Y2" s="39">
        <f>IF(E2="","",IF('②選手情報入力'!L10="","",0))</f>
      </c>
      <c r="Z2">
        <f>IF(E2="","",IF('②選手情報入力'!L10="","",IF(I2=1,VLOOKUP('②選手情報入力'!L10,'種目情報'!$A$4:$C$21,3,FALSE),VLOOKUP('②選手情報入力'!L10,'種目情報'!$E$4:$G$20,3,FALSE))))</f>
      </c>
      <c r="AA2">
        <f>IF(E2="","",IF('②選手情報入力'!N10="","",IF(I2=1,'種目情報'!$J$4,'種目情報'!$J$6)))</f>
      </c>
      <c r="AB2">
        <f>IF(E2="","",IF('②選手情報入力'!N10="","",IF(I2=1,IF('②選手情報入力'!$N$5="","",'②選手情報入力'!$N$5),IF('②選手情報入力'!$N$6="","",'②選手情報入力'!$N$6))))</f>
      </c>
      <c r="AC2">
        <f>IF(E2="","",IF('②選手情報入力'!N10="","",0))</f>
      </c>
      <c r="AD2">
        <f>IF(E2="","",IF('②選手情報入力'!N10="","",2))</f>
      </c>
      <c r="AE2">
        <f>IF(E2="","",IF('②選手情報入力'!O10="","",IF(I2=1,'種目情報'!$J$5,'種目情報'!$J$7)))</f>
      </c>
      <c r="AF2">
        <f>IF(E2="","",IF('②選手情報入力'!O10="","",IF(I2=1,IF('②選手情報入力'!$O$5="","",'②選手情報入力'!$O$5),IF('②選手情報入力'!$O$6="","",'②選手情報入力'!$O$6))))</f>
      </c>
      <c r="AG2">
        <f>IF(E2="","",IF('②選手情報入力'!O10="","",0))</f>
      </c>
      <c r="AH2">
        <f>IF(E2="","",IF('②選手情報入力'!O10="","",2))</f>
      </c>
    </row>
    <row r="3" spans="1:34" ht="13.5">
      <c r="A3">
        <f>IF(E3="","",I3*1000000+'①学校情報入力'!$D$3*1000+'②選手情報入力'!A11)</f>
      </c>
      <c r="B3">
        <f>IF(E3="","",'①学校情報入力'!$D$3)</f>
      </c>
      <c r="E3">
        <f>IF('②選手情報入力'!B11="","",'②選手情報入力'!B11)</f>
      </c>
      <c r="F3">
        <f>IF(E3="","",'②選手情報入力'!C11)</f>
      </c>
      <c r="G3">
        <f>IF(E3="","",'②選手情報入力'!D11)</f>
      </c>
      <c r="H3">
        <f aca="true" t="shared" si="0" ref="H3:H66">IF(E3="","",F3)</f>
      </c>
      <c r="I3">
        <f>IF(E3="","",IF('②選手情報入力'!F11="男",1,2))</f>
      </c>
      <c r="J3">
        <f>IF(E3="","",IF('②選手情報入力'!G11="","",'②選手情報入力'!G11))</f>
      </c>
      <c r="L3">
        <f aca="true" t="shared" si="1" ref="L3:L66">IF(E3="","",0)</f>
      </c>
      <c r="M3">
        <f aca="true" t="shared" si="2" ref="M3:M66">IF(E3="","","愛知")</f>
      </c>
      <c r="O3">
        <f>IF(E3="","",IF('②選手情報入力'!H11="","",IF(I3=1,VLOOKUP('②選手情報入力'!H11,'種目情報'!$A$4:$B$21,2,FALSE),VLOOKUP('②選手情報入力'!H11,'種目情報'!$E$4:$F$20,2,FALSE))))</f>
      </c>
      <c r="P3">
        <f>IF(E3="","",IF('②選手情報入力'!I11="","",'②選手情報入力'!I11))</f>
      </c>
      <c r="Q3" s="39">
        <f>IF(E3="","",IF('②選手情報入力'!H11="","",0))</f>
      </c>
      <c r="R3">
        <f>IF(E3="","",IF('②選手情報入力'!H11="","",IF(I3=1,VLOOKUP('②選手情報入力'!H11,'種目情報'!$A$4:$C$21,3,FALSE),VLOOKUP('②選手情報入力'!H11,'種目情報'!$E$4:$G$20,3,FALSE))))</f>
      </c>
      <c r="S3">
        <f>IF(E3="","",IF('②選手情報入力'!J11="","",IF(I3=1,VLOOKUP('②選手情報入力'!J11,'種目情報'!$A$4:$B$21,2,FALSE),VLOOKUP('②選手情報入力'!J11,'種目情報'!$E$4:$F$20,2,FALSE))))</f>
      </c>
      <c r="T3">
        <f>IF(E3="","",IF('②選手情報入力'!K11="","",'②選手情報入力'!K11))</f>
      </c>
      <c r="U3" s="39">
        <f>IF(E3="","",IF('②選手情報入力'!J11="","",0))</f>
      </c>
      <c r="V3">
        <f>IF(E3="","",IF('②選手情報入力'!J11="","",IF(I3=1,VLOOKUP('②選手情報入力'!J11,'種目情報'!$A$4:$C$21,3,FALSE),VLOOKUP('②選手情報入力'!J11,'種目情報'!$E$4:$G$20,3,FALSE))))</f>
      </c>
      <c r="W3">
        <f>IF(E3="","",IF('②選手情報入力'!L11="","",IF(I3=1,VLOOKUP('②選手情報入力'!L11,'種目情報'!$A$4:$B$21,2,FALSE),VLOOKUP('②選手情報入力'!L11,'種目情報'!$E$4:$F$20,2,FALSE))))</f>
      </c>
      <c r="X3">
        <f>IF(E3="","",IF('②選手情報入力'!M11="","",'②選手情報入力'!M11))</f>
      </c>
      <c r="Y3" s="39">
        <f>IF(E3="","",IF('②選手情報入力'!L11="","",0))</f>
      </c>
      <c r="Z3">
        <f>IF(E3="","",IF('②選手情報入力'!L11="","",IF(I3=1,VLOOKUP('②選手情報入力'!L11,'種目情報'!$A$4:$C$21,3,FALSE),VLOOKUP('②選手情報入力'!L11,'種目情報'!$E$4:$G$20,3,FALSE))))</f>
      </c>
      <c r="AA3">
        <f>IF(E3="","",IF('②選手情報入力'!N11="","",IF(I3=1,'種目情報'!$J$4,'種目情報'!$J$6)))</f>
      </c>
      <c r="AB3">
        <f>IF(E3="","",IF('②選手情報入力'!N11="","",IF(I3=1,IF('②選手情報入力'!$N$5="","",'②選手情報入力'!$N$5),IF('②選手情報入力'!$N$6="","",'②選手情報入力'!$N$6))))</f>
      </c>
      <c r="AC3">
        <f>IF(E3="","",IF('②選手情報入力'!N11="","",0))</f>
      </c>
      <c r="AD3">
        <f>IF(E3="","",IF('②選手情報入力'!N11="","",2))</f>
      </c>
      <c r="AE3">
        <f>IF(E3="","",IF('②選手情報入力'!O11="","",IF(I3=1,'種目情報'!$J$5,'種目情報'!$J$7)))</f>
      </c>
      <c r="AF3">
        <f>IF(E3="","",IF('②選手情報入力'!O11="","",IF(I3=1,IF('②選手情報入力'!$O$5="","",'②選手情報入力'!$O$5),IF('②選手情報入力'!$O$6="","",'②選手情報入力'!$O$6))))</f>
      </c>
      <c r="AG3">
        <f>IF(E3="","",IF('②選手情報入力'!O11="","",0))</f>
      </c>
      <c r="AH3">
        <f>IF(E3="","",IF('②選手情報入力'!O11="","",2))</f>
      </c>
    </row>
    <row r="4" spans="1:34" ht="13.5">
      <c r="A4">
        <f>IF(E4="","",I4*1000000+'①学校情報入力'!$D$3*1000+'②選手情報入力'!A12)</f>
      </c>
      <c r="B4">
        <f>IF(E4="","",'①学校情報入力'!$D$3)</f>
      </c>
      <c r="E4">
        <f>IF('②選手情報入力'!B12="","",'②選手情報入力'!B12)</f>
      </c>
      <c r="F4">
        <f>IF(E4="","",'②選手情報入力'!C12)</f>
      </c>
      <c r="G4">
        <f>IF(E4="","",'②選手情報入力'!D12)</f>
      </c>
      <c r="H4">
        <f t="shared" si="0"/>
      </c>
      <c r="I4">
        <f>IF(E4="","",IF('②選手情報入力'!F12="男",1,2))</f>
      </c>
      <c r="J4">
        <f>IF(E4="","",IF('②選手情報入力'!G12="","",'②選手情報入力'!G12))</f>
      </c>
      <c r="L4">
        <f t="shared" si="1"/>
      </c>
      <c r="M4">
        <f t="shared" si="2"/>
      </c>
      <c r="O4">
        <f>IF(E4="","",IF('②選手情報入力'!H12="","",IF(I4=1,VLOOKUP('②選手情報入力'!H12,'種目情報'!$A$4:$B$21,2,FALSE),VLOOKUP('②選手情報入力'!H12,'種目情報'!$E$4:$F$20,2,FALSE))))</f>
      </c>
      <c r="P4">
        <f>IF(E4="","",IF('②選手情報入力'!I12="","",'②選手情報入力'!I12))</f>
      </c>
      <c r="Q4" s="39">
        <f>IF(E4="","",IF('②選手情報入力'!H12="","",0))</f>
      </c>
      <c r="R4">
        <f>IF(E4="","",IF('②選手情報入力'!H12="","",IF(I4=1,VLOOKUP('②選手情報入力'!H12,'種目情報'!$A$4:$C$21,3,FALSE),VLOOKUP('②選手情報入力'!H12,'種目情報'!$E$4:$G$20,3,FALSE))))</f>
      </c>
      <c r="S4">
        <f>IF(E4="","",IF('②選手情報入力'!J12="","",IF(I4=1,VLOOKUP('②選手情報入力'!J12,'種目情報'!$A$4:$B$21,2,FALSE),VLOOKUP('②選手情報入力'!J12,'種目情報'!$E$4:$F$20,2,FALSE))))</f>
      </c>
      <c r="T4">
        <f>IF(E4="","",IF('②選手情報入力'!K12="","",'②選手情報入力'!K12))</f>
      </c>
      <c r="U4" s="39">
        <f>IF(E4="","",IF('②選手情報入力'!J12="","",0))</f>
      </c>
      <c r="V4">
        <f>IF(E4="","",IF('②選手情報入力'!J12="","",IF(I4=1,VLOOKUP('②選手情報入力'!J12,'種目情報'!$A$4:$C$21,3,FALSE),VLOOKUP('②選手情報入力'!J12,'種目情報'!$E$4:$G$20,3,FALSE))))</f>
      </c>
      <c r="W4">
        <f>IF(E4="","",IF('②選手情報入力'!L12="","",IF(I4=1,VLOOKUP('②選手情報入力'!L12,'種目情報'!$A$4:$B$21,2,FALSE),VLOOKUP('②選手情報入力'!L12,'種目情報'!$E$4:$F$20,2,FALSE))))</f>
      </c>
      <c r="X4">
        <f>IF(E4="","",IF('②選手情報入力'!M12="","",'②選手情報入力'!M12))</f>
      </c>
      <c r="Y4" s="39">
        <f>IF(E4="","",IF('②選手情報入力'!L12="","",0))</f>
      </c>
      <c r="Z4">
        <f>IF(E4="","",IF('②選手情報入力'!L12="","",IF(I4=1,VLOOKUP('②選手情報入力'!L12,'種目情報'!$A$4:$C$21,3,FALSE),VLOOKUP('②選手情報入力'!L12,'種目情報'!$E$4:$G$20,3,FALSE))))</f>
      </c>
      <c r="AA4">
        <f>IF(E4="","",IF('②選手情報入力'!N12="","",IF(I4=1,'種目情報'!$J$4,'種目情報'!$J$6)))</f>
      </c>
      <c r="AB4">
        <f>IF(E4="","",IF('②選手情報入力'!N12="","",IF(I4=1,IF('②選手情報入力'!$N$5="","",'②選手情報入力'!$N$5),IF('②選手情報入力'!$N$6="","",'②選手情報入力'!$N$6))))</f>
      </c>
      <c r="AC4">
        <f>IF(E4="","",IF('②選手情報入力'!N12="","",0))</f>
      </c>
      <c r="AD4">
        <f>IF(E4="","",IF('②選手情報入力'!N12="","",2))</f>
      </c>
      <c r="AE4">
        <f>IF(E4="","",IF('②選手情報入力'!O12="","",IF(I4=1,'種目情報'!$J$5,'種目情報'!$J$7)))</f>
      </c>
      <c r="AF4">
        <f>IF(E4="","",IF('②選手情報入力'!O12="","",IF(I4=1,IF('②選手情報入力'!$O$5="","",'②選手情報入力'!$O$5),IF('②選手情報入力'!$O$6="","",'②選手情報入力'!$O$6))))</f>
      </c>
      <c r="AG4">
        <f>IF(E4="","",IF('②選手情報入力'!O12="","",0))</f>
      </c>
      <c r="AH4">
        <f>IF(E4="","",IF('②選手情報入力'!O12="","",2))</f>
      </c>
    </row>
    <row r="5" spans="1:34" ht="13.5">
      <c r="A5">
        <f>IF(E5="","",I5*1000000+'①学校情報入力'!$D$3*1000+'②選手情報入力'!A13)</f>
      </c>
      <c r="B5">
        <f>IF(E5="","",'①学校情報入力'!$D$3)</f>
      </c>
      <c r="E5">
        <f>IF('②選手情報入力'!B13="","",'②選手情報入力'!B13)</f>
      </c>
      <c r="F5">
        <f>IF(E5="","",'②選手情報入力'!C13)</f>
      </c>
      <c r="G5">
        <f>IF(E5="","",'②選手情報入力'!D13)</f>
      </c>
      <c r="H5">
        <f t="shared" si="0"/>
      </c>
      <c r="I5">
        <f>IF(E5="","",IF('②選手情報入力'!F13="男",1,2))</f>
      </c>
      <c r="J5">
        <f>IF(E5="","",IF('②選手情報入力'!G13="","",'②選手情報入力'!G13))</f>
      </c>
      <c r="L5">
        <f t="shared" si="1"/>
      </c>
      <c r="M5">
        <f t="shared" si="2"/>
      </c>
      <c r="O5">
        <f>IF(E5="","",IF('②選手情報入力'!H13="","",IF(I5=1,VLOOKUP('②選手情報入力'!H13,'種目情報'!$A$4:$B$21,2,FALSE),VLOOKUP('②選手情報入力'!H13,'種目情報'!$E$4:$F$20,2,FALSE))))</f>
      </c>
      <c r="P5">
        <f>IF(E5="","",IF('②選手情報入力'!I13="","",'②選手情報入力'!I13))</f>
      </c>
      <c r="Q5" s="39">
        <f>IF(E5="","",IF('②選手情報入力'!H13="","",0))</f>
      </c>
      <c r="R5">
        <f>IF(E5="","",IF('②選手情報入力'!H13="","",IF(I5=1,VLOOKUP('②選手情報入力'!H13,'種目情報'!$A$4:$C$21,3,FALSE),VLOOKUP('②選手情報入力'!H13,'種目情報'!$E$4:$G$20,3,FALSE))))</f>
      </c>
      <c r="S5">
        <f>IF(E5="","",IF('②選手情報入力'!J13="","",IF(I5=1,VLOOKUP('②選手情報入力'!J13,'種目情報'!$A$4:$B$21,2,FALSE),VLOOKUP('②選手情報入力'!J13,'種目情報'!$E$4:$F$20,2,FALSE))))</f>
      </c>
      <c r="T5">
        <f>IF(E5="","",IF('②選手情報入力'!K13="","",'②選手情報入力'!K13))</f>
      </c>
      <c r="U5" s="39">
        <f>IF(E5="","",IF('②選手情報入力'!J13="","",0))</f>
      </c>
      <c r="V5">
        <f>IF(E5="","",IF('②選手情報入力'!J13="","",IF(I5=1,VLOOKUP('②選手情報入力'!J13,'種目情報'!$A$4:$C$21,3,FALSE),VLOOKUP('②選手情報入力'!J13,'種目情報'!$E$4:$G$20,3,FALSE))))</f>
      </c>
      <c r="W5">
        <f>IF(E5="","",IF('②選手情報入力'!L13="","",IF(I5=1,VLOOKUP('②選手情報入力'!L13,'種目情報'!$A$4:$B$21,2,FALSE),VLOOKUP('②選手情報入力'!L13,'種目情報'!$E$4:$F$20,2,FALSE))))</f>
      </c>
      <c r="X5">
        <f>IF(E5="","",IF('②選手情報入力'!M13="","",'②選手情報入力'!M13))</f>
      </c>
      <c r="Y5" s="39">
        <f>IF(E5="","",IF('②選手情報入力'!L13="","",0))</f>
      </c>
      <c r="Z5">
        <f>IF(E5="","",IF('②選手情報入力'!L13="","",IF(I5=1,VLOOKUP('②選手情報入力'!L13,'種目情報'!$A$4:$C$21,3,FALSE),VLOOKUP('②選手情報入力'!L13,'種目情報'!$E$4:$G$20,3,FALSE))))</f>
      </c>
      <c r="AA5">
        <f>IF(E5="","",IF('②選手情報入力'!N13="","",IF(I5=1,'種目情報'!$J$4,'種目情報'!$J$6)))</f>
      </c>
      <c r="AB5">
        <f>IF(E5="","",IF('②選手情報入力'!N13="","",IF(I5=1,IF('②選手情報入力'!$N$5="","",'②選手情報入力'!$N$5),IF('②選手情報入力'!$N$6="","",'②選手情報入力'!$N$6))))</f>
      </c>
      <c r="AC5">
        <f>IF(E5="","",IF('②選手情報入力'!N13="","",0))</f>
      </c>
      <c r="AD5">
        <f>IF(E5="","",IF('②選手情報入力'!N13="","",2))</f>
      </c>
      <c r="AE5">
        <f>IF(E5="","",IF('②選手情報入力'!O13="","",IF(I5=1,'種目情報'!$J$5,'種目情報'!$J$7)))</f>
      </c>
      <c r="AF5">
        <f>IF(E5="","",IF('②選手情報入力'!O13="","",IF(I5=1,IF('②選手情報入力'!$O$5="","",'②選手情報入力'!$O$5),IF('②選手情報入力'!$O$6="","",'②選手情報入力'!$O$6))))</f>
      </c>
      <c r="AG5">
        <f>IF(E5="","",IF('②選手情報入力'!O13="","",0))</f>
      </c>
      <c r="AH5">
        <f>IF(E5="","",IF('②選手情報入力'!O13="","",2))</f>
      </c>
    </row>
    <row r="6" spans="1:34" ht="13.5">
      <c r="A6">
        <f>IF(E6="","",I6*1000000+'①学校情報入力'!$D$3*1000+'②選手情報入力'!A14)</f>
      </c>
      <c r="B6">
        <f>IF(E6="","",'①学校情報入力'!$D$3)</f>
      </c>
      <c r="E6">
        <f>IF('②選手情報入力'!B14="","",'②選手情報入力'!B14)</f>
      </c>
      <c r="F6">
        <f>IF(E6="","",'②選手情報入力'!C14)</f>
      </c>
      <c r="G6">
        <f>IF(E6="","",'②選手情報入力'!D14)</f>
      </c>
      <c r="H6">
        <f t="shared" si="0"/>
      </c>
      <c r="I6">
        <f>IF(E6="","",IF('②選手情報入力'!F14="男",1,2))</f>
      </c>
      <c r="J6">
        <f>IF(E6="","",IF('②選手情報入力'!G14="","",'②選手情報入力'!G14))</f>
      </c>
      <c r="L6">
        <f t="shared" si="1"/>
      </c>
      <c r="M6">
        <f t="shared" si="2"/>
      </c>
      <c r="O6">
        <f>IF(E6="","",IF('②選手情報入力'!H14="","",IF(I6=1,VLOOKUP('②選手情報入力'!H14,'種目情報'!$A$4:$B$21,2,FALSE),VLOOKUP('②選手情報入力'!H14,'種目情報'!$E$4:$F$20,2,FALSE))))</f>
      </c>
      <c r="P6">
        <f>IF(E6="","",IF('②選手情報入力'!I14="","",'②選手情報入力'!I14))</f>
      </c>
      <c r="Q6" s="39">
        <f>IF(E6="","",IF('②選手情報入力'!H14="","",0))</f>
      </c>
      <c r="R6">
        <f>IF(E6="","",IF('②選手情報入力'!H14="","",IF(I6=1,VLOOKUP('②選手情報入力'!H14,'種目情報'!$A$4:$C$21,3,FALSE),VLOOKUP('②選手情報入力'!H14,'種目情報'!$E$4:$G$20,3,FALSE))))</f>
      </c>
      <c r="S6">
        <f>IF(E6="","",IF('②選手情報入力'!J14="","",IF(I6=1,VLOOKUP('②選手情報入力'!J14,'種目情報'!$A$4:$B$21,2,FALSE),VLOOKUP('②選手情報入力'!J14,'種目情報'!$E$4:$F$20,2,FALSE))))</f>
      </c>
      <c r="T6">
        <f>IF(E6="","",IF('②選手情報入力'!K14="","",'②選手情報入力'!K14))</f>
      </c>
      <c r="U6" s="39">
        <f>IF(E6="","",IF('②選手情報入力'!J14="","",0))</f>
      </c>
      <c r="V6">
        <f>IF(E6="","",IF('②選手情報入力'!J14="","",IF(I6=1,VLOOKUP('②選手情報入力'!J14,'種目情報'!$A$4:$C$21,3,FALSE),VLOOKUP('②選手情報入力'!J14,'種目情報'!$E$4:$G$20,3,FALSE))))</f>
      </c>
      <c r="W6">
        <f>IF(E6="","",IF('②選手情報入力'!L14="","",IF(I6=1,VLOOKUP('②選手情報入力'!L14,'種目情報'!$A$4:$B$21,2,FALSE),VLOOKUP('②選手情報入力'!L14,'種目情報'!$E$4:$F$20,2,FALSE))))</f>
      </c>
      <c r="X6">
        <f>IF(E6="","",IF('②選手情報入力'!M14="","",'②選手情報入力'!M14))</f>
      </c>
      <c r="Y6" s="39">
        <f>IF(E6="","",IF('②選手情報入力'!L14="","",0))</f>
      </c>
      <c r="Z6">
        <f>IF(E6="","",IF('②選手情報入力'!L14="","",IF(I6=1,VLOOKUP('②選手情報入力'!L14,'種目情報'!$A$4:$C$21,3,FALSE),VLOOKUP('②選手情報入力'!L14,'種目情報'!$E$4:$G$20,3,FALSE))))</f>
      </c>
      <c r="AA6">
        <f>IF(E6="","",IF('②選手情報入力'!N14="","",IF(I6=1,'種目情報'!$J$4,'種目情報'!$J$6)))</f>
      </c>
      <c r="AB6">
        <f>IF(E6="","",IF('②選手情報入力'!N14="","",IF(I6=1,IF('②選手情報入力'!$N$5="","",'②選手情報入力'!$N$5),IF('②選手情報入力'!$N$6="","",'②選手情報入力'!$N$6))))</f>
      </c>
      <c r="AC6">
        <f>IF(E6="","",IF('②選手情報入力'!N14="","",0))</f>
      </c>
      <c r="AD6">
        <f>IF(E6="","",IF('②選手情報入力'!N14="","",2))</f>
      </c>
      <c r="AE6">
        <f>IF(E6="","",IF('②選手情報入力'!O14="","",IF(I6=1,'種目情報'!$J$5,'種目情報'!$J$7)))</f>
      </c>
      <c r="AF6">
        <f>IF(E6="","",IF('②選手情報入力'!O14="","",IF(I6=1,IF('②選手情報入力'!$O$5="","",'②選手情報入力'!$O$5),IF('②選手情報入力'!$O$6="","",'②選手情報入力'!$O$6))))</f>
      </c>
      <c r="AG6">
        <f>IF(E6="","",IF('②選手情報入力'!O14="","",0))</f>
      </c>
      <c r="AH6">
        <f>IF(E6="","",IF('②選手情報入力'!O14="","",2))</f>
      </c>
    </row>
    <row r="7" spans="1:34" ht="13.5">
      <c r="A7">
        <f>IF(E7="","",I7*1000000+'①学校情報入力'!$D$3*1000+'②選手情報入力'!A15)</f>
      </c>
      <c r="B7">
        <f>IF(E7="","",'①学校情報入力'!$D$3)</f>
      </c>
      <c r="E7">
        <f>IF('②選手情報入力'!B15="","",'②選手情報入力'!B15)</f>
      </c>
      <c r="F7">
        <f>IF(E7="","",'②選手情報入力'!C15)</f>
      </c>
      <c r="G7">
        <f>IF(E7="","",'②選手情報入力'!D15)</f>
      </c>
      <c r="H7">
        <f t="shared" si="0"/>
      </c>
      <c r="I7">
        <f>IF(E7="","",IF('②選手情報入力'!F15="男",1,2))</f>
      </c>
      <c r="J7">
        <f>IF(E7="","",IF('②選手情報入力'!G15="","",'②選手情報入力'!G15))</f>
      </c>
      <c r="L7">
        <f t="shared" si="1"/>
      </c>
      <c r="M7">
        <f t="shared" si="2"/>
      </c>
      <c r="O7">
        <f>IF(E7="","",IF('②選手情報入力'!H15="","",IF(I7=1,VLOOKUP('②選手情報入力'!H15,'種目情報'!$A$4:$B$21,2,FALSE),VLOOKUP('②選手情報入力'!H15,'種目情報'!$E$4:$F$20,2,FALSE))))</f>
      </c>
      <c r="P7">
        <f>IF(E7="","",IF('②選手情報入力'!I15="","",'②選手情報入力'!I15))</f>
      </c>
      <c r="Q7" s="39">
        <f>IF(E7="","",IF('②選手情報入力'!H15="","",0))</f>
      </c>
      <c r="R7">
        <f>IF(E7="","",IF('②選手情報入力'!H15="","",IF(I7=1,VLOOKUP('②選手情報入力'!H15,'種目情報'!$A$4:$C$21,3,FALSE),VLOOKUP('②選手情報入力'!H15,'種目情報'!$E$4:$G$20,3,FALSE))))</f>
      </c>
      <c r="S7">
        <f>IF(E7="","",IF('②選手情報入力'!J15="","",IF(I7=1,VLOOKUP('②選手情報入力'!J15,'種目情報'!$A$4:$B$21,2,FALSE),VLOOKUP('②選手情報入力'!J15,'種目情報'!$E$4:$F$20,2,FALSE))))</f>
      </c>
      <c r="T7">
        <f>IF(E7="","",IF('②選手情報入力'!K15="","",'②選手情報入力'!K15))</f>
      </c>
      <c r="U7" s="39">
        <f>IF(E7="","",IF('②選手情報入力'!J15="","",0))</f>
      </c>
      <c r="V7">
        <f>IF(E7="","",IF('②選手情報入力'!J15="","",IF(I7=1,VLOOKUP('②選手情報入力'!J15,'種目情報'!$A$4:$C$21,3,FALSE),VLOOKUP('②選手情報入力'!J15,'種目情報'!$E$4:$G$20,3,FALSE))))</f>
      </c>
      <c r="W7">
        <f>IF(E7="","",IF('②選手情報入力'!L15="","",IF(I7=1,VLOOKUP('②選手情報入力'!L15,'種目情報'!$A$4:$B$21,2,FALSE),VLOOKUP('②選手情報入力'!L15,'種目情報'!$E$4:$F$20,2,FALSE))))</f>
      </c>
      <c r="X7">
        <f>IF(E7="","",IF('②選手情報入力'!M15="","",'②選手情報入力'!M15))</f>
      </c>
      <c r="Y7" s="39">
        <f>IF(E7="","",IF('②選手情報入力'!L15="","",0))</f>
      </c>
      <c r="Z7">
        <f>IF(E7="","",IF('②選手情報入力'!L15="","",IF(I7=1,VLOOKUP('②選手情報入力'!L15,'種目情報'!$A$4:$C$21,3,FALSE),VLOOKUP('②選手情報入力'!L15,'種目情報'!$E$4:$G$20,3,FALSE))))</f>
      </c>
      <c r="AA7">
        <f>IF(E7="","",IF('②選手情報入力'!N15="","",IF(I7=1,'種目情報'!$J$4,'種目情報'!$J$6)))</f>
      </c>
      <c r="AB7">
        <f>IF(E7="","",IF('②選手情報入力'!N15="","",IF(I7=1,IF('②選手情報入力'!$N$5="","",'②選手情報入力'!$N$5),IF('②選手情報入力'!$N$6="","",'②選手情報入力'!$N$6))))</f>
      </c>
      <c r="AC7">
        <f>IF(E7="","",IF('②選手情報入力'!N15="","",0))</f>
      </c>
      <c r="AD7">
        <f>IF(E7="","",IF('②選手情報入力'!N15="","",2))</f>
      </c>
      <c r="AE7">
        <f>IF(E7="","",IF('②選手情報入力'!O15="","",IF(I7=1,'種目情報'!$J$5,'種目情報'!$J$7)))</f>
      </c>
      <c r="AF7">
        <f>IF(E7="","",IF('②選手情報入力'!O15="","",IF(I7=1,IF('②選手情報入力'!$O$5="","",'②選手情報入力'!$O$5),IF('②選手情報入力'!$O$6="","",'②選手情報入力'!$O$6))))</f>
      </c>
      <c r="AG7">
        <f>IF(E7="","",IF('②選手情報入力'!O15="","",0))</f>
      </c>
      <c r="AH7">
        <f>IF(E7="","",IF('②選手情報入力'!O15="","",2))</f>
      </c>
    </row>
    <row r="8" spans="1:34" ht="13.5">
      <c r="A8">
        <f>IF(E8="","",I8*1000000+'①学校情報入力'!$D$3*1000+'②選手情報入力'!A16)</f>
      </c>
      <c r="B8">
        <f>IF(E8="","",'①学校情報入力'!$D$3)</f>
      </c>
      <c r="E8">
        <f>IF('②選手情報入力'!B16="","",'②選手情報入力'!B16)</f>
      </c>
      <c r="F8">
        <f>IF(E8="","",'②選手情報入力'!C16)</f>
      </c>
      <c r="G8">
        <f>IF(E8="","",'②選手情報入力'!D16)</f>
      </c>
      <c r="H8">
        <f t="shared" si="0"/>
      </c>
      <c r="I8">
        <f>IF(E8="","",IF('②選手情報入力'!F16="男",1,2))</f>
      </c>
      <c r="J8">
        <f>IF(E8="","",IF('②選手情報入力'!G16="","",'②選手情報入力'!G16))</f>
      </c>
      <c r="L8">
        <f t="shared" si="1"/>
      </c>
      <c r="M8">
        <f t="shared" si="2"/>
      </c>
      <c r="O8">
        <f>IF(E8="","",IF('②選手情報入力'!H16="","",IF(I8=1,VLOOKUP('②選手情報入力'!H16,'種目情報'!$A$4:$B$21,2,FALSE),VLOOKUP('②選手情報入力'!H16,'種目情報'!$E$4:$F$20,2,FALSE))))</f>
      </c>
      <c r="P8">
        <f>IF(E8="","",IF('②選手情報入力'!I16="","",'②選手情報入力'!I16))</f>
      </c>
      <c r="Q8" s="39">
        <f>IF(E8="","",IF('②選手情報入力'!H16="","",0))</f>
      </c>
      <c r="R8">
        <f>IF(E8="","",IF('②選手情報入力'!H16="","",IF(I8=1,VLOOKUP('②選手情報入力'!H16,'種目情報'!$A$4:$C$21,3,FALSE),VLOOKUP('②選手情報入力'!H16,'種目情報'!$E$4:$G$20,3,FALSE))))</f>
      </c>
      <c r="S8">
        <f>IF(E8="","",IF('②選手情報入力'!J16="","",IF(I8=1,VLOOKUP('②選手情報入力'!J16,'種目情報'!$A$4:$B$21,2,FALSE),VLOOKUP('②選手情報入力'!J16,'種目情報'!$E$4:$F$20,2,FALSE))))</f>
      </c>
      <c r="T8">
        <f>IF(E8="","",IF('②選手情報入力'!K16="","",'②選手情報入力'!K16))</f>
      </c>
      <c r="U8" s="39">
        <f>IF(E8="","",IF('②選手情報入力'!J16="","",0))</f>
      </c>
      <c r="V8">
        <f>IF(E8="","",IF('②選手情報入力'!J16="","",IF(I8=1,VLOOKUP('②選手情報入力'!J16,'種目情報'!$A$4:$C$21,3,FALSE),VLOOKUP('②選手情報入力'!J16,'種目情報'!$E$4:$G$20,3,FALSE))))</f>
      </c>
      <c r="W8">
        <f>IF(E8="","",IF('②選手情報入力'!L16="","",IF(I8=1,VLOOKUP('②選手情報入力'!L16,'種目情報'!$A$4:$B$21,2,FALSE),VLOOKUP('②選手情報入力'!L16,'種目情報'!$E$4:$F$20,2,FALSE))))</f>
      </c>
      <c r="X8">
        <f>IF(E8="","",IF('②選手情報入力'!M16="","",'②選手情報入力'!M16))</f>
      </c>
      <c r="Y8" s="39">
        <f>IF(E8="","",IF('②選手情報入力'!L16="","",0))</f>
      </c>
      <c r="Z8">
        <f>IF(E8="","",IF('②選手情報入力'!L16="","",IF(I8=1,VLOOKUP('②選手情報入力'!L16,'種目情報'!$A$4:$C$21,3,FALSE),VLOOKUP('②選手情報入力'!L16,'種目情報'!$E$4:$G$20,3,FALSE))))</f>
      </c>
      <c r="AA8">
        <f>IF(E8="","",IF('②選手情報入力'!N16="","",IF(I8=1,'種目情報'!$J$4,'種目情報'!$J$6)))</f>
      </c>
      <c r="AB8">
        <f>IF(E8="","",IF('②選手情報入力'!N16="","",IF(I8=1,IF('②選手情報入力'!$N$5="","",'②選手情報入力'!$N$5),IF('②選手情報入力'!$N$6="","",'②選手情報入力'!$N$6))))</f>
      </c>
      <c r="AC8">
        <f>IF(E8="","",IF('②選手情報入力'!N16="","",0))</f>
      </c>
      <c r="AD8">
        <f>IF(E8="","",IF('②選手情報入力'!N16="","",2))</f>
      </c>
      <c r="AE8">
        <f>IF(E8="","",IF('②選手情報入力'!O16="","",IF(I8=1,'種目情報'!$J$5,'種目情報'!$J$7)))</f>
      </c>
      <c r="AF8">
        <f>IF(E8="","",IF('②選手情報入力'!O16="","",IF(I8=1,IF('②選手情報入力'!$O$5="","",'②選手情報入力'!$O$5),IF('②選手情報入力'!$O$6="","",'②選手情報入力'!$O$6))))</f>
      </c>
      <c r="AG8">
        <f>IF(E8="","",IF('②選手情報入力'!O16="","",0))</f>
      </c>
      <c r="AH8">
        <f>IF(E8="","",IF('②選手情報入力'!O16="","",2))</f>
      </c>
    </row>
    <row r="9" spans="1:34" ht="13.5">
      <c r="A9">
        <f>IF(E9="","",I9*1000000+'①学校情報入力'!$D$3*1000+'②選手情報入力'!A17)</f>
      </c>
      <c r="B9">
        <f>IF(E9="","",'①学校情報入力'!$D$3)</f>
      </c>
      <c r="E9">
        <f>IF('②選手情報入力'!B17="","",'②選手情報入力'!B17)</f>
      </c>
      <c r="F9">
        <f>IF(E9="","",'②選手情報入力'!C17)</f>
      </c>
      <c r="G9">
        <f>IF(E9="","",'②選手情報入力'!D17)</f>
      </c>
      <c r="H9">
        <f t="shared" si="0"/>
      </c>
      <c r="I9">
        <f>IF(E9="","",IF('②選手情報入力'!F17="男",1,2))</f>
      </c>
      <c r="J9">
        <f>IF(E9="","",IF('②選手情報入力'!G17="","",'②選手情報入力'!G17))</f>
      </c>
      <c r="L9">
        <f t="shared" si="1"/>
      </c>
      <c r="M9">
        <f t="shared" si="2"/>
      </c>
      <c r="O9">
        <f>IF(E9="","",IF('②選手情報入力'!H17="","",IF(I9=1,VLOOKUP('②選手情報入力'!H17,'種目情報'!$A$4:$B$21,2,FALSE),VLOOKUP('②選手情報入力'!H17,'種目情報'!$E$4:$F$20,2,FALSE))))</f>
      </c>
      <c r="P9">
        <f>IF(E9="","",IF('②選手情報入力'!I17="","",'②選手情報入力'!I17))</f>
      </c>
      <c r="Q9" s="39">
        <f>IF(E9="","",IF('②選手情報入力'!H17="","",0))</f>
      </c>
      <c r="R9">
        <f>IF(E9="","",IF('②選手情報入力'!H17="","",IF(I9=1,VLOOKUP('②選手情報入力'!H17,'種目情報'!$A$4:$C$21,3,FALSE),VLOOKUP('②選手情報入力'!H17,'種目情報'!$E$4:$G$20,3,FALSE))))</f>
      </c>
      <c r="S9">
        <f>IF(E9="","",IF('②選手情報入力'!J17="","",IF(I9=1,VLOOKUP('②選手情報入力'!J17,'種目情報'!$A$4:$B$21,2,FALSE),VLOOKUP('②選手情報入力'!J17,'種目情報'!$E$4:$F$20,2,FALSE))))</f>
      </c>
      <c r="T9">
        <f>IF(E9="","",IF('②選手情報入力'!K17="","",'②選手情報入力'!K17))</f>
      </c>
      <c r="U9" s="39">
        <f>IF(E9="","",IF('②選手情報入力'!J17="","",0))</f>
      </c>
      <c r="V9">
        <f>IF(E9="","",IF('②選手情報入力'!J17="","",IF(I9=1,VLOOKUP('②選手情報入力'!J17,'種目情報'!$A$4:$C$21,3,FALSE),VLOOKUP('②選手情報入力'!J17,'種目情報'!$E$4:$G$20,3,FALSE))))</f>
      </c>
      <c r="W9">
        <f>IF(E9="","",IF('②選手情報入力'!L17="","",IF(I9=1,VLOOKUP('②選手情報入力'!L17,'種目情報'!$A$4:$B$21,2,FALSE),VLOOKUP('②選手情報入力'!L17,'種目情報'!$E$4:$F$20,2,FALSE))))</f>
      </c>
      <c r="X9">
        <f>IF(E9="","",IF('②選手情報入力'!M17="","",'②選手情報入力'!M17))</f>
      </c>
      <c r="Y9" s="39">
        <f>IF(E9="","",IF('②選手情報入力'!L17="","",0))</f>
      </c>
      <c r="Z9">
        <f>IF(E9="","",IF('②選手情報入力'!L17="","",IF(I9=1,VLOOKUP('②選手情報入力'!L17,'種目情報'!$A$4:$C$21,3,FALSE),VLOOKUP('②選手情報入力'!L17,'種目情報'!$E$4:$G$20,3,FALSE))))</f>
      </c>
      <c r="AA9">
        <f>IF(E9="","",IF('②選手情報入力'!N17="","",IF(I9=1,'種目情報'!$J$4,'種目情報'!$J$6)))</f>
      </c>
      <c r="AB9">
        <f>IF(E9="","",IF('②選手情報入力'!N17="","",IF(I9=1,IF('②選手情報入力'!$N$5="","",'②選手情報入力'!$N$5),IF('②選手情報入力'!$N$6="","",'②選手情報入力'!$N$6))))</f>
      </c>
      <c r="AC9">
        <f>IF(E9="","",IF('②選手情報入力'!N17="","",0))</f>
      </c>
      <c r="AD9">
        <f>IF(E9="","",IF('②選手情報入力'!N17="","",2))</f>
      </c>
      <c r="AE9">
        <f>IF(E9="","",IF('②選手情報入力'!O17="","",IF(I9=1,'種目情報'!$J$5,'種目情報'!$J$7)))</f>
      </c>
      <c r="AF9">
        <f>IF(E9="","",IF('②選手情報入力'!O17="","",IF(I9=1,IF('②選手情報入力'!$O$5="","",'②選手情報入力'!$O$5),IF('②選手情報入力'!$O$6="","",'②選手情報入力'!$O$6))))</f>
      </c>
      <c r="AG9">
        <f>IF(E9="","",IF('②選手情報入力'!O17="","",0))</f>
      </c>
      <c r="AH9">
        <f>IF(E9="","",IF('②選手情報入力'!O17="","",2))</f>
      </c>
    </row>
    <row r="10" spans="1:34" ht="13.5">
      <c r="A10">
        <f>IF(E10="","",I10*1000000+'①学校情報入力'!$D$3*1000+'②選手情報入力'!A18)</f>
      </c>
      <c r="B10">
        <f>IF(E10="","",'①学校情報入力'!$D$3)</f>
      </c>
      <c r="E10">
        <f>IF('②選手情報入力'!B18="","",'②選手情報入力'!B18)</f>
      </c>
      <c r="F10">
        <f>IF(E10="","",'②選手情報入力'!C18)</f>
      </c>
      <c r="G10">
        <f>IF(E10="","",'②選手情報入力'!D18)</f>
      </c>
      <c r="H10">
        <f t="shared" si="0"/>
      </c>
      <c r="I10">
        <f>IF(E10="","",IF('②選手情報入力'!F18="男",1,2))</f>
      </c>
      <c r="J10">
        <f>IF(E10="","",IF('②選手情報入力'!G18="","",'②選手情報入力'!G18))</f>
      </c>
      <c r="L10">
        <f t="shared" si="1"/>
      </c>
      <c r="M10">
        <f t="shared" si="2"/>
      </c>
      <c r="O10">
        <f>IF(E10="","",IF('②選手情報入力'!H18="","",IF(I10=1,VLOOKUP('②選手情報入力'!H18,'種目情報'!$A$4:$B$21,2,FALSE),VLOOKUP('②選手情報入力'!H18,'種目情報'!$E$4:$F$20,2,FALSE))))</f>
      </c>
      <c r="P10">
        <f>IF(E10="","",IF('②選手情報入力'!I18="","",'②選手情報入力'!I18))</f>
      </c>
      <c r="Q10" s="39">
        <f>IF(E10="","",IF('②選手情報入力'!H18="","",0))</f>
      </c>
      <c r="R10">
        <f>IF(E10="","",IF('②選手情報入力'!H18="","",IF(I10=1,VLOOKUP('②選手情報入力'!H18,'種目情報'!$A$4:$C$21,3,FALSE),VLOOKUP('②選手情報入力'!H18,'種目情報'!$E$4:$G$20,3,FALSE))))</f>
      </c>
      <c r="S10">
        <f>IF(E10="","",IF('②選手情報入力'!J18="","",IF(I10=1,VLOOKUP('②選手情報入力'!J18,'種目情報'!$A$4:$B$21,2,FALSE),VLOOKUP('②選手情報入力'!J18,'種目情報'!$E$4:$F$20,2,FALSE))))</f>
      </c>
      <c r="T10">
        <f>IF(E10="","",IF('②選手情報入力'!K18="","",'②選手情報入力'!K18))</f>
      </c>
      <c r="U10" s="39">
        <f>IF(E10="","",IF('②選手情報入力'!J18="","",0))</f>
      </c>
      <c r="V10">
        <f>IF(E10="","",IF('②選手情報入力'!J18="","",IF(I10=1,VLOOKUP('②選手情報入力'!J18,'種目情報'!$A$4:$C$21,3,FALSE),VLOOKUP('②選手情報入力'!J18,'種目情報'!$E$4:$G$20,3,FALSE))))</f>
      </c>
      <c r="W10">
        <f>IF(E10="","",IF('②選手情報入力'!L18="","",IF(I10=1,VLOOKUP('②選手情報入力'!L18,'種目情報'!$A$4:$B$21,2,FALSE),VLOOKUP('②選手情報入力'!L18,'種目情報'!$E$4:$F$20,2,FALSE))))</f>
      </c>
      <c r="X10">
        <f>IF(E10="","",IF('②選手情報入力'!M18="","",'②選手情報入力'!M18))</f>
      </c>
      <c r="Y10" s="39">
        <f>IF(E10="","",IF('②選手情報入力'!L18="","",0))</f>
      </c>
      <c r="Z10">
        <f>IF(E10="","",IF('②選手情報入力'!L18="","",IF(I10=1,VLOOKUP('②選手情報入力'!L18,'種目情報'!$A$4:$C$21,3,FALSE),VLOOKUP('②選手情報入力'!L18,'種目情報'!$E$4:$G$20,3,FALSE))))</f>
      </c>
      <c r="AA10">
        <f>IF(E10="","",IF('②選手情報入力'!N18="","",IF(I10=1,'種目情報'!$J$4,'種目情報'!$J$6)))</f>
      </c>
      <c r="AB10">
        <f>IF(E10="","",IF('②選手情報入力'!N18="","",IF(I10=1,IF('②選手情報入力'!$N$5="","",'②選手情報入力'!$N$5),IF('②選手情報入力'!$N$6="","",'②選手情報入力'!$N$6))))</f>
      </c>
      <c r="AC10">
        <f>IF(E10="","",IF('②選手情報入力'!N18="","",0))</f>
      </c>
      <c r="AD10">
        <f>IF(E10="","",IF('②選手情報入力'!N18="","",2))</f>
      </c>
      <c r="AE10">
        <f>IF(E10="","",IF('②選手情報入力'!O18="","",IF(I10=1,'種目情報'!$J$5,'種目情報'!$J$7)))</f>
      </c>
      <c r="AF10">
        <f>IF(E10="","",IF('②選手情報入力'!O18="","",IF(I10=1,IF('②選手情報入力'!$O$5="","",'②選手情報入力'!$O$5),IF('②選手情報入力'!$O$6="","",'②選手情報入力'!$O$6))))</f>
      </c>
      <c r="AG10">
        <f>IF(E10="","",IF('②選手情報入力'!O18="","",0))</f>
      </c>
      <c r="AH10">
        <f>IF(E10="","",IF('②選手情報入力'!O18="","",2))</f>
      </c>
    </row>
    <row r="11" spans="1:34" ht="13.5">
      <c r="A11">
        <f>IF(E11="","",I11*1000000+'①学校情報入力'!$D$3*1000+'②選手情報入力'!A19)</f>
      </c>
      <c r="B11">
        <f>IF(E11="","",'①学校情報入力'!$D$3)</f>
      </c>
      <c r="E11">
        <f>IF('②選手情報入力'!B19="","",'②選手情報入力'!B19)</f>
      </c>
      <c r="F11">
        <f>IF(E11="","",'②選手情報入力'!C19)</f>
      </c>
      <c r="G11">
        <f>IF(E11="","",'②選手情報入力'!D19)</f>
      </c>
      <c r="H11">
        <f t="shared" si="0"/>
      </c>
      <c r="I11">
        <f>IF(E11="","",IF('②選手情報入力'!F19="男",1,2))</f>
      </c>
      <c r="J11">
        <f>IF(E11="","",IF('②選手情報入力'!G19="","",'②選手情報入力'!G19))</f>
      </c>
      <c r="L11">
        <f t="shared" si="1"/>
      </c>
      <c r="M11">
        <f t="shared" si="2"/>
      </c>
      <c r="O11">
        <f>IF(E11="","",IF('②選手情報入力'!H19="","",IF(I11=1,VLOOKUP('②選手情報入力'!H19,'種目情報'!$A$4:$B$21,2,FALSE),VLOOKUP('②選手情報入力'!H19,'種目情報'!$E$4:$F$20,2,FALSE))))</f>
      </c>
      <c r="P11">
        <f>IF(E11="","",IF('②選手情報入力'!I19="","",'②選手情報入力'!I19))</f>
      </c>
      <c r="Q11" s="39">
        <f>IF(E11="","",IF('②選手情報入力'!H19="","",0))</f>
      </c>
      <c r="R11">
        <f>IF(E11="","",IF('②選手情報入力'!H19="","",IF(I11=1,VLOOKUP('②選手情報入力'!H19,'種目情報'!$A$4:$C$21,3,FALSE),VLOOKUP('②選手情報入力'!H19,'種目情報'!$E$4:$G$20,3,FALSE))))</f>
      </c>
      <c r="S11">
        <f>IF(E11="","",IF('②選手情報入力'!J19="","",IF(I11=1,VLOOKUP('②選手情報入力'!J19,'種目情報'!$A$4:$B$21,2,FALSE),VLOOKUP('②選手情報入力'!J19,'種目情報'!$E$4:$F$20,2,FALSE))))</f>
      </c>
      <c r="T11">
        <f>IF(E11="","",IF('②選手情報入力'!K19="","",'②選手情報入力'!K19))</f>
      </c>
      <c r="U11" s="39">
        <f>IF(E11="","",IF('②選手情報入力'!J19="","",0))</f>
      </c>
      <c r="V11">
        <f>IF(E11="","",IF('②選手情報入力'!J19="","",IF(I11=1,VLOOKUP('②選手情報入力'!J19,'種目情報'!$A$4:$C$21,3,FALSE),VLOOKUP('②選手情報入力'!J19,'種目情報'!$E$4:$G$20,3,FALSE))))</f>
      </c>
      <c r="W11">
        <f>IF(E11="","",IF('②選手情報入力'!L19="","",IF(I11=1,VLOOKUP('②選手情報入力'!L19,'種目情報'!$A$4:$B$21,2,FALSE),VLOOKUP('②選手情報入力'!L19,'種目情報'!$E$4:$F$20,2,FALSE))))</f>
      </c>
      <c r="X11">
        <f>IF(E11="","",IF('②選手情報入力'!M19="","",'②選手情報入力'!M19))</f>
      </c>
      <c r="Y11" s="39">
        <f>IF(E11="","",IF('②選手情報入力'!L19="","",0))</f>
      </c>
      <c r="Z11">
        <f>IF(E11="","",IF('②選手情報入力'!L19="","",IF(I11=1,VLOOKUP('②選手情報入力'!L19,'種目情報'!$A$4:$C$21,3,FALSE),VLOOKUP('②選手情報入力'!L19,'種目情報'!$E$4:$G$20,3,FALSE))))</f>
      </c>
      <c r="AA11">
        <f>IF(E11="","",IF('②選手情報入力'!N19="","",IF(I11=1,'種目情報'!$J$4,'種目情報'!$J$6)))</f>
      </c>
      <c r="AB11">
        <f>IF(E11="","",IF('②選手情報入力'!N19="","",IF(I11=1,IF('②選手情報入力'!$N$5="","",'②選手情報入力'!$N$5),IF('②選手情報入力'!$N$6="","",'②選手情報入力'!$N$6))))</f>
      </c>
      <c r="AC11">
        <f>IF(E11="","",IF('②選手情報入力'!N19="","",0))</f>
      </c>
      <c r="AD11">
        <f>IF(E11="","",IF('②選手情報入力'!N19="","",2))</f>
      </c>
      <c r="AE11">
        <f>IF(E11="","",IF('②選手情報入力'!O19="","",IF(I11=1,'種目情報'!$J$5,'種目情報'!$J$7)))</f>
      </c>
      <c r="AF11">
        <f>IF(E11="","",IF('②選手情報入力'!O19="","",IF(I11=1,IF('②選手情報入力'!$O$5="","",'②選手情報入力'!$O$5),IF('②選手情報入力'!$O$6="","",'②選手情報入力'!$O$6))))</f>
      </c>
      <c r="AG11">
        <f>IF(E11="","",IF('②選手情報入力'!O19="","",0))</f>
      </c>
      <c r="AH11">
        <f>IF(E11="","",IF('②選手情報入力'!O19="","",2))</f>
      </c>
    </row>
    <row r="12" spans="1:34" ht="13.5">
      <c r="A12">
        <f>IF(E12="","",I12*1000000+'①学校情報入力'!$D$3*1000+'②選手情報入力'!A20)</f>
      </c>
      <c r="B12">
        <f>IF(E12="","",'①学校情報入力'!$D$3)</f>
      </c>
      <c r="E12">
        <f>IF('②選手情報入力'!B20="","",'②選手情報入力'!B20)</f>
      </c>
      <c r="F12">
        <f>IF(E12="","",'②選手情報入力'!C20)</f>
      </c>
      <c r="G12">
        <f>IF(E12="","",'②選手情報入力'!D20)</f>
      </c>
      <c r="H12">
        <f t="shared" si="0"/>
      </c>
      <c r="I12">
        <f>IF(E12="","",IF('②選手情報入力'!F20="男",1,2))</f>
      </c>
      <c r="J12">
        <f>IF(E12="","",IF('②選手情報入力'!G20="","",'②選手情報入力'!G20))</f>
      </c>
      <c r="L12">
        <f t="shared" si="1"/>
      </c>
      <c r="M12">
        <f t="shared" si="2"/>
      </c>
      <c r="O12">
        <f>IF(E12="","",IF('②選手情報入力'!H20="","",IF(I12=1,VLOOKUP('②選手情報入力'!H20,'種目情報'!$A$4:$B$21,2,FALSE),VLOOKUP('②選手情報入力'!H20,'種目情報'!$E$4:$F$20,2,FALSE))))</f>
      </c>
      <c r="P12">
        <f>IF(E12="","",IF('②選手情報入力'!I20="","",'②選手情報入力'!I20))</f>
      </c>
      <c r="Q12" s="39">
        <f>IF(E12="","",IF('②選手情報入力'!H20="","",0))</f>
      </c>
      <c r="R12">
        <f>IF(E12="","",IF('②選手情報入力'!H20="","",IF(I12=1,VLOOKUP('②選手情報入力'!H20,'種目情報'!$A$4:$C$21,3,FALSE),VLOOKUP('②選手情報入力'!H20,'種目情報'!$E$4:$G$20,3,FALSE))))</f>
      </c>
      <c r="S12">
        <f>IF(E12="","",IF('②選手情報入力'!J20="","",IF(I12=1,VLOOKUP('②選手情報入力'!J20,'種目情報'!$A$4:$B$21,2,FALSE),VLOOKUP('②選手情報入力'!J20,'種目情報'!$E$4:$F$20,2,FALSE))))</f>
      </c>
      <c r="T12">
        <f>IF(E12="","",IF('②選手情報入力'!K20="","",'②選手情報入力'!K20))</f>
      </c>
      <c r="U12" s="39">
        <f>IF(E12="","",IF('②選手情報入力'!J20="","",0))</f>
      </c>
      <c r="V12">
        <f>IF(E12="","",IF('②選手情報入力'!J20="","",IF(I12=1,VLOOKUP('②選手情報入力'!J20,'種目情報'!$A$4:$C$21,3,FALSE),VLOOKUP('②選手情報入力'!J20,'種目情報'!$E$4:$G$20,3,FALSE))))</f>
      </c>
      <c r="W12">
        <f>IF(E12="","",IF('②選手情報入力'!L20="","",IF(I12=1,VLOOKUP('②選手情報入力'!L20,'種目情報'!$A$4:$B$21,2,FALSE),VLOOKUP('②選手情報入力'!L20,'種目情報'!$E$4:$F$20,2,FALSE))))</f>
      </c>
      <c r="X12">
        <f>IF(E12="","",IF('②選手情報入力'!M20="","",'②選手情報入力'!M20))</f>
      </c>
      <c r="Y12" s="39">
        <f>IF(E12="","",IF('②選手情報入力'!L20="","",0))</f>
      </c>
      <c r="Z12">
        <f>IF(E12="","",IF('②選手情報入力'!L20="","",IF(I12=1,VLOOKUP('②選手情報入力'!L20,'種目情報'!$A$4:$C$21,3,FALSE),VLOOKUP('②選手情報入力'!L20,'種目情報'!$E$4:$G$20,3,FALSE))))</f>
      </c>
      <c r="AA12">
        <f>IF(E12="","",IF('②選手情報入力'!N20="","",IF(I12=1,'種目情報'!$J$4,'種目情報'!$J$6)))</f>
      </c>
      <c r="AB12">
        <f>IF(E12="","",IF('②選手情報入力'!N20="","",IF(I12=1,IF('②選手情報入力'!$N$5="","",'②選手情報入力'!$N$5),IF('②選手情報入力'!$N$6="","",'②選手情報入力'!$N$6))))</f>
      </c>
      <c r="AC12">
        <f>IF(E12="","",IF('②選手情報入力'!N20="","",0))</f>
      </c>
      <c r="AD12">
        <f>IF(E12="","",IF('②選手情報入力'!N20="","",2))</f>
      </c>
      <c r="AE12">
        <f>IF(E12="","",IF('②選手情報入力'!O20="","",IF(I12=1,'種目情報'!$J$5,'種目情報'!$J$7)))</f>
      </c>
      <c r="AF12">
        <f>IF(E12="","",IF('②選手情報入力'!O20="","",IF(I12=1,IF('②選手情報入力'!$O$5="","",'②選手情報入力'!$O$5),IF('②選手情報入力'!$O$6="","",'②選手情報入力'!$O$6))))</f>
      </c>
      <c r="AG12">
        <f>IF(E12="","",IF('②選手情報入力'!O20="","",0))</f>
      </c>
      <c r="AH12">
        <f>IF(E12="","",IF('②選手情報入力'!O20="","",2))</f>
      </c>
    </row>
    <row r="13" spans="1:34" ht="13.5">
      <c r="A13">
        <f>IF(E13="","",I13*1000000+'①学校情報入力'!$D$3*1000+'②選手情報入力'!A21)</f>
      </c>
      <c r="B13">
        <f>IF(E13="","",'①学校情報入力'!$D$3)</f>
      </c>
      <c r="E13">
        <f>IF('②選手情報入力'!B21="","",'②選手情報入力'!B21)</f>
      </c>
      <c r="F13">
        <f>IF(E13="","",'②選手情報入力'!C21)</f>
      </c>
      <c r="G13">
        <f>IF(E13="","",'②選手情報入力'!D21)</f>
      </c>
      <c r="H13">
        <f t="shared" si="0"/>
      </c>
      <c r="I13">
        <f>IF(E13="","",IF('②選手情報入力'!F21="男",1,2))</f>
      </c>
      <c r="J13">
        <f>IF(E13="","",IF('②選手情報入力'!G21="","",'②選手情報入力'!G21))</f>
      </c>
      <c r="L13">
        <f t="shared" si="1"/>
      </c>
      <c r="M13">
        <f t="shared" si="2"/>
      </c>
      <c r="O13">
        <f>IF(E13="","",IF('②選手情報入力'!H21="","",IF(I13=1,VLOOKUP('②選手情報入力'!H21,'種目情報'!$A$4:$B$21,2,FALSE),VLOOKUP('②選手情報入力'!H21,'種目情報'!$E$4:$F$20,2,FALSE))))</f>
      </c>
      <c r="P13">
        <f>IF(E13="","",IF('②選手情報入力'!I21="","",'②選手情報入力'!I21))</f>
      </c>
      <c r="Q13" s="39">
        <f>IF(E13="","",IF('②選手情報入力'!H21="","",0))</f>
      </c>
      <c r="R13">
        <f>IF(E13="","",IF('②選手情報入力'!H21="","",IF(I13=1,VLOOKUP('②選手情報入力'!H21,'種目情報'!$A$4:$C$21,3,FALSE),VLOOKUP('②選手情報入力'!H21,'種目情報'!$E$4:$G$20,3,FALSE))))</f>
      </c>
      <c r="S13">
        <f>IF(E13="","",IF('②選手情報入力'!J21="","",IF(I13=1,VLOOKUP('②選手情報入力'!J21,'種目情報'!$A$4:$B$21,2,FALSE),VLOOKUP('②選手情報入力'!J21,'種目情報'!$E$4:$F$20,2,FALSE))))</f>
      </c>
      <c r="T13">
        <f>IF(E13="","",IF('②選手情報入力'!K21="","",'②選手情報入力'!K21))</f>
      </c>
      <c r="U13" s="39">
        <f>IF(E13="","",IF('②選手情報入力'!J21="","",0))</f>
      </c>
      <c r="V13">
        <f>IF(E13="","",IF('②選手情報入力'!J21="","",IF(I13=1,VLOOKUP('②選手情報入力'!J21,'種目情報'!$A$4:$C$21,3,FALSE),VLOOKUP('②選手情報入力'!J21,'種目情報'!$E$4:$G$20,3,FALSE))))</f>
      </c>
      <c r="W13">
        <f>IF(E13="","",IF('②選手情報入力'!L21="","",IF(I13=1,VLOOKUP('②選手情報入力'!L21,'種目情報'!$A$4:$B$21,2,FALSE),VLOOKUP('②選手情報入力'!L21,'種目情報'!$E$4:$F$20,2,FALSE))))</f>
      </c>
      <c r="X13">
        <f>IF(E13="","",IF('②選手情報入力'!M21="","",'②選手情報入力'!M21))</f>
      </c>
      <c r="Y13" s="39">
        <f>IF(E13="","",IF('②選手情報入力'!L21="","",0))</f>
      </c>
      <c r="Z13">
        <f>IF(E13="","",IF('②選手情報入力'!L21="","",IF(I13=1,VLOOKUP('②選手情報入力'!L21,'種目情報'!$A$4:$C$21,3,FALSE),VLOOKUP('②選手情報入力'!L21,'種目情報'!$E$4:$G$20,3,FALSE))))</f>
      </c>
      <c r="AA13">
        <f>IF(E13="","",IF('②選手情報入力'!N21="","",IF(I13=1,'種目情報'!$J$4,'種目情報'!$J$6)))</f>
      </c>
      <c r="AB13">
        <f>IF(E13="","",IF('②選手情報入力'!N21="","",IF(I13=1,IF('②選手情報入力'!$N$5="","",'②選手情報入力'!$N$5),IF('②選手情報入力'!$N$6="","",'②選手情報入力'!$N$6))))</f>
      </c>
      <c r="AC13">
        <f>IF(E13="","",IF('②選手情報入力'!N21="","",0))</f>
      </c>
      <c r="AD13">
        <f>IF(E13="","",IF('②選手情報入力'!N21="","",2))</f>
      </c>
      <c r="AE13">
        <f>IF(E13="","",IF('②選手情報入力'!O21="","",IF(I13=1,'種目情報'!$J$5,'種目情報'!$J$7)))</f>
      </c>
      <c r="AF13">
        <f>IF(E13="","",IF('②選手情報入力'!O21="","",IF(I13=1,IF('②選手情報入力'!$O$5="","",'②選手情報入力'!$O$5),IF('②選手情報入力'!$O$6="","",'②選手情報入力'!$O$6))))</f>
      </c>
      <c r="AG13">
        <f>IF(E13="","",IF('②選手情報入力'!O21="","",0))</f>
      </c>
      <c r="AH13">
        <f>IF(E13="","",IF('②選手情報入力'!O21="","",2))</f>
      </c>
    </row>
    <row r="14" spans="1:34" ht="13.5">
      <c r="A14">
        <f>IF(E14="","",I14*1000000+'①学校情報入力'!$D$3*1000+'②選手情報入力'!A22)</f>
      </c>
      <c r="B14">
        <f>IF(E14="","",'①学校情報入力'!$D$3)</f>
      </c>
      <c r="E14">
        <f>IF('②選手情報入力'!B22="","",'②選手情報入力'!B22)</f>
      </c>
      <c r="F14">
        <f>IF(E14="","",'②選手情報入力'!C22)</f>
      </c>
      <c r="G14">
        <f>IF(E14="","",'②選手情報入力'!D22)</f>
      </c>
      <c r="H14">
        <f t="shared" si="0"/>
      </c>
      <c r="I14">
        <f>IF(E14="","",IF('②選手情報入力'!F22="男",1,2))</f>
      </c>
      <c r="J14">
        <f>IF(E14="","",IF('②選手情報入力'!G22="","",'②選手情報入力'!G22))</f>
      </c>
      <c r="L14">
        <f t="shared" si="1"/>
      </c>
      <c r="M14">
        <f t="shared" si="2"/>
      </c>
      <c r="O14">
        <f>IF(E14="","",IF('②選手情報入力'!H22="","",IF(I14=1,VLOOKUP('②選手情報入力'!H22,'種目情報'!$A$4:$B$21,2,FALSE),VLOOKUP('②選手情報入力'!H22,'種目情報'!$E$4:$F$20,2,FALSE))))</f>
      </c>
      <c r="P14">
        <f>IF(E14="","",IF('②選手情報入力'!I22="","",'②選手情報入力'!I22))</f>
      </c>
      <c r="Q14" s="39">
        <f>IF(E14="","",IF('②選手情報入力'!H22="","",0))</f>
      </c>
      <c r="R14">
        <f>IF(E14="","",IF('②選手情報入力'!H22="","",IF(I14=1,VLOOKUP('②選手情報入力'!H22,'種目情報'!$A$4:$C$21,3,FALSE),VLOOKUP('②選手情報入力'!H22,'種目情報'!$E$4:$G$20,3,FALSE))))</f>
      </c>
      <c r="S14">
        <f>IF(E14="","",IF('②選手情報入力'!J22="","",IF(I14=1,VLOOKUP('②選手情報入力'!J22,'種目情報'!$A$4:$B$21,2,FALSE),VLOOKUP('②選手情報入力'!J22,'種目情報'!$E$4:$F$20,2,FALSE))))</f>
      </c>
      <c r="T14">
        <f>IF(E14="","",IF('②選手情報入力'!K22="","",'②選手情報入力'!K22))</f>
      </c>
      <c r="U14" s="39">
        <f>IF(E14="","",IF('②選手情報入力'!J22="","",0))</f>
      </c>
      <c r="V14">
        <f>IF(E14="","",IF('②選手情報入力'!J22="","",IF(I14=1,VLOOKUP('②選手情報入力'!J22,'種目情報'!$A$4:$C$21,3,FALSE),VLOOKUP('②選手情報入力'!J22,'種目情報'!$E$4:$G$20,3,FALSE))))</f>
      </c>
      <c r="W14">
        <f>IF(E14="","",IF('②選手情報入力'!L22="","",IF(I14=1,VLOOKUP('②選手情報入力'!L22,'種目情報'!$A$4:$B$21,2,FALSE),VLOOKUP('②選手情報入力'!L22,'種目情報'!$E$4:$F$20,2,FALSE))))</f>
      </c>
      <c r="X14">
        <f>IF(E14="","",IF('②選手情報入力'!M22="","",'②選手情報入力'!M22))</f>
      </c>
      <c r="Y14" s="39">
        <f>IF(E14="","",IF('②選手情報入力'!L22="","",0))</f>
      </c>
      <c r="Z14">
        <f>IF(E14="","",IF('②選手情報入力'!L22="","",IF(I14=1,VLOOKUP('②選手情報入力'!L22,'種目情報'!$A$4:$C$21,3,FALSE),VLOOKUP('②選手情報入力'!L22,'種目情報'!$E$4:$G$20,3,FALSE))))</f>
      </c>
      <c r="AA14">
        <f>IF(E14="","",IF('②選手情報入力'!N22="","",IF(I14=1,'種目情報'!$J$4,'種目情報'!$J$6)))</f>
      </c>
      <c r="AB14">
        <f>IF(E14="","",IF('②選手情報入力'!N22="","",IF(I14=1,IF('②選手情報入力'!$N$5="","",'②選手情報入力'!$N$5),IF('②選手情報入力'!$N$6="","",'②選手情報入力'!$N$6))))</f>
      </c>
      <c r="AC14">
        <f>IF(E14="","",IF('②選手情報入力'!N22="","",0))</f>
      </c>
      <c r="AD14">
        <f>IF(E14="","",IF('②選手情報入力'!N22="","",2))</f>
      </c>
      <c r="AE14">
        <f>IF(E14="","",IF('②選手情報入力'!O22="","",IF(I14=1,'種目情報'!$J$5,'種目情報'!$J$7)))</f>
      </c>
      <c r="AF14">
        <f>IF(E14="","",IF('②選手情報入力'!O22="","",IF(I14=1,IF('②選手情報入力'!$O$5="","",'②選手情報入力'!$O$5),IF('②選手情報入力'!$O$6="","",'②選手情報入力'!$O$6))))</f>
      </c>
      <c r="AG14">
        <f>IF(E14="","",IF('②選手情報入力'!O22="","",0))</f>
      </c>
      <c r="AH14">
        <f>IF(E14="","",IF('②選手情報入力'!O22="","",2))</f>
      </c>
    </row>
    <row r="15" spans="1:34" ht="13.5">
      <c r="A15">
        <f>IF(E15="","",I15*1000000+'①学校情報入力'!$D$3*1000+'②選手情報入力'!A23)</f>
      </c>
      <c r="B15">
        <f>IF(E15="","",'①学校情報入力'!$D$3)</f>
      </c>
      <c r="E15">
        <f>IF('②選手情報入力'!B23="","",'②選手情報入力'!B23)</f>
      </c>
      <c r="F15">
        <f>IF(E15="","",'②選手情報入力'!C23)</f>
      </c>
      <c r="G15">
        <f>IF(E15="","",'②選手情報入力'!D23)</f>
      </c>
      <c r="H15">
        <f t="shared" si="0"/>
      </c>
      <c r="I15">
        <f>IF(E15="","",IF('②選手情報入力'!F23="男",1,2))</f>
      </c>
      <c r="J15">
        <f>IF(E15="","",IF('②選手情報入力'!G23="","",'②選手情報入力'!G23))</f>
      </c>
      <c r="L15">
        <f t="shared" si="1"/>
      </c>
      <c r="M15">
        <f t="shared" si="2"/>
      </c>
      <c r="O15">
        <f>IF(E15="","",IF('②選手情報入力'!H23="","",IF(I15=1,VLOOKUP('②選手情報入力'!H23,'種目情報'!$A$4:$B$21,2,FALSE),VLOOKUP('②選手情報入力'!H23,'種目情報'!$E$4:$F$20,2,FALSE))))</f>
      </c>
      <c r="P15">
        <f>IF(E15="","",IF('②選手情報入力'!I23="","",'②選手情報入力'!I23))</f>
      </c>
      <c r="Q15" s="39">
        <f>IF(E15="","",IF('②選手情報入力'!H23="","",0))</f>
      </c>
      <c r="R15">
        <f>IF(E15="","",IF('②選手情報入力'!H23="","",IF(I15=1,VLOOKUP('②選手情報入力'!H23,'種目情報'!$A$4:$C$21,3,FALSE),VLOOKUP('②選手情報入力'!H23,'種目情報'!$E$4:$G$20,3,FALSE))))</f>
      </c>
      <c r="S15">
        <f>IF(E15="","",IF('②選手情報入力'!J23="","",IF(I15=1,VLOOKUP('②選手情報入力'!J23,'種目情報'!$A$4:$B$21,2,FALSE),VLOOKUP('②選手情報入力'!J23,'種目情報'!$E$4:$F$20,2,FALSE))))</f>
      </c>
      <c r="T15">
        <f>IF(E15="","",IF('②選手情報入力'!K23="","",'②選手情報入力'!K23))</f>
      </c>
      <c r="U15" s="39">
        <f>IF(E15="","",IF('②選手情報入力'!J23="","",0))</f>
      </c>
      <c r="V15">
        <f>IF(E15="","",IF('②選手情報入力'!J23="","",IF(I15=1,VLOOKUP('②選手情報入力'!J23,'種目情報'!$A$4:$C$21,3,FALSE),VLOOKUP('②選手情報入力'!J23,'種目情報'!$E$4:$G$20,3,FALSE))))</f>
      </c>
      <c r="W15">
        <f>IF(E15="","",IF('②選手情報入力'!L23="","",IF(I15=1,VLOOKUP('②選手情報入力'!L23,'種目情報'!$A$4:$B$21,2,FALSE),VLOOKUP('②選手情報入力'!L23,'種目情報'!$E$4:$F$20,2,FALSE))))</f>
      </c>
      <c r="X15">
        <f>IF(E15="","",IF('②選手情報入力'!M23="","",'②選手情報入力'!M23))</f>
      </c>
      <c r="Y15" s="39">
        <f>IF(E15="","",IF('②選手情報入力'!L23="","",0))</f>
      </c>
      <c r="Z15">
        <f>IF(E15="","",IF('②選手情報入力'!L23="","",IF(I15=1,VLOOKUP('②選手情報入力'!L23,'種目情報'!$A$4:$C$21,3,FALSE),VLOOKUP('②選手情報入力'!L23,'種目情報'!$E$4:$G$20,3,FALSE))))</f>
      </c>
      <c r="AA15">
        <f>IF(E15="","",IF('②選手情報入力'!N23="","",IF(I15=1,'種目情報'!$J$4,'種目情報'!$J$6)))</f>
      </c>
      <c r="AB15">
        <f>IF(E15="","",IF('②選手情報入力'!N23="","",IF(I15=1,IF('②選手情報入力'!$N$5="","",'②選手情報入力'!$N$5),IF('②選手情報入力'!$N$6="","",'②選手情報入力'!$N$6))))</f>
      </c>
      <c r="AC15">
        <f>IF(E15="","",IF('②選手情報入力'!N23="","",0))</f>
      </c>
      <c r="AD15">
        <f>IF(E15="","",IF('②選手情報入力'!N23="","",2))</f>
      </c>
      <c r="AE15">
        <f>IF(E15="","",IF('②選手情報入力'!O23="","",IF(I15=1,'種目情報'!$J$5,'種目情報'!$J$7)))</f>
      </c>
      <c r="AF15">
        <f>IF(E15="","",IF('②選手情報入力'!O23="","",IF(I15=1,IF('②選手情報入力'!$O$5="","",'②選手情報入力'!$O$5),IF('②選手情報入力'!$O$6="","",'②選手情報入力'!$O$6))))</f>
      </c>
      <c r="AG15">
        <f>IF(E15="","",IF('②選手情報入力'!O23="","",0))</f>
      </c>
      <c r="AH15">
        <f>IF(E15="","",IF('②選手情報入力'!O23="","",2))</f>
      </c>
    </row>
    <row r="16" spans="1:34" ht="13.5">
      <c r="A16">
        <f>IF(E16="","",I16*1000000+'①学校情報入力'!$D$3*1000+'②選手情報入力'!A24)</f>
      </c>
      <c r="B16">
        <f>IF(E16="","",'①学校情報入力'!$D$3)</f>
      </c>
      <c r="E16">
        <f>IF('②選手情報入力'!B24="","",'②選手情報入力'!B24)</f>
      </c>
      <c r="F16">
        <f>IF(E16="","",'②選手情報入力'!C24)</f>
      </c>
      <c r="G16">
        <f>IF(E16="","",'②選手情報入力'!D24)</f>
      </c>
      <c r="H16">
        <f t="shared" si="0"/>
      </c>
      <c r="I16">
        <f>IF(E16="","",IF('②選手情報入力'!F24="男",1,2))</f>
      </c>
      <c r="J16">
        <f>IF(E16="","",IF('②選手情報入力'!G24="","",'②選手情報入力'!G24))</f>
      </c>
      <c r="L16">
        <f t="shared" si="1"/>
      </c>
      <c r="M16">
        <f t="shared" si="2"/>
      </c>
      <c r="O16">
        <f>IF(E16="","",IF('②選手情報入力'!H24="","",IF(I16=1,VLOOKUP('②選手情報入力'!H24,'種目情報'!$A$4:$B$21,2,FALSE),VLOOKUP('②選手情報入力'!H24,'種目情報'!$E$4:$F$20,2,FALSE))))</f>
      </c>
      <c r="P16">
        <f>IF(E16="","",IF('②選手情報入力'!I24="","",'②選手情報入力'!I24))</f>
      </c>
      <c r="Q16" s="39">
        <f>IF(E16="","",IF('②選手情報入力'!H24="","",0))</f>
      </c>
      <c r="R16">
        <f>IF(E16="","",IF('②選手情報入力'!H24="","",IF(I16=1,VLOOKUP('②選手情報入力'!H24,'種目情報'!$A$4:$C$21,3,FALSE),VLOOKUP('②選手情報入力'!H24,'種目情報'!$E$4:$G$20,3,FALSE))))</f>
      </c>
      <c r="S16">
        <f>IF(E16="","",IF('②選手情報入力'!J24="","",IF(I16=1,VLOOKUP('②選手情報入力'!J24,'種目情報'!$A$4:$B$21,2,FALSE),VLOOKUP('②選手情報入力'!J24,'種目情報'!$E$4:$F$20,2,FALSE))))</f>
      </c>
      <c r="T16">
        <f>IF(E16="","",IF('②選手情報入力'!K24="","",'②選手情報入力'!K24))</f>
      </c>
      <c r="U16" s="39">
        <f>IF(E16="","",IF('②選手情報入力'!J24="","",0))</f>
      </c>
      <c r="V16">
        <f>IF(E16="","",IF('②選手情報入力'!J24="","",IF(I16=1,VLOOKUP('②選手情報入力'!J24,'種目情報'!$A$4:$C$21,3,FALSE),VLOOKUP('②選手情報入力'!J24,'種目情報'!$E$4:$G$20,3,FALSE))))</f>
      </c>
      <c r="W16">
        <f>IF(E16="","",IF('②選手情報入力'!L24="","",IF(I16=1,VLOOKUP('②選手情報入力'!L24,'種目情報'!$A$4:$B$21,2,FALSE),VLOOKUP('②選手情報入力'!L24,'種目情報'!$E$4:$F$20,2,FALSE))))</f>
      </c>
      <c r="X16">
        <f>IF(E16="","",IF('②選手情報入力'!M24="","",'②選手情報入力'!M24))</f>
      </c>
      <c r="Y16" s="39">
        <f>IF(E16="","",IF('②選手情報入力'!L24="","",0))</f>
      </c>
      <c r="Z16">
        <f>IF(E16="","",IF('②選手情報入力'!L24="","",IF(I16=1,VLOOKUP('②選手情報入力'!L24,'種目情報'!$A$4:$C$21,3,FALSE),VLOOKUP('②選手情報入力'!L24,'種目情報'!$E$4:$G$20,3,FALSE))))</f>
      </c>
      <c r="AA16">
        <f>IF(E16="","",IF('②選手情報入力'!N24="","",IF(I16=1,'種目情報'!$J$4,'種目情報'!$J$6)))</f>
      </c>
      <c r="AB16">
        <f>IF(E16="","",IF('②選手情報入力'!N24="","",IF(I16=1,IF('②選手情報入力'!$N$5="","",'②選手情報入力'!$N$5),IF('②選手情報入力'!$N$6="","",'②選手情報入力'!$N$6))))</f>
      </c>
      <c r="AC16">
        <f>IF(E16="","",IF('②選手情報入力'!N24="","",0))</f>
      </c>
      <c r="AD16">
        <f>IF(E16="","",IF('②選手情報入力'!N24="","",2))</f>
      </c>
      <c r="AE16">
        <f>IF(E16="","",IF('②選手情報入力'!O24="","",IF(I16=1,'種目情報'!$J$5,'種目情報'!$J$7)))</f>
      </c>
      <c r="AF16">
        <f>IF(E16="","",IF('②選手情報入力'!O24="","",IF(I16=1,IF('②選手情報入力'!$O$5="","",'②選手情報入力'!$O$5),IF('②選手情報入力'!$O$6="","",'②選手情報入力'!$O$6))))</f>
      </c>
      <c r="AG16">
        <f>IF(E16="","",IF('②選手情報入力'!O24="","",0))</f>
      </c>
      <c r="AH16">
        <f>IF(E16="","",IF('②選手情報入力'!O24="","",2))</f>
      </c>
    </row>
    <row r="17" spans="1:34" ht="13.5">
      <c r="A17">
        <f>IF(E17="","",I17*1000000+'①学校情報入力'!$D$3*1000+'②選手情報入力'!A25)</f>
      </c>
      <c r="B17">
        <f>IF(E17="","",'①学校情報入力'!$D$3)</f>
      </c>
      <c r="E17">
        <f>IF('②選手情報入力'!B25="","",'②選手情報入力'!B25)</f>
      </c>
      <c r="F17">
        <f>IF(E17="","",'②選手情報入力'!C25)</f>
      </c>
      <c r="G17">
        <f>IF(E17="","",'②選手情報入力'!D25)</f>
      </c>
      <c r="H17">
        <f t="shared" si="0"/>
      </c>
      <c r="I17">
        <f>IF(E17="","",IF('②選手情報入力'!F25="男",1,2))</f>
      </c>
      <c r="J17">
        <f>IF(E17="","",IF('②選手情報入力'!G25="","",'②選手情報入力'!G25))</f>
      </c>
      <c r="L17">
        <f t="shared" si="1"/>
      </c>
      <c r="M17">
        <f t="shared" si="2"/>
      </c>
      <c r="O17">
        <f>IF(E17="","",IF('②選手情報入力'!H25="","",IF(I17=1,VLOOKUP('②選手情報入力'!H25,'種目情報'!$A$4:$B$21,2,FALSE),VLOOKUP('②選手情報入力'!H25,'種目情報'!$E$4:$F$20,2,FALSE))))</f>
      </c>
      <c r="P17">
        <f>IF(E17="","",IF('②選手情報入力'!I25="","",'②選手情報入力'!I25))</f>
      </c>
      <c r="Q17" s="39">
        <f>IF(E17="","",IF('②選手情報入力'!H25="","",0))</f>
      </c>
      <c r="R17">
        <f>IF(E17="","",IF('②選手情報入力'!H25="","",IF(I17=1,VLOOKUP('②選手情報入力'!H25,'種目情報'!$A$4:$C$21,3,FALSE),VLOOKUP('②選手情報入力'!H25,'種目情報'!$E$4:$G$20,3,FALSE))))</f>
      </c>
      <c r="S17">
        <f>IF(E17="","",IF('②選手情報入力'!J25="","",IF(I17=1,VLOOKUP('②選手情報入力'!J25,'種目情報'!$A$4:$B$21,2,FALSE),VLOOKUP('②選手情報入力'!J25,'種目情報'!$E$4:$F$20,2,FALSE))))</f>
      </c>
      <c r="T17">
        <f>IF(E17="","",IF('②選手情報入力'!K25="","",'②選手情報入力'!K25))</f>
      </c>
      <c r="U17" s="39">
        <f>IF(E17="","",IF('②選手情報入力'!J25="","",0))</f>
      </c>
      <c r="V17">
        <f>IF(E17="","",IF('②選手情報入力'!J25="","",IF(I17=1,VLOOKUP('②選手情報入力'!J25,'種目情報'!$A$4:$C$21,3,FALSE),VLOOKUP('②選手情報入力'!J25,'種目情報'!$E$4:$G$20,3,FALSE))))</f>
      </c>
      <c r="W17">
        <f>IF(E17="","",IF('②選手情報入力'!L25="","",IF(I17=1,VLOOKUP('②選手情報入力'!L25,'種目情報'!$A$4:$B$21,2,FALSE),VLOOKUP('②選手情報入力'!L25,'種目情報'!$E$4:$F$20,2,FALSE))))</f>
      </c>
      <c r="X17">
        <f>IF(E17="","",IF('②選手情報入力'!M25="","",'②選手情報入力'!M25))</f>
      </c>
      <c r="Y17" s="39">
        <f>IF(E17="","",IF('②選手情報入力'!L25="","",0))</f>
      </c>
      <c r="Z17">
        <f>IF(E17="","",IF('②選手情報入力'!L25="","",IF(I17=1,VLOOKUP('②選手情報入力'!L25,'種目情報'!$A$4:$C$21,3,FALSE),VLOOKUP('②選手情報入力'!L25,'種目情報'!$E$4:$G$20,3,FALSE))))</f>
      </c>
      <c r="AA17">
        <f>IF(E17="","",IF('②選手情報入力'!N25="","",IF(I17=1,'種目情報'!$J$4,'種目情報'!$J$6)))</f>
      </c>
      <c r="AB17">
        <f>IF(E17="","",IF('②選手情報入力'!N25="","",IF(I17=1,IF('②選手情報入力'!$N$5="","",'②選手情報入力'!$N$5),IF('②選手情報入力'!$N$6="","",'②選手情報入力'!$N$6))))</f>
      </c>
      <c r="AC17">
        <f>IF(E17="","",IF('②選手情報入力'!N25="","",0))</f>
      </c>
      <c r="AD17">
        <f>IF(E17="","",IF('②選手情報入力'!N25="","",2))</f>
      </c>
      <c r="AE17">
        <f>IF(E17="","",IF('②選手情報入力'!O25="","",IF(I17=1,'種目情報'!$J$5,'種目情報'!$J$7)))</f>
      </c>
      <c r="AF17">
        <f>IF(E17="","",IF('②選手情報入力'!O25="","",IF(I17=1,IF('②選手情報入力'!$O$5="","",'②選手情報入力'!$O$5),IF('②選手情報入力'!$O$6="","",'②選手情報入力'!$O$6))))</f>
      </c>
      <c r="AG17">
        <f>IF(E17="","",IF('②選手情報入力'!O25="","",0))</f>
      </c>
      <c r="AH17">
        <f>IF(E17="","",IF('②選手情報入力'!O25="","",2))</f>
      </c>
    </row>
    <row r="18" spans="1:34" ht="13.5">
      <c r="A18">
        <f>IF(E18="","",I18*1000000+'①学校情報入力'!$D$3*1000+'②選手情報入力'!A26)</f>
      </c>
      <c r="B18">
        <f>IF(E18="","",'①学校情報入力'!$D$3)</f>
      </c>
      <c r="E18">
        <f>IF('②選手情報入力'!B26="","",'②選手情報入力'!B26)</f>
      </c>
      <c r="F18">
        <f>IF(E18="","",'②選手情報入力'!C26)</f>
      </c>
      <c r="G18">
        <f>IF(E18="","",'②選手情報入力'!D26)</f>
      </c>
      <c r="H18">
        <f t="shared" si="0"/>
      </c>
      <c r="I18">
        <f>IF(E18="","",IF('②選手情報入力'!F26="男",1,2))</f>
      </c>
      <c r="J18">
        <f>IF(E18="","",IF('②選手情報入力'!G26="","",'②選手情報入力'!G26))</f>
      </c>
      <c r="L18">
        <f t="shared" si="1"/>
      </c>
      <c r="M18">
        <f t="shared" si="2"/>
      </c>
      <c r="O18">
        <f>IF(E18="","",IF('②選手情報入力'!H26="","",IF(I18=1,VLOOKUP('②選手情報入力'!H26,'種目情報'!$A$4:$B$21,2,FALSE),VLOOKUP('②選手情報入力'!H26,'種目情報'!$E$4:$F$20,2,FALSE))))</f>
      </c>
      <c r="P18">
        <f>IF(E18="","",IF('②選手情報入力'!I26="","",'②選手情報入力'!I26))</f>
      </c>
      <c r="Q18" s="39">
        <f>IF(E18="","",IF('②選手情報入力'!H26="","",0))</f>
      </c>
      <c r="R18">
        <f>IF(E18="","",IF('②選手情報入力'!H26="","",IF(I18=1,VLOOKUP('②選手情報入力'!H26,'種目情報'!$A$4:$C$21,3,FALSE),VLOOKUP('②選手情報入力'!H26,'種目情報'!$E$4:$G$20,3,FALSE))))</f>
      </c>
      <c r="S18">
        <f>IF(E18="","",IF('②選手情報入力'!J26="","",IF(I18=1,VLOOKUP('②選手情報入力'!J26,'種目情報'!$A$4:$B$21,2,FALSE),VLOOKUP('②選手情報入力'!J26,'種目情報'!$E$4:$F$20,2,FALSE))))</f>
      </c>
      <c r="T18">
        <f>IF(E18="","",IF('②選手情報入力'!K26="","",'②選手情報入力'!K26))</f>
      </c>
      <c r="U18" s="39">
        <f>IF(E18="","",IF('②選手情報入力'!J26="","",0))</f>
      </c>
      <c r="V18">
        <f>IF(E18="","",IF('②選手情報入力'!J26="","",IF(I18=1,VLOOKUP('②選手情報入力'!J26,'種目情報'!$A$4:$C$21,3,FALSE),VLOOKUP('②選手情報入力'!J26,'種目情報'!$E$4:$G$20,3,FALSE))))</f>
      </c>
      <c r="W18">
        <f>IF(E18="","",IF('②選手情報入力'!L26="","",IF(I18=1,VLOOKUP('②選手情報入力'!L26,'種目情報'!$A$4:$B$21,2,FALSE),VLOOKUP('②選手情報入力'!L26,'種目情報'!$E$4:$F$20,2,FALSE))))</f>
      </c>
      <c r="X18">
        <f>IF(E18="","",IF('②選手情報入力'!M26="","",'②選手情報入力'!M26))</f>
      </c>
      <c r="Y18" s="39">
        <f>IF(E18="","",IF('②選手情報入力'!L26="","",0))</f>
      </c>
      <c r="Z18">
        <f>IF(E18="","",IF('②選手情報入力'!L26="","",IF(I18=1,VLOOKUP('②選手情報入力'!L26,'種目情報'!$A$4:$C$21,3,FALSE),VLOOKUP('②選手情報入力'!L26,'種目情報'!$E$4:$G$20,3,FALSE))))</f>
      </c>
      <c r="AA18">
        <f>IF(E18="","",IF('②選手情報入力'!N26="","",IF(I18=1,'種目情報'!$J$4,'種目情報'!$J$6)))</f>
      </c>
      <c r="AB18">
        <f>IF(E18="","",IF('②選手情報入力'!N26="","",IF(I18=1,IF('②選手情報入力'!$N$5="","",'②選手情報入力'!$N$5),IF('②選手情報入力'!$N$6="","",'②選手情報入力'!$N$6))))</f>
      </c>
      <c r="AC18">
        <f>IF(E18="","",IF('②選手情報入力'!N26="","",0))</f>
      </c>
      <c r="AD18">
        <f>IF(E18="","",IF('②選手情報入力'!N26="","",2))</f>
      </c>
      <c r="AE18">
        <f>IF(E18="","",IF('②選手情報入力'!O26="","",IF(I18=1,'種目情報'!$J$5,'種目情報'!$J$7)))</f>
      </c>
      <c r="AF18">
        <f>IF(E18="","",IF('②選手情報入力'!O26="","",IF(I18=1,IF('②選手情報入力'!$O$5="","",'②選手情報入力'!$O$5),IF('②選手情報入力'!$O$6="","",'②選手情報入力'!$O$6))))</f>
      </c>
      <c r="AG18">
        <f>IF(E18="","",IF('②選手情報入力'!O26="","",0))</f>
      </c>
      <c r="AH18">
        <f>IF(E18="","",IF('②選手情報入力'!O26="","",2))</f>
      </c>
    </row>
    <row r="19" spans="1:34" ht="13.5">
      <c r="A19">
        <f>IF(E19="","",I19*1000000+'①学校情報入力'!$D$3*1000+'②選手情報入力'!A27)</f>
      </c>
      <c r="B19">
        <f>IF(E19="","",'①学校情報入力'!$D$3)</f>
      </c>
      <c r="E19">
        <f>IF('②選手情報入力'!B27="","",'②選手情報入力'!B27)</f>
      </c>
      <c r="F19">
        <f>IF(E19="","",'②選手情報入力'!C27)</f>
      </c>
      <c r="G19">
        <f>IF(E19="","",'②選手情報入力'!D27)</f>
      </c>
      <c r="H19">
        <f t="shared" si="0"/>
      </c>
      <c r="I19">
        <f>IF(E19="","",IF('②選手情報入力'!F27="男",1,2))</f>
      </c>
      <c r="J19">
        <f>IF(E19="","",IF('②選手情報入力'!G27="","",'②選手情報入力'!G27))</f>
      </c>
      <c r="L19">
        <f t="shared" si="1"/>
      </c>
      <c r="M19">
        <f t="shared" si="2"/>
      </c>
      <c r="O19">
        <f>IF(E19="","",IF('②選手情報入力'!H27="","",IF(I19=1,VLOOKUP('②選手情報入力'!H27,'種目情報'!$A$4:$B$21,2,FALSE),VLOOKUP('②選手情報入力'!H27,'種目情報'!$E$4:$F$20,2,FALSE))))</f>
      </c>
      <c r="P19">
        <f>IF(E19="","",IF('②選手情報入力'!I27="","",'②選手情報入力'!I27))</f>
      </c>
      <c r="Q19" s="39">
        <f>IF(E19="","",IF('②選手情報入力'!H27="","",0))</f>
      </c>
      <c r="R19">
        <f>IF(E19="","",IF('②選手情報入力'!H27="","",IF(I19=1,VLOOKUP('②選手情報入力'!H27,'種目情報'!$A$4:$C$21,3,FALSE),VLOOKUP('②選手情報入力'!H27,'種目情報'!$E$4:$G$20,3,FALSE))))</f>
      </c>
      <c r="S19">
        <f>IF(E19="","",IF('②選手情報入力'!J27="","",IF(I19=1,VLOOKUP('②選手情報入力'!J27,'種目情報'!$A$4:$B$21,2,FALSE),VLOOKUP('②選手情報入力'!J27,'種目情報'!$E$4:$F$20,2,FALSE))))</f>
      </c>
      <c r="T19">
        <f>IF(E19="","",IF('②選手情報入力'!K27="","",'②選手情報入力'!K27))</f>
      </c>
      <c r="U19" s="39">
        <f>IF(E19="","",IF('②選手情報入力'!J27="","",0))</f>
      </c>
      <c r="V19">
        <f>IF(E19="","",IF('②選手情報入力'!J27="","",IF(I19=1,VLOOKUP('②選手情報入力'!J27,'種目情報'!$A$4:$C$21,3,FALSE),VLOOKUP('②選手情報入力'!J27,'種目情報'!$E$4:$G$20,3,FALSE))))</f>
      </c>
      <c r="W19">
        <f>IF(E19="","",IF('②選手情報入力'!L27="","",IF(I19=1,VLOOKUP('②選手情報入力'!L27,'種目情報'!$A$4:$B$21,2,FALSE),VLOOKUP('②選手情報入力'!L27,'種目情報'!$E$4:$F$20,2,FALSE))))</f>
      </c>
      <c r="X19">
        <f>IF(E19="","",IF('②選手情報入力'!M27="","",'②選手情報入力'!M27))</f>
      </c>
      <c r="Y19" s="39">
        <f>IF(E19="","",IF('②選手情報入力'!L27="","",0))</f>
      </c>
      <c r="Z19">
        <f>IF(E19="","",IF('②選手情報入力'!L27="","",IF(I19=1,VLOOKUP('②選手情報入力'!L27,'種目情報'!$A$4:$C$21,3,FALSE),VLOOKUP('②選手情報入力'!L27,'種目情報'!$E$4:$G$20,3,FALSE))))</f>
      </c>
      <c r="AA19">
        <f>IF(E19="","",IF('②選手情報入力'!N27="","",IF(I19=1,'種目情報'!$J$4,'種目情報'!$J$6)))</f>
      </c>
      <c r="AB19">
        <f>IF(E19="","",IF('②選手情報入力'!N27="","",IF(I19=1,IF('②選手情報入力'!$N$5="","",'②選手情報入力'!$N$5),IF('②選手情報入力'!$N$6="","",'②選手情報入力'!$N$6))))</f>
      </c>
      <c r="AC19">
        <f>IF(E19="","",IF('②選手情報入力'!N27="","",0))</f>
      </c>
      <c r="AD19">
        <f>IF(E19="","",IF('②選手情報入力'!N27="","",2))</f>
      </c>
      <c r="AE19">
        <f>IF(E19="","",IF('②選手情報入力'!O27="","",IF(I19=1,'種目情報'!$J$5,'種目情報'!$J$7)))</f>
      </c>
      <c r="AF19">
        <f>IF(E19="","",IF('②選手情報入力'!O27="","",IF(I19=1,IF('②選手情報入力'!$O$5="","",'②選手情報入力'!$O$5),IF('②選手情報入力'!$O$6="","",'②選手情報入力'!$O$6))))</f>
      </c>
      <c r="AG19">
        <f>IF(E19="","",IF('②選手情報入力'!O27="","",0))</f>
      </c>
      <c r="AH19">
        <f>IF(E19="","",IF('②選手情報入力'!O27="","",2))</f>
      </c>
    </row>
    <row r="20" spans="1:34" ht="13.5">
      <c r="A20">
        <f>IF(E20="","",I20*1000000+'①学校情報入力'!$D$3*1000+'②選手情報入力'!A28)</f>
      </c>
      <c r="B20">
        <f>IF(E20="","",'①学校情報入力'!$D$3)</f>
      </c>
      <c r="E20">
        <f>IF('②選手情報入力'!B28="","",'②選手情報入力'!B28)</f>
      </c>
      <c r="F20">
        <f>IF(E20="","",'②選手情報入力'!C28)</f>
      </c>
      <c r="G20">
        <f>IF(E20="","",'②選手情報入力'!D28)</f>
      </c>
      <c r="H20">
        <f t="shared" si="0"/>
      </c>
      <c r="I20">
        <f>IF(E20="","",IF('②選手情報入力'!F28="男",1,2))</f>
      </c>
      <c r="J20">
        <f>IF(E20="","",IF('②選手情報入力'!G28="","",'②選手情報入力'!G28))</f>
      </c>
      <c r="L20">
        <f t="shared" si="1"/>
      </c>
      <c r="M20">
        <f t="shared" si="2"/>
      </c>
      <c r="O20">
        <f>IF(E20="","",IF('②選手情報入力'!H28="","",IF(I20=1,VLOOKUP('②選手情報入力'!H28,'種目情報'!$A$4:$B$21,2,FALSE),VLOOKUP('②選手情報入力'!H28,'種目情報'!$E$4:$F$20,2,FALSE))))</f>
      </c>
      <c r="P20">
        <f>IF(E20="","",IF('②選手情報入力'!I28="","",'②選手情報入力'!I28))</f>
      </c>
      <c r="Q20" s="39">
        <f>IF(E20="","",IF('②選手情報入力'!H28="","",0))</f>
      </c>
      <c r="R20">
        <f>IF(E20="","",IF('②選手情報入力'!H28="","",IF(I20=1,VLOOKUP('②選手情報入力'!H28,'種目情報'!$A$4:$C$21,3,FALSE),VLOOKUP('②選手情報入力'!H28,'種目情報'!$E$4:$G$20,3,FALSE))))</f>
      </c>
      <c r="S20">
        <f>IF(E20="","",IF('②選手情報入力'!J28="","",IF(I20=1,VLOOKUP('②選手情報入力'!J28,'種目情報'!$A$4:$B$21,2,FALSE),VLOOKUP('②選手情報入力'!J28,'種目情報'!$E$4:$F$20,2,FALSE))))</f>
      </c>
      <c r="T20">
        <f>IF(E20="","",IF('②選手情報入力'!K28="","",'②選手情報入力'!K28))</f>
      </c>
      <c r="U20" s="39">
        <f>IF(E20="","",IF('②選手情報入力'!J28="","",0))</f>
      </c>
      <c r="V20">
        <f>IF(E20="","",IF('②選手情報入力'!J28="","",IF(I20=1,VLOOKUP('②選手情報入力'!J28,'種目情報'!$A$4:$C$21,3,FALSE),VLOOKUP('②選手情報入力'!J28,'種目情報'!$E$4:$G$20,3,FALSE))))</f>
      </c>
      <c r="W20">
        <f>IF(E20="","",IF('②選手情報入力'!L28="","",IF(I20=1,VLOOKUP('②選手情報入力'!L28,'種目情報'!$A$4:$B$21,2,FALSE),VLOOKUP('②選手情報入力'!L28,'種目情報'!$E$4:$F$20,2,FALSE))))</f>
      </c>
      <c r="X20">
        <f>IF(E20="","",IF('②選手情報入力'!M28="","",'②選手情報入力'!M28))</f>
      </c>
      <c r="Y20" s="39">
        <f>IF(E20="","",IF('②選手情報入力'!L28="","",0))</f>
      </c>
      <c r="Z20">
        <f>IF(E20="","",IF('②選手情報入力'!L28="","",IF(I20=1,VLOOKUP('②選手情報入力'!L28,'種目情報'!$A$4:$C$21,3,FALSE),VLOOKUP('②選手情報入力'!L28,'種目情報'!$E$4:$G$20,3,FALSE))))</f>
      </c>
      <c r="AA20">
        <f>IF(E20="","",IF('②選手情報入力'!N28="","",IF(I20=1,'種目情報'!$J$4,'種目情報'!$J$6)))</f>
      </c>
      <c r="AB20">
        <f>IF(E20="","",IF('②選手情報入力'!N28="","",IF(I20=1,IF('②選手情報入力'!$N$5="","",'②選手情報入力'!$N$5),IF('②選手情報入力'!$N$6="","",'②選手情報入力'!$N$6))))</f>
      </c>
      <c r="AC20">
        <f>IF(E20="","",IF('②選手情報入力'!N28="","",0))</f>
      </c>
      <c r="AD20">
        <f>IF(E20="","",IF('②選手情報入力'!N28="","",2))</f>
      </c>
      <c r="AE20">
        <f>IF(E20="","",IF('②選手情報入力'!O28="","",IF(I20=1,'種目情報'!$J$5,'種目情報'!$J$7)))</f>
      </c>
      <c r="AF20">
        <f>IF(E20="","",IF('②選手情報入力'!O28="","",IF(I20=1,IF('②選手情報入力'!$O$5="","",'②選手情報入力'!$O$5),IF('②選手情報入力'!$O$6="","",'②選手情報入力'!$O$6))))</f>
      </c>
      <c r="AG20">
        <f>IF(E20="","",IF('②選手情報入力'!O28="","",0))</f>
      </c>
      <c r="AH20">
        <f>IF(E20="","",IF('②選手情報入力'!O28="","",2))</f>
      </c>
    </row>
    <row r="21" spans="1:34" ht="13.5">
      <c r="A21">
        <f>IF(E21="","",I21*1000000+'①学校情報入力'!$D$3*1000+'②選手情報入力'!A29)</f>
      </c>
      <c r="B21">
        <f>IF(E21="","",'①学校情報入力'!$D$3)</f>
      </c>
      <c r="E21">
        <f>IF('②選手情報入力'!B29="","",'②選手情報入力'!B29)</f>
      </c>
      <c r="F21">
        <f>IF(E21="","",'②選手情報入力'!C29)</f>
      </c>
      <c r="G21">
        <f>IF(E21="","",'②選手情報入力'!D29)</f>
      </c>
      <c r="H21">
        <f t="shared" si="0"/>
      </c>
      <c r="I21">
        <f>IF(E21="","",IF('②選手情報入力'!F29="男",1,2))</f>
      </c>
      <c r="J21">
        <f>IF(E21="","",IF('②選手情報入力'!G29="","",'②選手情報入力'!G29))</f>
      </c>
      <c r="L21">
        <f t="shared" si="1"/>
      </c>
      <c r="M21">
        <f t="shared" si="2"/>
      </c>
      <c r="O21">
        <f>IF(E21="","",IF('②選手情報入力'!H29="","",IF(I21=1,VLOOKUP('②選手情報入力'!H29,'種目情報'!$A$4:$B$21,2,FALSE),VLOOKUP('②選手情報入力'!H29,'種目情報'!$E$4:$F$20,2,FALSE))))</f>
      </c>
      <c r="P21">
        <f>IF(E21="","",IF('②選手情報入力'!I29="","",'②選手情報入力'!I29))</f>
      </c>
      <c r="Q21" s="39">
        <f>IF(E21="","",IF('②選手情報入力'!H29="","",0))</f>
      </c>
      <c r="R21">
        <f>IF(E21="","",IF('②選手情報入力'!H29="","",IF(I21=1,VLOOKUP('②選手情報入力'!H29,'種目情報'!$A$4:$C$21,3,FALSE),VLOOKUP('②選手情報入力'!H29,'種目情報'!$E$4:$G$20,3,FALSE))))</f>
      </c>
      <c r="S21">
        <f>IF(E21="","",IF('②選手情報入力'!J29="","",IF(I21=1,VLOOKUP('②選手情報入力'!J29,'種目情報'!$A$4:$B$21,2,FALSE),VLOOKUP('②選手情報入力'!J29,'種目情報'!$E$4:$F$20,2,FALSE))))</f>
      </c>
      <c r="T21">
        <f>IF(E21="","",IF('②選手情報入力'!K29="","",'②選手情報入力'!K29))</f>
      </c>
      <c r="U21" s="39">
        <f>IF(E21="","",IF('②選手情報入力'!J29="","",0))</f>
      </c>
      <c r="V21">
        <f>IF(E21="","",IF('②選手情報入力'!J29="","",IF(I21=1,VLOOKUP('②選手情報入力'!J29,'種目情報'!$A$4:$C$21,3,FALSE),VLOOKUP('②選手情報入力'!J29,'種目情報'!$E$4:$G$20,3,FALSE))))</f>
      </c>
      <c r="W21">
        <f>IF(E21="","",IF('②選手情報入力'!L29="","",IF(I21=1,VLOOKUP('②選手情報入力'!L29,'種目情報'!$A$4:$B$21,2,FALSE),VLOOKUP('②選手情報入力'!L29,'種目情報'!$E$4:$F$20,2,FALSE))))</f>
      </c>
      <c r="X21">
        <f>IF(E21="","",IF('②選手情報入力'!M29="","",'②選手情報入力'!M29))</f>
      </c>
      <c r="Y21" s="39">
        <f>IF(E21="","",IF('②選手情報入力'!L29="","",0))</f>
      </c>
      <c r="Z21">
        <f>IF(E21="","",IF('②選手情報入力'!L29="","",IF(I21=1,VLOOKUP('②選手情報入力'!L29,'種目情報'!$A$4:$C$21,3,FALSE),VLOOKUP('②選手情報入力'!L29,'種目情報'!$E$4:$G$20,3,FALSE))))</f>
      </c>
      <c r="AA21">
        <f>IF(E21="","",IF('②選手情報入力'!N29="","",IF(I21=1,'種目情報'!$J$4,'種目情報'!$J$6)))</f>
      </c>
      <c r="AB21">
        <f>IF(E21="","",IF('②選手情報入力'!N29="","",IF(I21=1,IF('②選手情報入力'!$N$5="","",'②選手情報入力'!$N$5),IF('②選手情報入力'!$N$6="","",'②選手情報入力'!$N$6))))</f>
      </c>
      <c r="AC21">
        <f>IF(E21="","",IF('②選手情報入力'!N29="","",0))</f>
      </c>
      <c r="AD21">
        <f>IF(E21="","",IF('②選手情報入力'!N29="","",2))</f>
      </c>
      <c r="AE21">
        <f>IF(E21="","",IF('②選手情報入力'!O29="","",IF(I21=1,'種目情報'!$J$5,'種目情報'!$J$7)))</f>
      </c>
      <c r="AF21">
        <f>IF(E21="","",IF('②選手情報入力'!O29="","",IF(I21=1,IF('②選手情報入力'!$O$5="","",'②選手情報入力'!$O$5),IF('②選手情報入力'!$O$6="","",'②選手情報入力'!$O$6))))</f>
      </c>
      <c r="AG21">
        <f>IF(E21="","",IF('②選手情報入力'!O29="","",0))</f>
      </c>
      <c r="AH21">
        <f>IF(E21="","",IF('②選手情報入力'!O29="","",2))</f>
      </c>
    </row>
    <row r="22" spans="1:34" ht="13.5">
      <c r="A22">
        <f>IF(E22="","",I22*1000000+'①学校情報入力'!$D$3*1000+'②選手情報入力'!A30)</f>
      </c>
      <c r="B22">
        <f>IF(E22="","",'①学校情報入力'!$D$3)</f>
      </c>
      <c r="E22">
        <f>IF('②選手情報入力'!B30="","",'②選手情報入力'!B30)</f>
      </c>
      <c r="F22">
        <f>IF(E22="","",'②選手情報入力'!C30)</f>
      </c>
      <c r="G22">
        <f>IF(E22="","",'②選手情報入力'!D30)</f>
      </c>
      <c r="H22">
        <f t="shared" si="0"/>
      </c>
      <c r="I22">
        <f>IF(E22="","",IF('②選手情報入力'!F30="男",1,2))</f>
      </c>
      <c r="J22">
        <f>IF(E22="","",IF('②選手情報入力'!G30="","",'②選手情報入力'!G30))</f>
      </c>
      <c r="L22">
        <f t="shared" si="1"/>
      </c>
      <c r="M22">
        <f t="shared" si="2"/>
      </c>
      <c r="O22">
        <f>IF(E22="","",IF('②選手情報入力'!H30="","",IF(I22=1,VLOOKUP('②選手情報入力'!H30,'種目情報'!$A$4:$B$21,2,FALSE),VLOOKUP('②選手情報入力'!H30,'種目情報'!$E$4:$F$20,2,FALSE))))</f>
      </c>
      <c r="P22">
        <f>IF(E22="","",IF('②選手情報入力'!I30="","",'②選手情報入力'!I30))</f>
      </c>
      <c r="Q22" s="39">
        <f>IF(E22="","",IF('②選手情報入力'!H30="","",0))</f>
      </c>
      <c r="R22">
        <f>IF(E22="","",IF('②選手情報入力'!H30="","",IF(I22=1,VLOOKUP('②選手情報入力'!H30,'種目情報'!$A$4:$C$21,3,FALSE),VLOOKUP('②選手情報入力'!H30,'種目情報'!$E$4:$G$20,3,FALSE))))</f>
      </c>
      <c r="S22">
        <f>IF(E22="","",IF('②選手情報入力'!J30="","",IF(I22=1,VLOOKUP('②選手情報入力'!J30,'種目情報'!$A$4:$B$21,2,FALSE),VLOOKUP('②選手情報入力'!J30,'種目情報'!$E$4:$F$20,2,FALSE))))</f>
      </c>
      <c r="T22">
        <f>IF(E22="","",IF('②選手情報入力'!K30="","",'②選手情報入力'!K30))</f>
      </c>
      <c r="U22" s="39">
        <f>IF(E22="","",IF('②選手情報入力'!J30="","",0))</f>
      </c>
      <c r="V22">
        <f>IF(E22="","",IF('②選手情報入力'!J30="","",IF(I22=1,VLOOKUP('②選手情報入力'!J30,'種目情報'!$A$4:$C$21,3,FALSE),VLOOKUP('②選手情報入力'!J30,'種目情報'!$E$4:$G$20,3,FALSE))))</f>
      </c>
      <c r="W22">
        <f>IF(E22="","",IF('②選手情報入力'!L30="","",IF(I22=1,VLOOKUP('②選手情報入力'!L30,'種目情報'!$A$4:$B$21,2,FALSE),VLOOKUP('②選手情報入力'!L30,'種目情報'!$E$4:$F$20,2,FALSE))))</f>
      </c>
      <c r="X22">
        <f>IF(E22="","",IF('②選手情報入力'!M30="","",'②選手情報入力'!M30))</f>
      </c>
      <c r="Y22" s="39">
        <f>IF(E22="","",IF('②選手情報入力'!L30="","",0))</f>
      </c>
      <c r="Z22">
        <f>IF(E22="","",IF('②選手情報入力'!L30="","",IF(I22=1,VLOOKUP('②選手情報入力'!L30,'種目情報'!$A$4:$C$21,3,FALSE),VLOOKUP('②選手情報入力'!L30,'種目情報'!$E$4:$G$20,3,FALSE))))</f>
      </c>
      <c r="AA22">
        <f>IF(E22="","",IF('②選手情報入力'!N30="","",IF(I22=1,'種目情報'!$J$4,'種目情報'!$J$6)))</f>
      </c>
      <c r="AB22">
        <f>IF(E22="","",IF('②選手情報入力'!N30="","",IF(I22=1,IF('②選手情報入力'!$N$5="","",'②選手情報入力'!$N$5),IF('②選手情報入力'!$N$6="","",'②選手情報入力'!$N$6))))</f>
      </c>
      <c r="AC22">
        <f>IF(E22="","",IF('②選手情報入力'!N30="","",0))</f>
      </c>
      <c r="AD22">
        <f>IF(E22="","",IF('②選手情報入力'!N30="","",2))</f>
      </c>
      <c r="AE22">
        <f>IF(E22="","",IF('②選手情報入力'!O30="","",IF(I22=1,'種目情報'!$J$5,'種目情報'!$J$7)))</f>
      </c>
      <c r="AF22">
        <f>IF(E22="","",IF('②選手情報入力'!O30="","",IF(I22=1,IF('②選手情報入力'!$O$5="","",'②選手情報入力'!$O$5),IF('②選手情報入力'!$O$6="","",'②選手情報入力'!$O$6))))</f>
      </c>
      <c r="AG22">
        <f>IF(E22="","",IF('②選手情報入力'!O30="","",0))</f>
      </c>
      <c r="AH22">
        <f>IF(E22="","",IF('②選手情報入力'!O30="","",2))</f>
      </c>
    </row>
    <row r="23" spans="1:34" ht="13.5">
      <c r="A23">
        <f>IF(E23="","",I23*1000000+'①学校情報入力'!$D$3*1000+'②選手情報入力'!A31)</f>
      </c>
      <c r="B23">
        <f>IF(E23="","",'①学校情報入力'!$D$3)</f>
      </c>
      <c r="E23">
        <f>IF('②選手情報入力'!B31="","",'②選手情報入力'!B31)</f>
      </c>
      <c r="F23">
        <f>IF(E23="","",'②選手情報入力'!C31)</f>
      </c>
      <c r="G23">
        <f>IF(E23="","",'②選手情報入力'!D31)</f>
      </c>
      <c r="H23">
        <f t="shared" si="0"/>
      </c>
      <c r="I23">
        <f>IF(E23="","",IF('②選手情報入力'!F31="男",1,2))</f>
      </c>
      <c r="J23">
        <f>IF(E23="","",IF('②選手情報入力'!G31="","",'②選手情報入力'!G31))</f>
      </c>
      <c r="L23">
        <f t="shared" si="1"/>
      </c>
      <c r="M23">
        <f t="shared" si="2"/>
      </c>
      <c r="O23">
        <f>IF(E23="","",IF('②選手情報入力'!H31="","",IF(I23=1,VLOOKUP('②選手情報入力'!H31,'種目情報'!$A$4:$B$21,2,FALSE),VLOOKUP('②選手情報入力'!H31,'種目情報'!$E$4:$F$20,2,FALSE))))</f>
      </c>
      <c r="P23">
        <f>IF(E23="","",IF('②選手情報入力'!I31="","",'②選手情報入力'!I31))</f>
      </c>
      <c r="Q23" s="39">
        <f>IF(E23="","",IF('②選手情報入力'!H31="","",0))</f>
      </c>
      <c r="R23">
        <f>IF(E23="","",IF('②選手情報入力'!H31="","",IF(I23=1,VLOOKUP('②選手情報入力'!H31,'種目情報'!$A$4:$C$21,3,FALSE),VLOOKUP('②選手情報入力'!H31,'種目情報'!$E$4:$G$20,3,FALSE))))</f>
      </c>
      <c r="S23">
        <f>IF(E23="","",IF('②選手情報入力'!J31="","",IF(I23=1,VLOOKUP('②選手情報入力'!J31,'種目情報'!$A$4:$B$21,2,FALSE),VLOOKUP('②選手情報入力'!J31,'種目情報'!$E$4:$F$20,2,FALSE))))</f>
      </c>
      <c r="T23">
        <f>IF(E23="","",IF('②選手情報入力'!K31="","",'②選手情報入力'!K31))</f>
      </c>
      <c r="U23" s="39">
        <f>IF(E23="","",IF('②選手情報入力'!J31="","",0))</f>
      </c>
      <c r="V23">
        <f>IF(E23="","",IF('②選手情報入力'!J31="","",IF(I23=1,VLOOKUP('②選手情報入力'!J31,'種目情報'!$A$4:$C$21,3,FALSE),VLOOKUP('②選手情報入力'!J31,'種目情報'!$E$4:$G$20,3,FALSE))))</f>
      </c>
      <c r="W23">
        <f>IF(E23="","",IF('②選手情報入力'!L31="","",IF(I23=1,VLOOKUP('②選手情報入力'!L31,'種目情報'!$A$4:$B$21,2,FALSE),VLOOKUP('②選手情報入力'!L31,'種目情報'!$E$4:$F$20,2,FALSE))))</f>
      </c>
      <c r="X23">
        <f>IF(E23="","",IF('②選手情報入力'!M31="","",'②選手情報入力'!M31))</f>
      </c>
      <c r="Y23" s="39">
        <f>IF(E23="","",IF('②選手情報入力'!L31="","",0))</f>
      </c>
      <c r="Z23">
        <f>IF(E23="","",IF('②選手情報入力'!L31="","",IF(I23=1,VLOOKUP('②選手情報入力'!L31,'種目情報'!$A$4:$C$21,3,FALSE),VLOOKUP('②選手情報入力'!L31,'種目情報'!$E$4:$G$20,3,FALSE))))</f>
      </c>
      <c r="AA23">
        <f>IF(E23="","",IF('②選手情報入力'!N31="","",IF(I23=1,'種目情報'!$J$4,'種目情報'!$J$6)))</f>
      </c>
      <c r="AB23">
        <f>IF(E23="","",IF('②選手情報入力'!N31="","",IF(I23=1,IF('②選手情報入力'!$N$5="","",'②選手情報入力'!$N$5),IF('②選手情報入力'!$N$6="","",'②選手情報入力'!$N$6))))</f>
      </c>
      <c r="AC23">
        <f>IF(E23="","",IF('②選手情報入力'!N31="","",0))</f>
      </c>
      <c r="AD23">
        <f>IF(E23="","",IF('②選手情報入力'!N31="","",2))</f>
      </c>
      <c r="AE23">
        <f>IF(E23="","",IF('②選手情報入力'!O31="","",IF(I23=1,'種目情報'!$J$5,'種目情報'!$J$7)))</f>
      </c>
      <c r="AF23">
        <f>IF(E23="","",IF('②選手情報入力'!O31="","",IF(I23=1,IF('②選手情報入力'!$O$5="","",'②選手情報入力'!$O$5),IF('②選手情報入力'!$O$6="","",'②選手情報入力'!$O$6))))</f>
      </c>
      <c r="AG23">
        <f>IF(E23="","",IF('②選手情報入力'!O31="","",0))</f>
      </c>
      <c r="AH23">
        <f>IF(E23="","",IF('②選手情報入力'!O31="","",2))</f>
      </c>
    </row>
    <row r="24" spans="1:34" ht="13.5">
      <c r="A24">
        <f>IF(E24="","",I24*1000000+'①学校情報入力'!$D$3*1000+'②選手情報入力'!A32)</f>
      </c>
      <c r="B24">
        <f>IF(E24="","",'①学校情報入力'!$D$3)</f>
      </c>
      <c r="E24">
        <f>IF('②選手情報入力'!B32="","",'②選手情報入力'!B32)</f>
      </c>
      <c r="F24">
        <f>IF(E24="","",'②選手情報入力'!C32)</f>
      </c>
      <c r="G24">
        <f>IF(E24="","",'②選手情報入力'!D32)</f>
      </c>
      <c r="H24">
        <f t="shared" si="0"/>
      </c>
      <c r="I24">
        <f>IF(E24="","",IF('②選手情報入力'!F32="男",1,2))</f>
      </c>
      <c r="J24">
        <f>IF(E24="","",IF('②選手情報入力'!G32="","",'②選手情報入力'!G32))</f>
      </c>
      <c r="L24">
        <f t="shared" si="1"/>
      </c>
      <c r="M24">
        <f t="shared" si="2"/>
      </c>
      <c r="O24">
        <f>IF(E24="","",IF('②選手情報入力'!H32="","",IF(I24=1,VLOOKUP('②選手情報入力'!H32,'種目情報'!$A$4:$B$21,2,FALSE),VLOOKUP('②選手情報入力'!H32,'種目情報'!$E$4:$F$20,2,FALSE))))</f>
      </c>
      <c r="P24">
        <f>IF(E24="","",IF('②選手情報入力'!I32="","",'②選手情報入力'!I32))</f>
      </c>
      <c r="Q24" s="39">
        <f>IF(E24="","",IF('②選手情報入力'!H32="","",0))</f>
      </c>
      <c r="R24">
        <f>IF(E24="","",IF('②選手情報入力'!H32="","",IF(I24=1,VLOOKUP('②選手情報入力'!H32,'種目情報'!$A$4:$C$21,3,FALSE),VLOOKUP('②選手情報入力'!H32,'種目情報'!$E$4:$G$20,3,FALSE))))</f>
      </c>
      <c r="S24">
        <f>IF(E24="","",IF('②選手情報入力'!J32="","",IF(I24=1,VLOOKUP('②選手情報入力'!J32,'種目情報'!$A$4:$B$21,2,FALSE),VLOOKUP('②選手情報入力'!J32,'種目情報'!$E$4:$F$20,2,FALSE))))</f>
      </c>
      <c r="T24">
        <f>IF(E24="","",IF('②選手情報入力'!K32="","",'②選手情報入力'!K32))</f>
      </c>
      <c r="U24" s="39">
        <f>IF(E24="","",IF('②選手情報入力'!J32="","",0))</f>
      </c>
      <c r="V24">
        <f>IF(E24="","",IF('②選手情報入力'!J32="","",IF(I24=1,VLOOKUP('②選手情報入力'!J32,'種目情報'!$A$4:$C$21,3,FALSE),VLOOKUP('②選手情報入力'!J32,'種目情報'!$E$4:$G$20,3,FALSE))))</f>
      </c>
      <c r="W24">
        <f>IF(E24="","",IF('②選手情報入力'!L32="","",IF(I24=1,VLOOKUP('②選手情報入力'!L32,'種目情報'!$A$4:$B$21,2,FALSE),VLOOKUP('②選手情報入力'!L32,'種目情報'!$E$4:$F$20,2,FALSE))))</f>
      </c>
      <c r="X24">
        <f>IF(E24="","",IF('②選手情報入力'!M32="","",'②選手情報入力'!M32))</f>
      </c>
      <c r="Y24" s="39">
        <f>IF(E24="","",IF('②選手情報入力'!L32="","",0))</f>
      </c>
      <c r="Z24">
        <f>IF(E24="","",IF('②選手情報入力'!L32="","",IF(I24=1,VLOOKUP('②選手情報入力'!L32,'種目情報'!$A$4:$C$21,3,FALSE),VLOOKUP('②選手情報入力'!L32,'種目情報'!$E$4:$G$20,3,FALSE))))</f>
      </c>
      <c r="AA24">
        <f>IF(E24="","",IF('②選手情報入力'!N32="","",IF(I24=1,'種目情報'!$J$4,'種目情報'!$J$6)))</f>
      </c>
      <c r="AB24">
        <f>IF(E24="","",IF('②選手情報入力'!N32="","",IF(I24=1,IF('②選手情報入力'!$N$5="","",'②選手情報入力'!$N$5),IF('②選手情報入力'!$N$6="","",'②選手情報入力'!$N$6))))</f>
      </c>
      <c r="AC24">
        <f>IF(E24="","",IF('②選手情報入力'!N32="","",0))</f>
      </c>
      <c r="AD24">
        <f>IF(E24="","",IF('②選手情報入力'!N32="","",2))</f>
      </c>
      <c r="AE24">
        <f>IF(E24="","",IF('②選手情報入力'!O32="","",IF(I24=1,'種目情報'!$J$5,'種目情報'!$J$7)))</f>
      </c>
      <c r="AF24">
        <f>IF(E24="","",IF('②選手情報入力'!O32="","",IF(I24=1,IF('②選手情報入力'!$O$5="","",'②選手情報入力'!$O$5),IF('②選手情報入力'!$O$6="","",'②選手情報入力'!$O$6))))</f>
      </c>
      <c r="AG24">
        <f>IF(E24="","",IF('②選手情報入力'!O32="","",0))</f>
      </c>
      <c r="AH24">
        <f>IF(E24="","",IF('②選手情報入力'!O32="","",2))</f>
      </c>
    </row>
    <row r="25" spans="1:34" ht="13.5">
      <c r="A25">
        <f>IF(E25="","",I25*1000000+'①学校情報入力'!$D$3*1000+'②選手情報入力'!A33)</f>
      </c>
      <c r="B25">
        <f>IF(E25="","",'①学校情報入力'!$D$3)</f>
      </c>
      <c r="E25">
        <f>IF('②選手情報入力'!B33="","",'②選手情報入力'!B33)</f>
      </c>
      <c r="F25">
        <f>IF(E25="","",'②選手情報入力'!C33)</f>
      </c>
      <c r="G25">
        <f>IF(E25="","",'②選手情報入力'!D33)</f>
      </c>
      <c r="H25">
        <f t="shared" si="0"/>
      </c>
      <c r="I25">
        <f>IF(E25="","",IF('②選手情報入力'!F33="男",1,2))</f>
      </c>
      <c r="J25">
        <f>IF(E25="","",IF('②選手情報入力'!G33="","",'②選手情報入力'!G33))</f>
      </c>
      <c r="L25">
        <f t="shared" si="1"/>
      </c>
      <c r="M25">
        <f t="shared" si="2"/>
      </c>
      <c r="O25">
        <f>IF(E25="","",IF('②選手情報入力'!H33="","",IF(I25=1,VLOOKUP('②選手情報入力'!H33,'種目情報'!$A$4:$B$21,2,FALSE),VLOOKUP('②選手情報入力'!H33,'種目情報'!$E$4:$F$20,2,FALSE))))</f>
      </c>
      <c r="P25">
        <f>IF(E25="","",IF('②選手情報入力'!I33="","",'②選手情報入力'!I33))</f>
      </c>
      <c r="Q25" s="39">
        <f>IF(E25="","",IF('②選手情報入力'!H33="","",0))</f>
      </c>
      <c r="R25">
        <f>IF(E25="","",IF('②選手情報入力'!H33="","",IF(I25=1,VLOOKUP('②選手情報入力'!H33,'種目情報'!$A$4:$C$21,3,FALSE),VLOOKUP('②選手情報入力'!H33,'種目情報'!$E$4:$G$20,3,FALSE))))</f>
      </c>
      <c r="S25">
        <f>IF(E25="","",IF('②選手情報入力'!J33="","",IF(I25=1,VLOOKUP('②選手情報入力'!J33,'種目情報'!$A$4:$B$21,2,FALSE),VLOOKUP('②選手情報入力'!J33,'種目情報'!$E$4:$F$20,2,FALSE))))</f>
      </c>
      <c r="T25">
        <f>IF(E25="","",IF('②選手情報入力'!K33="","",'②選手情報入力'!K33))</f>
      </c>
      <c r="U25" s="39">
        <f>IF(E25="","",IF('②選手情報入力'!J33="","",0))</f>
      </c>
      <c r="V25">
        <f>IF(E25="","",IF('②選手情報入力'!J33="","",IF(I25=1,VLOOKUP('②選手情報入力'!J33,'種目情報'!$A$4:$C$21,3,FALSE),VLOOKUP('②選手情報入力'!J33,'種目情報'!$E$4:$G$20,3,FALSE))))</f>
      </c>
      <c r="W25">
        <f>IF(E25="","",IF('②選手情報入力'!L33="","",IF(I25=1,VLOOKUP('②選手情報入力'!L33,'種目情報'!$A$4:$B$21,2,FALSE),VLOOKUP('②選手情報入力'!L33,'種目情報'!$E$4:$F$20,2,FALSE))))</f>
      </c>
      <c r="X25">
        <f>IF(E25="","",IF('②選手情報入力'!M33="","",'②選手情報入力'!M33))</f>
      </c>
      <c r="Y25" s="39">
        <f>IF(E25="","",IF('②選手情報入力'!L33="","",0))</f>
      </c>
      <c r="Z25">
        <f>IF(E25="","",IF('②選手情報入力'!L33="","",IF(I25=1,VLOOKUP('②選手情報入力'!L33,'種目情報'!$A$4:$C$21,3,FALSE),VLOOKUP('②選手情報入力'!L33,'種目情報'!$E$4:$G$20,3,FALSE))))</f>
      </c>
      <c r="AA25">
        <f>IF(E25="","",IF('②選手情報入力'!N33="","",IF(I25=1,'種目情報'!$J$4,'種目情報'!$J$6)))</f>
      </c>
      <c r="AB25">
        <f>IF(E25="","",IF('②選手情報入力'!N33="","",IF(I25=1,IF('②選手情報入力'!$N$5="","",'②選手情報入力'!$N$5),IF('②選手情報入力'!$N$6="","",'②選手情報入力'!$N$6))))</f>
      </c>
      <c r="AC25">
        <f>IF(E25="","",IF('②選手情報入力'!N33="","",0))</f>
      </c>
      <c r="AD25">
        <f>IF(E25="","",IF('②選手情報入力'!N33="","",2))</f>
      </c>
      <c r="AE25">
        <f>IF(E25="","",IF('②選手情報入力'!O33="","",IF(I25=1,'種目情報'!$J$5,'種目情報'!$J$7)))</f>
      </c>
      <c r="AF25">
        <f>IF(E25="","",IF('②選手情報入力'!O33="","",IF(I25=1,IF('②選手情報入力'!$O$5="","",'②選手情報入力'!$O$5),IF('②選手情報入力'!$O$6="","",'②選手情報入力'!$O$6))))</f>
      </c>
      <c r="AG25">
        <f>IF(E25="","",IF('②選手情報入力'!O33="","",0))</f>
      </c>
      <c r="AH25">
        <f>IF(E25="","",IF('②選手情報入力'!O33="","",2))</f>
      </c>
    </row>
    <row r="26" spans="1:34" ht="13.5">
      <c r="A26">
        <f>IF(E26="","",I26*1000000+'①学校情報入力'!$D$3*1000+'②選手情報入力'!A34)</f>
      </c>
      <c r="B26">
        <f>IF(E26="","",'①学校情報入力'!$D$3)</f>
      </c>
      <c r="E26">
        <f>IF('②選手情報入力'!B34="","",'②選手情報入力'!B34)</f>
      </c>
      <c r="F26">
        <f>IF(E26="","",'②選手情報入力'!C34)</f>
      </c>
      <c r="G26">
        <f>IF(E26="","",'②選手情報入力'!D34)</f>
      </c>
      <c r="H26">
        <f t="shared" si="0"/>
      </c>
      <c r="I26">
        <f>IF(E26="","",IF('②選手情報入力'!F34="男",1,2))</f>
      </c>
      <c r="J26">
        <f>IF(E26="","",IF('②選手情報入力'!G34="","",'②選手情報入力'!G34))</f>
      </c>
      <c r="L26">
        <f t="shared" si="1"/>
      </c>
      <c r="M26">
        <f t="shared" si="2"/>
      </c>
      <c r="O26">
        <f>IF(E26="","",IF('②選手情報入力'!H34="","",IF(I26=1,VLOOKUP('②選手情報入力'!H34,'種目情報'!$A$4:$B$21,2,FALSE),VLOOKUP('②選手情報入力'!H34,'種目情報'!$E$4:$F$20,2,FALSE))))</f>
      </c>
      <c r="P26">
        <f>IF(E26="","",IF('②選手情報入力'!I34="","",'②選手情報入力'!I34))</f>
      </c>
      <c r="Q26" s="39">
        <f>IF(E26="","",IF('②選手情報入力'!H34="","",0))</f>
      </c>
      <c r="R26">
        <f>IF(E26="","",IF('②選手情報入力'!H34="","",IF(I26=1,VLOOKUP('②選手情報入力'!H34,'種目情報'!$A$4:$C$21,3,FALSE),VLOOKUP('②選手情報入力'!H34,'種目情報'!$E$4:$G$20,3,FALSE))))</f>
      </c>
      <c r="S26">
        <f>IF(E26="","",IF('②選手情報入力'!J34="","",IF(I26=1,VLOOKUP('②選手情報入力'!J34,'種目情報'!$A$4:$B$21,2,FALSE),VLOOKUP('②選手情報入力'!J34,'種目情報'!$E$4:$F$20,2,FALSE))))</f>
      </c>
      <c r="T26">
        <f>IF(E26="","",IF('②選手情報入力'!K34="","",'②選手情報入力'!K34))</f>
      </c>
      <c r="U26" s="39">
        <f>IF(E26="","",IF('②選手情報入力'!J34="","",0))</f>
      </c>
      <c r="V26">
        <f>IF(E26="","",IF('②選手情報入力'!J34="","",IF(I26=1,VLOOKUP('②選手情報入力'!J34,'種目情報'!$A$4:$C$21,3,FALSE),VLOOKUP('②選手情報入力'!J34,'種目情報'!$E$4:$G$20,3,FALSE))))</f>
      </c>
      <c r="W26">
        <f>IF(E26="","",IF('②選手情報入力'!L34="","",IF(I26=1,VLOOKUP('②選手情報入力'!L34,'種目情報'!$A$4:$B$21,2,FALSE),VLOOKUP('②選手情報入力'!L34,'種目情報'!$E$4:$F$20,2,FALSE))))</f>
      </c>
      <c r="X26">
        <f>IF(E26="","",IF('②選手情報入力'!M34="","",'②選手情報入力'!M34))</f>
      </c>
      <c r="Y26" s="39">
        <f>IF(E26="","",IF('②選手情報入力'!L34="","",0))</f>
      </c>
      <c r="Z26">
        <f>IF(E26="","",IF('②選手情報入力'!L34="","",IF(I26=1,VLOOKUP('②選手情報入力'!L34,'種目情報'!$A$4:$C$21,3,FALSE),VLOOKUP('②選手情報入力'!L34,'種目情報'!$E$4:$G$20,3,FALSE))))</f>
      </c>
      <c r="AA26">
        <f>IF(E26="","",IF('②選手情報入力'!N34="","",IF(I26=1,'種目情報'!$J$4,'種目情報'!$J$6)))</f>
      </c>
      <c r="AB26">
        <f>IF(E26="","",IF('②選手情報入力'!N34="","",IF(I26=1,IF('②選手情報入力'!$N$5="","",'②選手情報入力'!$N$5),IF('②選手情報入力'!$N$6="","",'②選手情報入力'!$N$6))))</f>
      </c>
      <c r="AC26">
        <f>IF(E26="","",IF('②選手情報入力'!N34="","",0))</f>
      </c>
      <c r="AD26">
        <f>IF(E26="","",IF('②選手情報入力'!N34="","",2))</f>
      </c>
      <c r="AE26">
        <f>IF(E26="","",IF('②選手情報入力'!O34="","",IF(I26=1,'種目情報'!$J$5,'種目情報'!$J$7)))</f>
      </c>
      <c r="AF26">
        <f>IF(E26="","",IF('②選手情報入力'!O34="","",IF(I26=1,IF('②選手情報入力'!$O$5="","",'②選手情報入力'!$O$5),IF('②選手情報入力'!$O$6="","",'②選手情報入力'!$O$6))))</f>
      </c>
      <c r="AG26">
        <f>IF(E26="","",IF('②選手情報入力'!O34="","",0))</f>
      </c>
      <c r="AH26">
        <f>IF(E26="","",IF('②選手情報入力'!O34="","",2))</f>
      </c>
    </row>
    <row r="27" spans="1:34" ht="13.5">
      <c r="A27">
        <f>IF(E27="","",I27*1000000+'①学校情報入力'!$D$3*1000+'②選手情報入力'!A35)</f>
      </c>
      <c r="B27">
        <f>IF(E27="","",'①学校情報入力'!$D$3)</f>
      </c>
      <c r="E27">
        <f>IF('②選手情報入力'!B35="","",'②選手情報入力'!B35)</f>
      </c>
      <c r="F27">
        <f>IF(E27="","",'②選手情報入力'!C35)</f>
      </c>
      <c r="G27">
        <f>IF(E27="","",'②選手情報入力'!D35)</f>
      </c>
      <c r="H27">
        <f t="shared" si="0"/>
      </c>
      <c r="I27">
        <f>IF(E27="","",IF('②選手情報入力'!F35="男",1,2))</f>
      </c>
      <c r="J27">
        <f>IF(E27="","",IF('②選手情報入力'!G35="","",'②選手情報入力'!G35))</f>
      </c>
      <c r="L27">
        <f t="shared" si="1"/>
      </c>
      <c r="M27">
        <f t="shared" si="2"/>
      </c>
      <c r="O27">
        <f>IF(E27="","",IF('②選手情報入力'!H35="","",IF(I27=1,VLOOKUP('②選手情報入力'!H35,'種目情報'!$A$4:$B$21,2,FALSE),VLOOKUP('②選手情報入力'!H35,'種目情報'!$E$4:$F$20,2,FALSE))))</f>
      </c>
      <c r="P27">
        <f>IF(E27="","",IF('②選手情報入力'!I35="","",'②選手情報入力'!I35))</f>
      </c>
      <c r="Q27" s="39">
        <f>IF(E27="","",IF('②選手情報入力'!H35="","",0))</f>
      </c>
      <c r="R27">
        <f>IF(E27="","",IF('②選手情報入力'!H35="","",IF(I27=1,VLOOKUP('②選手情報入力'!H35,'種目情報'!$A$4:$C$21,3,FALSE),VLOOKUP('②選手情報入力'!H35,'種目情報'!$E$4:$G$20,3,FALSE))))</f>
      </c>
      <c r="S27">
        <f>IF(E27="","",IF('②選手情報入力'!J35="","",IF(I27=1,VLOOKUP('②選手情報入力'!J35,'種目情報'!$A$4:$B$21,2,FALSE),VLOOKUP('②選手情報入力'!J35,'種目情報'!$E$4:$F$20,2,FALSE))))</f>
      </c>
      <c r="T27">
        <f>IF(E27="","",IF('②選手情報入力'!K35="","",'②選手情報入力'!K35))</f>
      </c>
      <c r="U27" s="39">
        <f>IF(E27="","",IF('②選手情報入力'!J35="","",0))</f>
      </c>
      <c r="V27">
        <f>IF(E27="","",IF('②選手情報入力'!J35="","",IF(I27=1,VLOOKUP('②選手情報入力'!J35,'種目情報'!$A$4:$C$21,3,FALSE),VLOOKUP('②選手情報入力'!J35,'種目情報'!$E$4:$G$20,3,FALSE))))</f>
      </c>
      <c r="W27">
        <f>IF(E27="","",IF('②選手情報入力'!L35="","",IF(I27=1,VLOOKUP('②選手情報入力'!L35,'種目情報'!$A$4:$B$21,2,FALSE),VLOOKUP('②選手情報入力'!L35,'種目情報'!$E$4:$F$20,2,FALSE))))</f>
      </c>
      <c r="X27">
        <f>IF(E27="","",IF('②選手情報入力'!M35="","",'②選手情報入力'!M35))</f>
      </c>
      <c r="Y27" s="39">
        <f>IF(E27="","",IF('②選手情報入力'!L35="","",0))</f>
      </c>
      <c r="Z27">
        <f>IF(E27="","",IF('②選手情報入力'!L35="","",IF(I27=1,VLOOKUP('②選手情報入力'!L35,'種目情報'!$A$4:$C$21,3,FALSE),VLOOKUP('②選手情報入力'!L35,'種目情報'!$E$4:$G$20,3,FALSE))))</f>
      </c>
      <c r="AA27">
        <f>IF(E27="","",IF('②選手情報入力'!N35="","",IF(I27=1,'種目情報'!$J$4,'種目情報'!$J$6)))</f>
      </c>
      <c r="AB27">
        <f>IF(E27="","",IF('②選手情報入力'!N35="","",IF(I27=1,IF('②選手情報入力'!$N$5="","",'②選手情報入力'!$N$5),IF('②選手情報入力'!$N$6="","",'②選手情報入力'!$N$6))))</f>
      </c>
      <c r="AC27">
        <f>IF(E27="","",IF('②選手情報入力'!N35="","",0))</f>
      </c>
      <c r="AD27">
        <f>IF(E27="","",IF('②選手情報入力'!N35="","",2))</f>
      </c>
      <c r="AE27">
        <f>IF(E27="","",IF('②選手情報入力'!O35="","",IF(I27=1,'種目情報'!$J$5,'種目情報'!$J$7)))</f>
      </c>
      <c r="AF27">
        <f>IF(E27="","",IF('②選手情報入力'!O35="","",IF(I27=1,IF('②選手情報入力'!$O$5="","",'②選手情報入力'!$O$5),IF('②選手情報入力'!$O$6="","",'②選手情報入力'!$O$6))))</f>
      </c>
      <c r="AG27">
        <f>IF(E27="","",IF('②選手情報入力'!O35="","",0))</f>
      </c>
      <c r="AH27">
        <f>IF(E27="","",IF('②選手情報入力'!O35="","",2))</f>
      </c>
    </row>
    <row r="28" spans="1:34" ht="13.5">
      <c r="A28">
        <f>IF(E28="","",I28*1000000+'①学校情報入力'!$D$3*1000+'②選手情報入力'!A36)</f>
      </c>
      <c r="B28">
        <f>IF(E28="","",'①学校情報入力'!$D$3)</f>
      </c>
      <c r="E28">
        <f>IF('②選手情報入力'!B36="","",'②選手情報入力'!B36)</f>
      </c>
      <c r="F28">
        <f>IF(E28="","",'②選手情報入力'!C36)</f>
      </c>
      <c r="G28">
        <f>IF(E28="","",'②選手情報入力'!D36)</f>
      </c>
      <c r="H28">
        <f t="shared" si="0"/>
      </c>
      <c r="I28">
        <f>IF(E28="","",IF('②選手情報入力'!F36="男",1,2))</f>
      </c>
      <c r="J28">
        <f>IF(E28="","",IF('②選手情報入力'!G36="","",'②選手情報入力'!G36))</f>
      </c>
      <c r="L28">
        <f t="shared" si="1"/>
      </c>
      <c r="M28">
        <f t="shared" si="2"/>
      </c>
      <c r="O28">
        <f>IF(E28="","",IF('②選手情報入力'!H36="","",IF(I28=1,VLOOKUP('②選手情報入力'!H36,'種目情報'!$A$4:$B$21,2,FALSE),VLOOKUP('②選手情報入力'!H36,'種目情報'!$E$4:$F$20,2,FALSE))))</f>
      </c>
      <c r="P28">
        <f>IF(E28="","",IF('②選手情報入力'!I36="","",'②選手情報入力'!I36))</f>
      </c>
      <c r="Q28" s="39">
        <f>IF(E28="","",IF('②選手情報入力'!H36="","",0))</f>
      </c>
      <c r="R28">
        <f>IF(E28="","",IF('②選手情報入力'!H36="","",IF(I28=1,VLOOKUP('②選手情報入力'!H36,'種目情報'!$A$4:$C$21,3,FALSE),VLOOKUP('②選手情報入力'!H36,'種目情報'!$E$4:$G$20,3,FALSE))))</f>
      </c>
      <c r="S28">
        <f>IF(E28="","",IF('②選手情報入力'!J36="","",IF(I28=1,VLOOKUP('②選手情報入力'!J36,'種目情報'!$A$4:$B$21,2,FALSE),VLOOKUP('②選手情報入力'!J36,'種目情報'!$E$4:$F$20,2,FALSE))))</f>
      </c>
      <c r="T28">
        <f>IF(E28="","",IF('②選手情報入力'!K36="","",'②選手情報入力'!K36))</f>
      </c>
      <c r="U28" s="39">
        <f>IF(E28="","",IF('②選手情報入力'!J36="","",0))</f>
      </c>
      <c r="V28">
        <f>IF(E28="","",IF('②選手情報入力'!J36="","",IF(I28=1,VLOOKUP('②選手情報入力'!J36,'種目情報'!$A$4:$C$21,3,FALSE),VLOOKUP('②選手情報入力'!J36,'種目情報'!$E$4:$G$20,3,FALSE))))</f>
      </c>
      <c r="W28">
        <f>IF(E28="","",IF('②選手情報入力'!L36="","",IF(I28=1,VLOOKUP('②選手情報入力'!L36,'種目情報'!$A$4:$B$21,2,FALSE),VLOOKUP('②選手情報入力'!L36,'種目情報'!$E$4:$F$20,2,FALSE))))</f>
      </c>
      <c r="X28">
        <f>IF(E28="","",IF('②選手情報入力'!M36="","",'②選手情報入力'!M36))</f>
      </c>
      <c r="Y28" s="39">
        <f>IF(E28="","",IF('②選手情報入力'!L36="","",0))</f>
      </c>
      <c r="Z28">
        <f>IF(E28="","",IF('②選手情報入力'!L36="","",IF(I28=1,VLOOKUP('②選手情報入力'!L36,'種目情報'!$A$4:$C$21,3,FALSE),VLOOKUP('②選手情報入力'!L36,'種目情報'!$E$4:$G$20,3,FALSE))))</f>
      </c>
      <c r="AA28">
        <f>IF(E28="","",IF('②選手情報入力'!N36="","",IF(I28=1,'種目情報'!$J$4,'種目情報'!$J$6)))</f>
      </c>
      <c r="AB28">
        <f>IF(E28="","",IF('②選手情報入力'!N36="","",IF(I28=1,IF('②選手情報入力'!$N$5="","",'②選手情報入力'!$N$5),IF('②選手情報入力'!$N$6="","",'②選手情報入力'!$N$6))))</f>
      </c>
      <c r="AC28">
        <f>IF(E28="","",IF('②選手情報入力'!N36="","",0))</f>
      </c>
      <c r="AD28">
        <f>IF(E28="","",IF('②選手情報入力'!N36="","",2))</f>
      </c>
      <c r="AE28">
        <f>IF(E28="","",IF('②選手情報入力'!O36="","",IF(I28=1,'種目情報'!$J$5,'種目情報'!$J$7)))</f>
      </c>
      <c r="AF28">
        <f>IF(E28="","",IF('②選手情報入力'!O36="","",IF(I28=1,IF('②選手情報入力'!$O$5="","",'②選手情報入力'!$O$5),IF('②選手情報入力'!$O$6="","",'②選手情報入力'!$O$6))))</f>
      </c>
      <c r="AG28">
        <f>IF(E28="","",IF('②選手情報入力'!O36="","",0))</f>
      </c>
      <c r="AH28">
        <f>IF(E28="","",IF('②選手情報入力'!O36="","",2))</f>
      </c>
    </row>
    <row r="29" spans="1:34" ht="13.5">
      <c r="A29">
        <f>IF(E29="","",I29*1000000+'①学校情報入力'!$D$3*1000+'②選手情報入力'!A37)</f>
      </c>
      <c r="B29">
        <f>IF(E29="","",'①学校情報入力'!$D$3)</f>
      </c>
      <c r="E29">
        <f>IF('②選手情報入力'!B37="","",'②選手情報入力'!B37)</f>
      </c>
      <c r="F29">
        <f>IF(E29="","",'②選手情報入力'!C37)</f>
      </c>
      <c r="G29">
        <f>IF(E29="","",'②選手情報入力'!D37)</f>
      </c>
      <c r="H29">
        <f t="shared" si="0"/>
      </c>
      <c r="I29">
        <f>IF(E29="","",IF('②選手情報入力'!F37="男",1,2))</f>
      </c>
      <c r="J29">
        <f>IF(E29="","",IF('②選手情報入力'!G37="","",'②選手情報入力'!G37))</f>
      </c>
      <c r="L29">
        <f t="shared" si="1"/>
      </c>
      <c r="M29">
        <f t="shared" si="2"/>
      </c>
      <c r="O29">
        <f>IF(E29="","",IF('②選手情報入力'!H37="","",IF(I29=1,VLOOKUP('②選手情報入力'!H37,'種目情報'!$A$4:$B$21,2,FALSE),VLOOKUP('②選手情報入力'!H37,'種目情報'!$E$4:$F$20,2,FALSE))))</f>
      </c>
      <c r="P29">
        <f>IF(E29="","",IF('②選手情報入力'!I37="","",'②選手情報入力'!I37))</f>
      </c>
      <c r="Q29" s="39">
        <f>IF(E29="","",IF('②選手情報入力'!H37="","",0))</f>
      </c>
      <c r="R29">
        <f>IF(E29="","",IF('②選手情報入力'!H37="","",IF(I29=1,VLOOKUP('②選手情報入力'!H37,'種目情報'!$A$4:$C$21,3,FALSE),VLOOKUP('②選手情報入力'!H37,'種目情報'!$E$4:$G$20,3,FALSE))))</f>
      </c>
      <c r="S29">
        <f>IF(E29="","",IF('②選手情報入力'!J37="","",IF(I29=1,VLOOKUP('②選手情報入力'!J37,'種目情報'!$A$4:$B$21,2,FALSE),VLOOKUP('②選手情報入力'!J37,'種目情報'!$E$4:$F$20,2,FALSE))))</f>
      </c>
      <c r="T29">
        <f>IF(E29="","",IF('②選手情報入力'!K37="","",'②選手情報入力'!K37))</f>
      </c>
      <c r="U29" s="39">
        <f>IF(E29="","",IF('②選手情報入力'!J37="","",0))</f>
      </c>
      <c r="V29">
        <f>IF(E29="","",IF('②選手情報入力'!J37="","",IF(I29=1,VLOOKUP('②選手情報入力'!J37,'種目情報'!$A$4:$C$21,3,FALSE),VLOOKUP('②選手情報入力'!J37,'種目情報'!$E$4:$G$20,3,FALSE))))</f>
      </c>
      <c r="W29">
        <f>IF(E29="","",IF('②選手情報入力'!L37="","",IF(I29=1,VLOOKUP('②選手情報入力'!L37,'種目情報'!$A$4:$B$21,2,FALSE),VLOOKUP('②選手情報入力'!L37,'種目情報'!$E$4:$F$20,2,FALSE))))</f>
      </c>
      <c r="X29">
        <f>IF(E29="","",IF('②選手情報入力'!M37="","",'②選手情報入力'!M37))</f>
      </c>
      <c r="Y29" s="39">
        <f>IF(E29="","",IF('②選手情報入力'!L37="","",0))</f>
      </c>
      <c r="Z29">
        <f>IF(E29="","",IF('②選手情報入力'!L37="","",IF(I29=1,VLOOKUP('②選手情報入力'!L37,'種目情報'!$A$4:$C$21,3,FALSE),VLOOKUP('②選手情報入力'!L37,'種目情報'!$E$4:$G$20,3,FALSE))))</f>
      </c>
      <c r="AA29">
        <f>IF(E29="","",IF('②選手情報入力'!N37="","",IF(I29=1,'種目情報'!$J$4,'種目情報'!$J$6)))</f>
      </c>
      <c r="AB29">
        <f>IF(E29="","",IF('②選手情報入力'!N37="","",IF(I29=1,IF('②選手情報入力'!$N$5="","",'②選手情報入力'!$N$5),IF('②選手情報入力'!$N$6="","",'②選手情報入力'!$N$6))))</f>
      </c>
      <c r="AC29">
        <f>IF(E29="","",IF('②選手情報入力'!N37="","",0))</f>
      </c>
      <c r="AD29">
        <f>IF(E29="","",IF('②選手情報入力'!N37="","",2))</f>
      </c>
      <c r="AE29">
        <f>IF(E29="","",IF('②選手情報入力'!O37="","",IF(I29=1,'種目情報'!$J$5,'種目情報'!$J$7)))</f>
      </c>
      <c r="AF29">
        <f>IF(E29="","",IF('②選手情報入力'!O37="","",IF(I29=1,IF('②選手情報入力'!$O$5="","",'②選手情報入力'!$O$5),IF('②選手情報入力'!$O$6="","",'②選手情報入力'!$O$6))))</f>
      </c>
      <c r="AG29">
        <f>IF(E29="","",IF('②選手情報入力'!O37="","",0))</f>
      </c>
      <c r="AH29">
        <f>IF(E29="","",IF('②選手情報入力'!O37="","",2))</f>
      </c>
    </row>
    <row r="30" spans="1:34" ht="13.5">
      <c r="A30">
        <f>IF(E30="","",I30*1000000+'①学校情報入力'!$D$3*1000+'②選手情報入力'!A38)</f>
      </c>
      <c r="B30">
        <f>IF(E30="","",'①学校情報入力'!$D$3)</f>
      </c>
      <c r="E30">
        <f>IF('②選手情報入力'!B38="","",'②選手情報入力'!B38)</f>
      </c>
      <c r="F30">
        <f>IF(E30="","",'②選手情報入力'!C38)</f>
      </c>
      <c r="G30">
        <f>IF(E30="","",'②選手情報入力'!D38)</f>
      </c>
      <c r="H30">
        <f t="shared" si="0"/>
      </c>
      <c r="I30">
        <f>IF(E30="","",IF('②選手情報入力'!F38="男",1,2))</f>
      </c>
      <c r="J30">
        <f>IF(E30="","",IF('②選手情報入力'!G38="","",'②選手情報入力'!G38))</f>
      </c>
      <c r="L30">
        <f t="shared" si="1"/>
      </c>
      <c r="M30">
        <f t="shared" si="2"/>
      </c>
      <c r="O30">
        <f>IF(E30="","",IF('②選手情報入力'!H38="","",IF(I30=1,VLOOKUP('②選手情報入力'!H38,'種目情報'!$A$4:$B$21,2,FALSE),VLOOKUP('②選手情報入力'!H38,'種目情報'!$E$4:$F$20,2,FALSE))))</f>
      </c>
      <c r="P30">
        <f>IF(E30="","",IF('②選手情報入力'!I38="","",'②選手情報入力'!I38))</f>
      </c>
      <c r="Q30" s="39">
        <f>IF(E30="","",IF('②選手情報入力'!H38="","",0))</f>
      </c>
      <c r="R30">
        <f>IF(E30="","",IF('②選手情報入力'!H38="","",IF(I30=1,VLOOKUP('②選手情報入力'!H38,'種目情報'!$A$4:$C$21,3,FALSE),VLOOKUP('②選手情報入力'!H38,'種目情報'!$E$4:$G$20,3,FALSE))))</f>
      </c>
      <c r="S30">
        <f>IF(E30="","",IF('②選手情報入力'!J38="","",IF(I30=1,VLOOKUP('②選手情報入力'!J38,'種目情報'!$A$4:$B$21,2,FALSE),VLOOKUP('②選手情報入力'!J38,'種目情報'!$E$4:$F$20,2,FALSE))))</f>
      </c>
      <c r="T30">
        <f>IF(E30="","",IF('②選手情報入力'!K38="","",'②選手情報入力'!K38))</f>
      </c>
      <c r="U30" s="39">
        <f>IF(E30="","",IF('②選手情報入力'!J38="","",0))</f>
      </c>
      <c r="V30">
        <f>IF(E30="","",IF('②選手情報入力'!J38="","",IF(I30=1,VLOOKUP('②選手情報入力'!J38,'種目情報'!$A$4:$C$21,3,FALSE),VLOOKUP('②選手情報入力'!J38,'種目情報'!$E$4:$G$20,3,FALSE))))</f>
      </c>
      <c r="W30">
        <f>IF(E30="","",IF('②選手情報入力'!L38="","",IF(I30=1,VLOOKUP('②選手情報入力'!L38,'種目情報'!$A$4:$B$21,2,FALSE),VLOOKUP('②選手情報入力'!L38,'種目情報'!$E$4:$F$20,2,FALSE))))</f>
      </c>
      <c r="X30">
        <f>IF(E30="","",IF('②選手情報入力'!M38="","",'②選手情報入力'!M38))</f>
      </c>
      <c r="Y30" s="39">
        <f>IF(E30="","",IF('②選手情報入力'!L38="","",0))</f>
      </c>
      <c r="Z30">
        <f>IF(E30="","",IF('②選手情報入力'!L38="","",IF(I30=1,VLOOKUP('②選手情報入力'!L38,'種目情報'!$A$4:$C$21,3,FALSE),VLOOKUP('②選手情報入力'!L38,'種目情報'!$E$4:$G$20,3,FALSE))))</f>
      </c>
      <c r="AA30">
        <f>IF(E30="","",IF('②選手情報入力'!N38="","",IF(I30=1,'種目情報'!$J$4,'種目情報'!$J$6)))</f>
      </c>
      <c r="AB30">
        <f>IF(E30="","",IF('②選手情報入力'!N38="","",IF(I30=1,IF('②選手情報入力'!$N$5="","",'②選手情報入力'!$N$5),IF('②選手情報入力'!$N$6="","",'②選手情報入力'!$N$6))))</f>
      </c>
      <c r="AC30">
        <f>IF(E30="","",IF('②選手情報入力'!N38="","",0))</f>
      </c>
      <c r="AD30">
        <f>IF(E30="","",IF('②選手情報入力'!N38="","",2))</f>
      </c>
      <c r="AE30">
        <f>IF(E30="","",IF('②選手情報入力'!O38="","",IF(I30=1,'種目情報'!$J$5,'種目情報'!$J$7)))</f>
      </c>
      <c r="AF30">
        <f>IF(E30="","",IF('②選手情報入力'!O38="","",IF(I30=1,IF('②選手情報入力'!$O$5="","",'②選手情報入力'!$O$5),IF('②選手情報入力'!$O$6="","",'②選手情報入力'!$O$6))))</f>
      </c>
      <c r="AG30">
        <f>IF(E30="","",IF('②選手情報入力'!O38="","",0))</f>
      </c>
      <c r="AH30">
        <f>IF(E30="","",IF('②選手情報入力'!O38="","",2))</f>
      </c>
    </row>
    <row r="31" spans="1:34" ht="13.5">
      <c r="A31">
        <f>IF(E31="","",I31*1000000+'①学校情報入力'!$D$3*1000+'②選手情報入力'!A39)</f>
      </c>
      <c r="B31">
        <f>IF(E31="","",'①学校情報入力'!$D$3)</f>
      </c>
      <c r="E31">
        <f>IF('②選手情報入力'!B39="","",'②選手情報入力'!B39)</f>
      </c>
      <c r="F31">
        <f>IF(E31="","",'②選手情報入力'!C39)</f>
      </c>
      <c r="G31">
        <f>IF(E31="","",'②選手情報入力'!D39)</f>
      </c>
      <c r="H31">
        <f t="shared" si="0"/>
      </c>
      <c r="I31">
        <f>IF(E31="","",IF('②選手情報入力'!F39="男",1,2))</f>
      </c>
      <c r="J31">
        <f>IF(E31="","",IF('②選手情報入力'!G39="","",'②選手情報入力'!G39))</f>
      </c>
      <c r="L31">
        <f t="shared" si="1"/>
      </c>
      <c r="M31">
        <f t="shared" si="2"/>
      </c>
      <c r="O31">
        <f>IF(E31="","",IF('②選手情報入力'!H39="","",IF(I31=1,VLOOKUP('②選手情報入力'!H39,'種目情報'!$A$4:$B$21,2,FALSE),VLOOKUP('②選手情報入力'!H39,'種目情報'!$E$4:$F$20,2,FALSE))))</f>
      </c>
      <c r="P31">
        <f>IF(E31="","",IF('②選手情報入力'!I39="","",'②選手情報入力'!I39))</f>
      </c>
      <c r="Q31" s="39">
        <f>IF(E31="","",IF('②選手情報入力'!H39="","",0))</f>
      </c>
      <c r="R31">
        <f>IF(E31="","",IF('②選手情報入力'!H39="","",IF(I31=1,VLOOKUP('②選手情報入力'!H39,'種目情報'!$A$4:$C$21,3,FALSE),VLOOKUP('②選手情報入力'!H39,'種目情報'!$E$4:$G$20,3,FALSE))))</f>
      </c>
      <c r="S31">
        <f>IF(E31="","",IF('②選手情報入力'!J39="","",IF(I31=1,VLOOKUP('②選手情報入力'!J39,'種目情報'!$A$4:$B$21,2,FALSE),VLOOKUP('②選手情報入力'!J39,'種目情報'!$E$4:$F$20,2,FALSE))))</f>
      </c>
      <c r="T31">
        <f>IF(E31="","",IF('②選手情報入力'!K39="","",'②選手情報入力'!K39))</f>
      </c>
      <c r="U31" s="39">
        <f>IF(E31="","",IF('②選手情報入力'!J39="","",0))</f>
      </c>
      <c r="V31">
        <f>IF(E31="","",IF('②選手情報入力'!J39="","",IF(I31=1,VLOOKUP('②選手情報入力'!J39,'種目情報'!$A$4:$C$21,3,FALSE),VLOOKUP('②選手情報入力'!J39,'種目情報'!$E$4:$G$20,3,FALSE))))</f>
      </c>
      <c r="W31">
        <f>IF(E31="","",IF('②選手情報入力'!L39="","",IF(I31=1,VLOOKUP('②選手情報入力'!L39,'種目情報'!$A$4:$B$21,2,FALSE),VLOOKUP('②選手情報入力'!L39,'種目情報'!$E$4:$F$20,2,FALSE))))</f>
      </c>
      <c r="X31">
        <f>IF(E31="","",IF('②選手情報入力'!M39="","",'②選手情報入力'!M39))</f>
      </c>
      <c r="Y31" s="39">
        <f>IF(E31="","",IF('②選手情報入力'!L39="","",0))</f>
      </c>
      <c r="Z31">
        <f>IF(E31="","",IF('②選手情報入力'!L39="","",IF(I31=1,VLOOKUP('②選手情報入力'!L39,'種目情報'!$A$4:$C$21,3,FALSE),VLOOKUP('②選手情報入力'!L39,'種目情報'!$E$4:$G$20,3,FALSE))))</f>
      </c>
      <c r="AA31">
        <f>IF(E31="","",IF('②選手情報入力'!N39="","",IF(I31=1,'種目情報'!$J$4,'種目情報'!$J$6)))</f>
      </c>
      <c r="AB31">
        <f>IF(E31="","",IF('②選手情報入力'!N39="","",IF(I31=1,IF('②選手情報入力'!$N$5="","",'②選手情報入力'!$N$5),IF('②選手情報入力'!$N$6="","",'②選手情報入力'!$N$6))))</f>
      </c>
      <c r="AC31">
        <f>IF(E31="","",IF('②選手情報入力'!N39="","",0))</f>
      </c>
      <c r="AD31">
        <f>IF(E31="","",IF('②選手情報入力'!N39="","",2))</f>
      </c>
      <c r="AE31">
        <f>IF(E31="","",IF('②選手情報入力'!O39="","",IF(I31=1,'種目情報'!$J$5,'種目情報'!$J$7)))</f>
      </c>
      <c r="AF31">
        <f>IF(E31="","",IF('②選手情報入力'!O39="","",IF(I31=1,IF('②選手情報入力'!$O$5="","",'②選手情報入力'!$O$5),IF('②選手情報入力'!$O$6="","",'②選手情報入力'!$O$6))))</f>
      </c>
      <c r="AG31">
        <f>IF(E31="","",IF('②選手情報入力'!O39="","",0))</f>
      </c>
      <c r="AH31">
        <f>IF(E31="","",IF('②選手情報入力'!O39="","",2))</f>
      </c>
    </row>
    <row r="32" spans="1:34" ht="13.5">
      <c r="A32">
        <f>IF(E32="","",I32*1000000+'①学校情報入力'!$D$3*1000+'②選手情報入力'!A40)</f>
      </c>
      <c r="B32">
        <f>IF(E32="","",'①学校情報入力'!$D$3)</f>
      </c>
      <c r="E32">
        <f>IF('②選手情報入力'!B40="","",'②選手情報入力'!B40)</f>
      </c>
      <c r="F32">
        <f>IF(E32="","",'②選手情報入力'!C40)</f>
      </c>
      <c r="G32">
        <f>IF(E32="","",'②選手情報入力'!D40)</f>
      </c>
      <c r="H32">
        <f t="shared" si="0"/>
      </c>
      <c r="I32">
        <f>IF(E32="","",IF('②選手情報入力'!F40="男",1,2))</f>
      </c>
      <c r="J32">
        <f>IF(E32="","",IF('②選手情報入力'!G40="","",'②選手情報入力'!G40))</f>
      </c>
      <c r="L32">
        <f t="shared" si="1"/>
      </c>
      <c r="M32">
        <f t="shared" si="2"/>
      </c>
      <c r="O32">
        <f>IF(E32="","",IF('②選手情報入力'!H40="","",IF(I32=1,VLOOKUP('②選手情報入力'!H40,'種目情報'!$A$4:$B$21,2,FALSE),VLOOKUP('②選手情報入力'!H40,'種目情報'!$E$4:$F$20,2,FALSE))))</f>
      </c>
      <c r="P32">
        <f>IF(E32="","",IF('②選手情報入力'!I40="","",'②選手情報入力'!I40))</f>
      </c>
      <c r="Q32" s="39">
        <f>IF(E32="","",IF('②選手情報入力'!H40="","",0))</f>
      </c>
      <c r="R32">
        <f>IF(E32="","",IF('②選手情報入力'!H40="","",IF(I32=1,VLOOKUP('②選手情報入力'!H40,'種目情報'!$A$4:$C$21,3,FALSE),VLOOKUP('②選手情報入力'!H40,'種目情報'!$E$4:$G$20,3,FALSE))))</f>
      </c>
      <c r="S32">
        <f>IF(E32="","",IF('②選手情報入力'!J40="","",IF(I32=1,VLOOKUP('②選手情報入力'!J40,'種目情報'!$A$4:$B$21,2,FALSE),VLOOKUP('②選手情報入力'!J40,'種目情報'!$E$4:$F$20,2,FALSE))))</f>
      </c>
      <c r="T32">
        <f>IF(E32="","",IF('②選手情報入力'!K40="","",'②選手情報入力'!K40))</f>
      </c>
      <c r="U32" s="39">
        <f>IF(E32="","",IF('②選手情報入力'!J40="","",0))</f>
      </c>
      <c r="V32">
        <f>IF(E32="","",IF('②選手情報入力'!J40="","",IF(I32=1,VLOOKUP('②選手情報入力'!J40,'種目情報'!$A$4:$C$21,3,FALSE),VLOOKUP('②選手情報入力'!J40,'種目情報'!$E$4:$G$20,3,FALSE))))</f>
      </c>
      <c r="W32">
        <f>IF(E32="","",IF('②選手情報入力'!L40="","",IF(I32=1,VLOOKUP('②選手情報入力'!L40,'種目情報'!$A$4:$B$21,2,FALSE),VLOOKUP('②選手情報入力'!L40,'種目情報'!$E$4:$F$20,2,FALSE))))</f>
      </c>
      <c r="X32">
        <f>IF(E32="","",IF('②選手情報入力'!M40="","",'②選手情報入力'!M40))</f>
      </c>
      <c r="Y32" s="39">
        <f>IF(E32="","",IF('②選手情報入力'!L40="","",0))</f>
      </c>
      <c r="Z32">
        <f>IF(E32="","",IF('②選手情報入力'!L40="","",IF(I32=1,VLOOKUP('②選手情報入力'!L40,'種目情報'!$A$4:$C$21,3,FALSE),VLOOKUP('②選手情報入力'!L40,'種目情報'!$E$4:$G$20,3,FALSE))))</f>
      </c>
      <c r="AA32">
        <f>IF(E32="","",IF('②選手情報入力'!N40="","",IF(I32=1,'種目情報'!$J$4,'種目情報'!$J$6)))</f>
      </c>
      <c r="AB32">
        <f>IF(E32="","",IF('②選手情報入力'!N40="","",IF(I32=1,IF('②選手情報入力'!$N$5="","",'②選手情報入力'!$N$5),IF('②選手情報入力'!$N$6="","",'②選手情報入力'!$N$6))))</f>
      </c>
      <c r="AC32">
        <f>IF(E32="","",IF('②選手情報入力'!N40="","",0))</f>
      </c>
      <c r="AD32">
        <f>IF(E32="","",IF('②選手情報入力'!N40="","",2))</f>
      </c>
      <c r="AE32">
        <f>IF(E32="","",IF('②選手情報入力'!O40="","",IF(I32=1,'種目情報'!$J$5,'種目情報'!$J$7)))</f>
      </c>
      <c r="AF32">
        <f>IF(E32="","",IF('②選手情報入力'!O40="","",IF(I32=1,IF('②選手情報入力'!$O$5="","",'②選手情報入力'!$O$5),IF('②選手情報入力'!$O$6="","",'②選手情報入力'!$O$6))))</f>
      </c>
      <c r="AG32">
        <f>IF(E32="","",IF('②選手情報入力'!O40="","",0))</f>
      </c>
      <c r="AH32">
        <f>IF(E32="","",IF('②選手情報入力'!O40="","",2))</f>
      </c>
    </row>
    <row r="33" spans="1:34" ht="13.5">
      <c r="A33">
        <f>IF(E33="","",I33*1000000+'①学校情報入力'!$D$3*1000+'②選手情報入力'!A41)</f>
      </c>
      <c r="B33">
        <f>IF(E33="","",'①学校情報入力'!$D$3)</f>
      </c>
      <c r="E33">
        <f>IF('②選手情報入力'!B41="","",'②選手情報入力'!B41)</f>
      </c>
      <c r="F33">
        <f>IF(E33="","",'②選手情報入力'!C41)</f>
      </c>
      <c r="G33">
        <f>IF(E33="","",'②選手情報入力'!D41)</f>
      </c>
      <c r="H33">
        <f t="shared" si="0"/>
      </c>
      <c r="I33">
        <f>IF(E33="","",IF('②選手情報入力'!F41="男",1,2))</f>
      </c>
      <c r="J33">
        <f>IF(E33="","",IF('②選手情報入力'!G41="","",'②選手情報入力'!G41))</f>
      </c>
      <c r="L33">
        <f t="shared" si="1"/>
      </c>
      <c r="M33">
        <f t="shared" si="2"/>
      </c>
      <c r="O33">
        <f>IF(E33="","",IF('②選手情報入力'!H41="","",IF(I33=1,VLOOKUP('②選手情報入力'!H41,'種目情報'!$A$4:$B$21,2,FALSE),VLOOKUP('②選手情報入力'!H41,'種目情報'!$E$4:$F$20,2,FALSE))))</f>
      </c>
      <c r="P33">
        <f>IF(E33="","",IF('②選手情報入力'!I41="","",'②選手情報入力'!I41))</f>
      </c>
      <c r="Q33" s="39">
        <f>IF(E33="","",IF('②選手情報入力'!H41="","",0))</f>
      </c>
      <c r="R33">
        <f>IF(E33="","",IF('②選手情報入力'!H41="","",IF(I33=1,VLOOKUP('②選手情報入力'!H41,'種目情報'!$A$4:$C$21,3,FALSE),VLOOKUP('②選手情報入力'!H41,'種目情報'!$E$4:$G$20,3,FALSE))))</f>
      </c>
      <c r="S33">
        <f>IF(E33="","",IF('②選手情報入力'!J41="","",IF(I33=1,VLOOKUP('②選手情報入力'!J41,'種目情報'!$A$4:$B$21,2,FALSE),VLOOKUP('②選手情報入力'!J41,'種目情報'!$E$4:$F$20,2,FALSE))))</f>
      </c>
      <c r="T33">
        <f>IF(E33="","",IF('②選手情報入力'!K41="","",'②選手情報入力'!K41))</f>
      </c>
      <c r="U33" s="39">
        <f>IF(E33="","",IF('②選手情報入力'!J41="","",0))</f>
      </c>
      <c r="V33">
        <f>IF(E33="","",IF('②選手情報入力'!J41="","",IF(I33=1,VLOOKUP('②選手情報入力'!J41,'種目情報'!$A$4:$C$21,3,FALSE),VLOOKUP('②選手情報入力'!J41,'種目情報'!$E$4:$G$20,3,FALSE))))</f>
      </c>
      <c r="W33">
        <f>IF(E33="","",IF('②選手情報入力'!L41="","",IF(I33=1,VLOOKUP('②選手情報入力'!L41,'種目情報'!$A$4:$B$21,2,FALSE),VLOOKUP('②選手情報入力'!L41,'種目情報'!$E$4:$F$20,2,FALSE))))</f>
      </c>
      <c r="X33">
        <f>IF(E33="","",IF('②選手情報入力'!M41="","",'②選手情報入力'!M41))</f>
      </c>
      <c r="Y33" s="39">
        <f>IF(E33="","",IF('②選手情報入力'!L41="","",0))</f>
      </c>
      <c r="Z33">
        <f>IF(E33="","",IF('②選手情報入力'!L41="","",IF(I33=1,VLOOKUP('②選手情報入力'!L41,'種目情報'!$A$4:$C$21,3,FALSE),VLOOKUP('②選手情報入力'!L41,'種目情報'!$E$4:$G$20,3,FALSE))))</f>
      </c>
      <c r="AA33">
        <f>IF(E33="","",IF('②選手情報入力'!N41="","",IF(I33=1,'種目情報'!$J$4,'種目情報'!$J$6)))</f>
      </c>
      <c r="AB33">
        <f>IF(E33="","",IF('②選手情報入力'!N41="","",IF(I33=1,IF('②選手情報入力'!$N$5="","",'②選手情報入力'!$N$5),IF('②選手情報入力'!$N$6="","",'②選手情報入力'!$N$6))))</f>
      </c>
      <c r="AC33">
        <f>IF(E33="","",IF('②選手情報入力'!N41="","",0))</f>
      </c>
      <c r="AD33">
        <f>IF(E33="","",IF('②選手情報入力'!N41="","",2))</f>
      </c>
      <c r="AE33">
        <f>IF(E33="","",IF('②選手情報入力'!O41="","",IF(I33=1,'種目情報'!$J$5,'種目情報'!$J$7)))</f>
      </c>
      <c r="AF33">
        <f>IF(E33="","",IF('②選手情報入力'!O41="","",IF(I33=1,IF('②選手情報入力'!$O$5="","",'②選手情報入力'!$O$5),IF('②選手情報入力'!$O$6="","",'②選手情報入力'!$O$6))))</f>
      </c>
      <c r="AG33">
        <f>IF(E33="","",IF('②選手情報入力'!O41="","",0))</f>
      </c>
      <c r="AH33">
        <f>IF(E33="","",IF('②選手情報入力'!O41="","",2))</f>
      </c>
    </row>
    <row r="34" spans="1:34" ht="13.5">
      <c r="A34">
        <f>IF(E34="","",I34*1000000+'①学校情報入力'!$D$3*1000+'②選手情報入力'!A42)</f>
      </c>
      <c r="B34">
        <f>IF(E34="","",'①学校情報入力'!$D$3)</f>
      </c>
      <c r="E34">
        <f>IF('②選手情報入力'!B42="","",'②選手情報入力'!B42)</f>
      </c>
      <c r="F34">
        <f>IF(E34="","",'②選手情報入力'!C42)</f>
      </c>
      <c r="G34">
        <f>IF(E34="","",'②選手情報入力'!D42)</f>
      </c>
      <c r="H34">
        <f t="shared" si="0"/>
      </c>
      <c r="I34">
        <f>IF(E34="","",IF('②選手情報入力'!F42="男",1,2))</f>
      </c>
      <c r="J34">
        <f>IF(E34="","",IF('②選手情報入力'!G42="","",'②選手情報入力'!G42))</f>
      </c>
      <c r="L34">
        <f t="shared" si="1"/>
      </c>
      <c r="M34">
        <f t="shared" si="2"/>
      </c>
      <c r="O34">
        <f>IF(E34="","",IF('②選手情報入力'!H42="","",IF(I34=1,VLOOKUP('②選手情報入力'!H42,'種目情報'!$A$4:$B$21,2,FALSE),VLOOKUP('②選手情報入力'!H42,'種目情報'!$E$4:$F$20,2,FALSE))))</f>
      </c>
      <c r="P34">
        <f>IF(E34="","",IF('②選手情報入力'!I42="","",'②選手情報入力'!I42))</f>
      </c>
      <c r="Q34" s="39">
        <f>IF(E34="","",IF('②選手情報入力'!H42="","",0))</f>
      </c>
      <c r="R34">
        <f>IF(E34="","",IF('②選手情報入力'!H42="","",IF(I34=1,VLOOKUP('②選手情報入力'!H42,'種目情報'!$A$4:$C$21,3,FALSE),VLOOKUP('②選手情報入力'!H42,'種目情報'!$E$4:$G$20,3,FALSE))))</f>
      </c>
      <c r="S34">
        <f>IF(E34="","",IF('②選手情報入力'!J42="","",IF(I34=1,VLOOKUP('②選手情報入力'!J42,'種目情報'!$A$4:$B$21,2,FALSE),VLOOKUP('②選手情報入力'!J42,'種目情報'!$E$4:$F$20,2,FALSE))))</f>
      </c>
      <c r="T34">
        <f>IF(E34="","",IF('②選手情報入力'!K42="","",'②選手情報入力'!K42))</f>
      </c>
      <c r="U34" s="39">
        <f>IF(E34="","",IF('②選手情報入力'!J42="","",0))</f>
      </c>
      <c r="V34">
        <f>IF(E34="","",IF('②選手情報入力'!J42="","",IF(I34=1,VLOOKUP('②選手情報入力'!J42,'種目情報'!$A$4:$C$21,3,FALSE),VLOOKUP('②選手情報入力'!J42,'種目情報'!$E$4:$G$20,3,FALSE))))</f>
      </c>
      <c r="W34">
        <f>IF(E34="","",IF('②選手情報入力'!L42="","",IF(I34=1,VLOOKUP('②選手情報入力'!L42,'種目情報'!$A$4:$B$21,2,FALSE),VLOOKUP('②選手情報入力'!L42,'種目情報'!$E$4:$F$20,2,FALSE))))</f>
      </c>
      <c r="X34">
        <f>IF(E34="","",IF('②選手情報入力'!M42="","",'②選手情報入力'!M42))</f>
      </c>
      <c r="Y34" s="39">
        <f>IF(E34="","",IF('②選手情報入力'!L42="","",0))</f>
      </c>
      <c r="Z34">
        <f>IF(E34="","",IF('②選手情報入力'!L42="","",IF(I34=1,VLOOKUP('②選手情報入力'!L42,'種目情報'!$A$4:$C$21,3,FALSE),VLOOKUP('②選手情報入力'!L42,'種目情報'!$E$4:$G$20,3,FALSE))))</f>
      </c>
      <c r="AA34">
        <f>IF(E34="","",IF('②選手情報入力'!N42="","",IF(I34=1,'種目情報'!$J$4,'種目情報'!$J$6)))</f>
      </c>
      <c r="AB34">
        <f>IF(E34="","",IF('②選手情報入力'!N42="","",IF(I34=1,IF('②選手情報入力'!$N$5="","",'②選手情報入力'!$N$5),IF('②選手情報入力'!$N$6="","",'②選手情報入力'!$N$6))))</f>
      </c>
      <c r="AC34">
        <f>IF(E34="","",IF('②選手情報入力'!N42="","",0))</f>
      </c>
      <c r="AD34">
        <f>IF(E34="","",IF('②選手情報入力'!N42="","",2))</f>
      </c>
      <c r="AE34">
        <f>IF(E34="","",IF('②選手情報入力'!O42="","",IF(I34=1,'種目情報'!$J$5,'種目情報'!$J$7)))</f>
      </c>
      <c r="AF34">
        <f>IF(E34="","",IF('②選手情報入力'!O42="","",IF(I34=1,IF('②選手情報入力'!$O$5="","",'②選手情報入力'!$O$5),IF('②選手情報入力'!$O$6="","",'②選手情報入力'!$O$6))))</f>
      </c>
      <c r="AG34">
        <f>IF(E34="","",IF('②選手情報入力'!O42="","",0))</f>
      </c>
      <c r="AH34">
        <f>IF(E34="","",IF('②選手情報入力'!O42="","",2))</f>
      </c>
    </row>
    <row r="35" spans="1:34" ht="13.5">
      <c r="A35">
        <f>IF(E35="","",I35*1000000+'①学校情報入力'!$D$3*1000+'②選手情報入力'!A43)</f>
      </c>
      <c r="B35">
        <f>IF(E35="","",'①学校情報入力'!$D$3)</f>
      </c>
      <c r="E35">
        <f>IF('②選手情報入力'!B43="","",'②選手情報入力'!B43)</f>
      </c>
      <c r="F35">
        <f>IF(E35="","",'②選手情報入力'!C43)</f>
      </c>
      <c r="G35">
        <f>IF(E35="","",'②選手情報入力'!D43)</f>
      </c>
      <c r="H35">
        <f t="shared" si="0"/>
      </c>
      <c r="I35">
        <f>IF(E35="","",IF('②選手情報入力'!F43="男",1,2))</f>
      </c>
      <c r="J35">
        <f>IF(E35="","",IF('②選手情報入力'!G43="","",'②選手情報入力'!G43))</f>
      </c>
      <c r="L35">
        <f t="shared" si="1"/>
      </c>
      <c r="M35">
        <f t="shared" si="2"/>
      </c>
      <c r="O35">
        <f>IF(E35="","",IF('②選手情報入力'!H43="","",IF(I35=1,VLOOKUP('②選手情報入力'!H43,'種目情報'!$A$4:$B$21,2,FALSE),VLOOKUP('②選手情報入力'!H43,'種目情報'!$E$4:$F$20,2,FALSE))))</f>
      </c>
      <c r="P35">
        <f>IF(E35="","",IF('②選手情報入力'!I43="","",'②選手情報入力'!I43))</f>
      </c>
      <c r="Q35" s="39">
        <f>IF(E35="","",IF('②選手情報入力'!H43="","",0))</f>
      </c>
      <c r="R35">
        <f>IF(E35="","",IF('②選手情報入力'!H43="","",IF(I35=1,VLOOKUP('②選手情報入力'!H43,'種目情報'!$A$4:$C$21,3,FALSE),VLOOKUP('②選手情報入力'!H43,'種目情報'!$E$4:$G$20,3,FALSE))))</f>
      </c>
      <c r="S35">
        <f>IF(E35="","",IF('②選手情報入力'!J43="","",IF(I35=1,VLOOKUP('②選手情報入力'!J43,'種目情報'!$A$4:$B$21,2,FALSE),VLOOKUP('②選手情報入力'!J43,'種目情報'!$E$4:$F$20,2,FALSE))))</f>
      </c>
      <c r="T35">
        <f>IF(E35="","",IF('②選手情報入力'!K43="","",'②選手情報入力'!K43))</f>
      </c>
      <c r="U35" s="39">
        <f>IF(E35="","",IF('②選手情報入力'!J43="","",0))</f>
      </c>
      <c r="V35">
        <f>IF(E35="","",IF('②選手情報入力'!J43="","",IF(I35=1,VLOOKUP('②選手情報入力'!J43,'種目情報'!$A$4:$C$21,3,FALSE),VLOOKUP('②選手情報入力'!J43,'種目情報'!$E$4:$G$20,3,FALSE))))</f>
      </c>
      <c r="W35">
        <f>IF(E35="","",IF('②選手情報入力'!L43="","",IF(I35=1,VLOOKUP('②選手情報入力'!L43,'種目情報'!$A$4:$B$21,2,FALSE),VLOOKUP('②選手情報入力'!L43,'種目情報'!$E$4:$F$20,2,FALSE))))</f>
      </c>
      <c r="X35">
        <f>IF(E35="","",IF('②選手情報入力'!M43="","",'②選手情報入力'!M43))</f>
      </c>
      <c r="Y35" s="39">
        <f>IF(E35="","",IF('②選手情報入力'!L43="","",0))</f>
      </c>
      <c r="Z35">
        <f>IF(E35="","",IF('②選手情報入力'!L43="","",IF(I35=1,VLOOKUP('②選手情報入力'!L43,'種目情報'!$A$4:$C$21,3,FALSE),VLOOKUP('②選手情報入力'!L43,'種目情報'!$E$4:$G$20,3,FALSE))))</f>
      </c>
      <c r="AA35">
        <f>IF(E35="","",IF('②選手情報入力'!N43="","",IF(I35=1,'種目情報'!$J$4,'種目情報'!$J$6)))</f>
      </c>
      <c r="AB35">
        <f>IF(E35="","",IF('②選手情報入力'!N43="","",IF(I35=1,IF('②選手情報入力'!$N$5="","",'②選手情報入力'!$N$5),IF('②選手情報入力'!$N$6="","",'②選手情報入力'!$N$6))))</f>
      </c>
      <c r="AC35">
        <f>IF(E35="","",IF('②選手情報入力'!N43="","",0))</f>
      </c>
      <c r="AD35">
        <f>IF(E35="","",IF('②選手情報入力'!N43="","",2))</f>
      </c>
      <c r="AE35">
        <f>IF(E35="","",IF('②選手情報入力'!O43="","",IF(I35=1,'種目情報'!$J$5,'種目情報'!$J$7)))</f>
      </c>
      <c r="AF35">
        <f>IF(E35="","",IF('②選手情報入力'!O43="","",IF(I35=1,IF('②選手情報入力'!$O$5="","",'②選手情報入力'!$O$5),IF('②選手情報入力'!$O$6="","",'②選手情報入力'!$O$6))))</f>
      </c>
      <c r="AG35">
        <f>IF(E35="","",IF('②選手情報入力'!O43="","",0))</f>
      </c>
      <c r="AH35">
        <f>IF(E35="","",IF('②選手情報入力'!O43="","",2))</f>
      </c>
    </row>
    <row r="36" spans="1:34" ht="13.5">
      <c r="A36">
        <f>IF(E36="","",I36*1000000+'①学校情報入力'!$D$3*1000+'②選手情報入力'!A44)</f>
      </c>
      <c r="B36">
        <f>IF(E36="","",'①学校情報入力'!$D$3)</f>
      </c>
      <c r="E36">
        <f>IF('②選手情報入力'!B44="","",'②選手情報入力'!B44)</f>
      </c>
      <c r="F36">
        <f>IF(E36="","",'②選手情報入力'!C44)</f>
      </c>
      <c r="G36">
        <f>IF(E36="","",'②選手情報入力'!D44)</f>
      </c>
      <c r="H36">
        <f t="shared" si="0"/>
      </c>
      <c r="I36">
        <f>IF(E36="","",IF('②選手情報入力'!F44="男",1,2))</f>
      </c>
      <c r="J36">
        <f>IF(E36="","",IF('②選手情報入力'!G44="","",'②選手情報入力'!G44))</f>
      </c>
      <c r="L36">
        <f t="shared" si="1"/>
      </c>
      <c r="M36">
        <f t="shared" si="2"/>
      </c>
      <c r="O36">
        <f>IF(E36="","",IF('②選手情報入力'!H44="","",IF(I36=1,VLOOKUP('②選手情報入力'!H44,'種目情報'!$A$4:$B$21,2,FALSE),VLOOKUP('②選手情報入力'!H44,'種目情報'!$E$4:$F$20,2,FALSE))))</f>
      </c>
      <c r="P36">
        <f>IF(E36="","",IF('②選手情報入力'!I44="","",'②選手情報入力'!I44))</f>
      </c>
      <c r="Q36" s="39">
        <f>IF(E36="","",IF('②選手情報入力'!H44="","",0))</f>
      </c>
      <c r="R36">
        <f>IF(E36="","",IF('②選手情報入力'!H44="","",IF(I36=1,VLOOKUP('②選手情報入力'!H44,'種目情報'!$A$4:$C$21,3,FALSE),VLOOKUP('②選手情報入力'!H44,'種目情報'!$E$4:$G$20,3,FALSE))))</f>
      </c>
      <c r="S36">
        <f>IF(E36="","",IF('②選手情報入力'!J44="","",IF(I36=1,VLOOKUP('②選手情報入力'!J44,'種目情報'!$A$4:$B$21,2,FALSE),VLOOKUP('②選手情報入力'!J44,'種目情報'!$E$4:$F$20,2,FALSE))))</f>
      </c>
      <c r="T36">
        <f>IF(E36="","",IF('②選手情報入力'!K44="","",'②選手情報入力'!K44))</f>
      </c>
      <c r="U36" s="39">
        <f>IF(E36="","",IF('②選手情報入力'!J44="","",0))</f>
      </c>
      <c r="V36">
        <f>IF(E36="","",IF('②選手情報入力'!J44="","",IF(I36=1,VLOOKUP('②選手情報入力'!J44,'種目情報'!$A$4:$C$21,3,FALSE),VLOOKUP('②選手情報入力'!J44,'種目情報'!$E$4:$G$20,3,FALSE))))</f>
      </c>
      <c r="W36">
        <f>IF(E36="","",IF('②選手情報入力'!L44="","",IF(I36=1,VLOOKUP('②選手情報入力'!L44,'種目情報'!$A$4:$B$21,2,FALSE),VLOOKUP('②選手情報入力'!L44,'種目情報'!$E$4:$F$20,2,FALSE))))</f>
      </c>
      <c r="X36">
        <f>IF(E36="","",IF('②選手情報入力'!M44="","",'②選手情報入力'!M44))</f>
      </c>
      <c r="Y36" s="39">
        <f>IF(E36="","",IF('②選手情報入力'!L44="","",0))</f>
      </c>
      <c r="Z36">
        <f>IF(E36="","",IF('②選手情報入力'!L44="","",IF(I36=1,VLOOKUP('②選手情報入力'!L44,'種目情報'!$A$4:$C$21,3,FALSE),VLOOKUP('②選手情報入力'!L44,'種目情報'!$E$4:$G$20,3,FALSE))))</f>
      </c>
      <c r="AA36">
        <f>IF(E36="","",IF('②選手情報入力'!N44="","",IF(I36=1,'種目情報'!$J$4,'種目情報'!$J$6)))</f>
      </c>
      <c r="AB36">
        <f>IF(E36="","",IF('②選手情報入力'!N44="","",IF(I36=1,IF('②選手情報入力'!$N$5="","",'②選手情報入力'!$N$5),IF('②選手情報入力'!$N$6="","",'②選手情報入力'!$N$6))))</f>
      </c>
      <c r="AC36">
        <f>IF(E36="","",IF('②選手情報入力'!N44="","",0))</f>
      </c>
      <c r="AD36">
        <f>IF(E36="","",IF('②選手情報入力'!N44="","",2))</f>
      </c>
      <c r="AE36">
        <f>IF(E36="","",IF('②選手情報入力'!O44="","",IF(I36=1,'種目情報'!$J$5,'種目情報'!$J$7)))</f>
      </c>
      <c r="AF36">
        <f>IF(E36="","",IF('②選手情報入力'!O44="","",IF(I36=1,IF('②選手情報入力'!$O$5="","",'②選手情報入力'!$O$5),IF('②選手情報入力'!$O$6="","",'②選手情報入力'!$O$6))))</f>
      </c>
      <c r="AG36">
        <f>IF(E36="","",IF('②選手情報入力'!O44="","",0))</f>
      </c>
      <c r="AH36">
        <f>IF(E36="","",IF('②選手情報入力'!O44="","",2))</f>
      </c>
    </row>
    <row r="37" spans="1:34" ht="13.5">
      <c r="A37">
        <f>IF(E37="","",I37*1000000+'①学校情報入力'!$D$3*1000+'②選手情報入力'!A45)</f>
      </c>
      <c r="B37">
        <f>IF(E37="","",'①学校情報入力'!$D$3)</f>
      </c>
      <c r="E37">
        <f>IF('②選手情報入力'!B45="","",'②選手情報入力'!B45)</f>
      </c>
      <c r="F37">
        <f>IF(E37="","",'②選手情報入力'!C45)</f>
      </c>
      <c r="G37">
        <f>IF(E37="","",'②選手情報入力'!D45)</f>
      </c>
      <c r="H37">
        <f t="shared" si="0"/>
      </c>
      <c r="I37">
        <f>IF(E37="","",IF('②選手情報入力'!F45="男",1,2))</f>
      </c>
      <c r="J37">
        <f>IF(E37="","",IF('②選手情報入力'!G45="","",'②選手情報入力'!G45))</f>
      </c>
      <c r="L37">
        <f t="shared" si="1"/>
      </c>
      <c r="M37">
        <f t="shared" si="2"/>
      </c>
      <c r="O37">
        <f>IF(E37="","",IF('②選手情報入力'!H45="","",IF(I37=1,VLOOKUP('②選手情報入力'!H45,'種目情報'!$A$4:$B$21,2,FALSE),VLOOKUP('②選手情報入力'!H45,'種目情報'!$E$4:$F$20,2,FALSE))))</f>
      </c>
      <c r="P37">
        <f>IF(E37="","",IF('②選手情報入力'!I45="","",'②選手情報入力'!I45))</f>
      </c>
      <c r="Q37" s="39">
        <f>IF(E37="","",IF('②選手情報入力'!H45="","",0))</f>
      </c>
      <c r="R37">
        <f>IF(E37="","",IF('②選手情報入力'!H45="","",IF(I37=1,VLOOKUP('②選手情報入力'!H45,'種目情報'!$A$4:$C$21,3,FALSE),VLOOKUP('②選手情報入力'!H45,'種目情報'!$E$4:$G$20,3,FALSE))))</f>
      </c>
      <c r="S37">
        <f>IF(E37="","",IF('②選手情報入力'!J45="","",IF(I37=1,VLOOKUP('②選手情報入力'!J45,'種目情報'!$A$4:$B$21,2,FALSE),VLOOKUP('②選手情報入力'!J45,'種目情報'!$E$4:$F$20,2,FALSE))))</f>
      </c>
      <c r="T37">
        <f>IF(E37="","",IF('②選手情報入力'!K45="","",'②選手情報入力'!K45))</f>
      </c>
      <c r="U37" s="39">
        <f>IF(E37="","",IF('②選手情報入力'!J45="","",0))</f>
      </c>
      <c r="V37">
        <f>IF(E37="","",IF('②選手情報入力'!J45="","",IF(I37=1,VLOOKUP('②選手情報入力'!J45,'種目情報'!$A$4:$C$21,3,FALSE),VLOOKUP('②選手情報入力'!J45,'種目情報'!$E$4:$G$20,3,FALSE))))</f>
      </c>
      <c r="W37">
        <f>IF(E37="","",IF('②選手情報入力'!L45="","",IF(I37=1,VLOOKUP('②選手情報入力'!L45,'種目情報'!$A$4:$B$21,2,FALSE),VLOOKUP('②選手情報入力'!L45,'種目情報'!$E$4:$F$20,2,FALSE))))</f>
      </c>
      <c r="X37">
        <f>IF(E37="","",IF('②選手情報入力'!M45="","",'②選手情報入力'!M45))</f>
      </c>
      <c r="Y37" s="39">
        <f>IF(E37="","",IF('②選手情報入力'!L45="","",0))</f>
      </c>
      <c r="Z37">
        <f>IF(E37="","",IF('②選手情報入力'!L45="","",IF(I37=1,VLOOKUP('②選手情報入力'!L45,'種目情報'!$A$4:$C$21,3,FALSE),VLOOKUP('②選手情報入力'!L45,'種目情報'!$E$4:$G$20,3,FALSE))))</f>
      </c>
      <c r="AA37">
        <f>IF(E37="","",IF('②選手情報入力'!N45="","",IF(I37=1,'種目情報'!$J$4,'種目情報'!$J$6)))</f>
      </c>
      <c r="AB37">
        <f>IF(E37="","",IF('②選手情報入力'!N45="","",IF(I37=1,IF('②選手情報入力'!$N$5="","",'②選手情報入力'!$N$5),IF('②選手情報入力'!$N$6="","",'②選手情報入力'!$N$6))))</f>
      </c>
      <c r="AC37">
        <f>IF(E37="","",IF('②選手情報入力'!N45="","",0))</f>
      </c>
      <c r="AD37">
        <f>IF(E37="","",IF('②選手情報入力'!N45="","",2))</f>
      </c>
      <c r="AE37">
        <f>IF(E37="","",IF('②選手情報入力'!O45="","",IF(I37=1,'種目情報'!$J$5,'種目情報'!$J$7)))</f>
      </c>
      <c r="AF37">
        <f>IF(E37="","",IF('②選手情報入力'!O45="","",IF(I37=1,IF('②選手情報入力'!$O$5="","",'②選手情報入力'!$O$5),IF('②選手情報入力'!$O$6="","",'②選手情報入力'!$O$6))))</f>
      </c>
      <c r="AG37">
        <f>IF(E37="","",IF('②選手情報入力'!O45="","",0))</f>
      </c>
      <c r="AH37">
        <f>IF(E37="","",IF('②選手情報入力'!O45="","",2))</f>
      </c>
    </row>
    <row r="38" spans="1:34" ht="13.5">
      <c r="A38">
        <f>IF(E38="","",I38*1000000+'①学校情報入力'!$D$3*1000+'②選手情報入力'!A46)</f>
      </c>
      <c r="B38">
        <f>IF(E38="","",'①学校情報入力'!$D$3)</f>
      </c>
      <c r="E38">
        <f>IF('②選手情報入力'!B46="","",'②選手情報入力'!B46)</f>
      </c>
      <c r="F38">
        <f>IF(E38="","",'②選手情報入力'!C46)</f>
      </c>
      <c r="G38">
        <f>IF(E38="","",'②選手情報入力'!D46)</f>
      </c>
      <c r="H38">
        <f t="shared" si="0"/>
      </c>
      <c r="I38">
        <f>IF(E38="","",IF('②選手情報入力'!F46="男",1,2))</f>
      </c>
      <c r="J38">
        <f>IF(E38="","",IF('②選手情報入力'!G46="","",'②選手情報入力'!G46))</f>
      </c>
      <c r="L38">
        <f t="shared" si="1"/>
      </c>
      <c r="M38">
        <f t="shared" si="2"/>
      </c>
      <c r="O38">
        <f>IF(E38="","",IF('②選手情報入力'!H46="","",IF(I38=1,VLOOKUP('②選手情報入力'!H46,'種目情報'!$A$4:$B$21,2,FALSE),VLOOKUP('②選手情報入力'!H46,'種目情報'!$E$4:$F$20,2,FALSE))))</f>
      </c>
      <c r="P38">
        <f>IF(E38="","",IF('②選手情報入力'!I46="","",'②選手情報入力'!I46))</f>
      </c>
      <c r="Q38" s="39">
        <f>IF(E38="","",IF('②選手情報入力'!H46="","",0))</f>
      </c>
      <c r="R38">
        <f>IF(E38="","",IF('②選手情報入力'!H46="","",IF(I38=1,VLOOKUP('②選手情報入力'!H46,'種目情報'!$A$4:$C$21,3,FALSE),VLOOKUP('②選手情報入力'!H46,'種目情報'!$E$4:$G$20,3,FALSE))))</f>
      </c>
      <c r="S38">
        <f>IF(E38="","",IF('②選手情報入力'!J46="","",IF(I38=1,VLOOKUP('②選手情報入力'!J46,'種目情報'!$A$4:$B$21,2,FALSE),VLOOKUP('②選手情報入力'!J46,'種目情報'!$E$4:$F$20,2,FALSE))))</f>
      </c>
      <c r="T38">
        <f>IF(E38="","",IF('②選手情報入力'!K46="","",'②選手情報入力'!K46))</f>
      </c>
      <c r="U38" s="39">
        <f>IF(E38="","",IF('②選手情報入力'!J46="","",0))</f>
      </c>
      <c r="V38">
        <f>IF(E38="","",IF('②選手情報入力'!J46="","",IF(I38=1,VLOOKUP('②選手情報入力'!J46,'種目情報'!$A$4:$C$21,3,FALSE),VLOOKUP('②選手情報入力'!J46,'種目情報'!$E$4:$G$20,3,FALSE))))</f>
      </c>
      <c r="W38">
        <f>IF(E38="","",IF('②選手情報入力'!L46="","",IF(I38=1,VLOOKUP('②選手情報入力'!L46,'種目情報'!$A$4:$B$21,2,FALSE),VLOOKUP('②選手情報入力'!L46,'種目情報'!$E$4:$F$20,2,FALSE))))</f>
      </c>
      <c r="X38">
        <f>IF(E38="","",IF('②選手情報入力'!M46="","",'②選手情報入力'!M46))</f>
      </c>
      <c r="Y38" s="39">
        <f>IF(E38="","",IF('②選手情報入力'!L46="","",0))</f>
      </c>
      <c r="Z38">
        <f>IF(E38="","",IF('②選手情報入力'!L46="","",IF(I38=1,VLOOKUP('②選手情報入力'!L46,'種目情報'!$A$4:$C$21,3,FALSE),VLOOKUP('②選手情報入力'!L46,'種目情報'!$E$4:$G$20,3,FALSE))))</f>
      </c>
      <c r="AA38">
        <f>IF(E38="","",IF('②選手情報入力'!N46="","",IF(I38=1,'種目情報'!$J$4,'種目情報'!$J$6)))</f>
      </c>
      <c r="AB38">
        <f>IF(E38="","",IF('②選手情報入力'!N46="","",IF(I38=1,IF('②選手情報入力'!$N$5="","",'②選手情報入力'!$N$5),IF('②選手情報入力'!$N$6="","",'②選手情報入力'!$N$6))))</f>
      </c>
      <c r="AC38">
        <f>IF(E38="","",IF('②選手情報入力'!N46="","",0))</f>
      </c>
      <c r="AD38">
        <f>IF(E38="","",IF('②選手情報入力'!N46="","",2))</f>
      </c>
      <c r="AE38">
        <f>IF(E38="","",IF('②選手情報入力'!O46="","",IF(I38=1,'種目情報'!$J$5,'種目情報'!$J$7)))</f>
      </c>
      <c r="AF38">
        <f>IF(E38="","",IF('②選手情報入力'!O46="","",IF(I38=1,IF('②選手情報入力'!$O$5="","",'②選手情報入力'!$O$5),IF('②選手情報入力'!$O$6="","",'②選手情報入力'!$O$6))))</f>
      </c>
      <c r="AG38">
        <f>IF(E38="","",IF('②選手情報入力'!O46="","",0))</f>
      </c>
      <c r="AH38">
        <f>IF(E38="","",IF('②選手情報入力'!O46="","",2))</f>
      </c>
    </row>
    <row r="39" spans="1:34" ht="13.5">
      <c r="A39">
        <f>IF(E39="","",I39*1000000+'①学校情報入力'!$D$3*1000+'②選手情報入力'!A47)</f>
      </c>
      <c r="B39">
        <f>IF(E39="","",'①学校情報入力'!$D$3)</f>
      </c>
      <c r="E39">
        <f>IF('②選手情報入力'!B47="","",'②選手情報入力'!B47)</f>
      </c>
      <c r="F39">
        <f>IF(E39="","",'②選手情報入力'!C47)</f>
      </c>
      <c r="G39">
        <f>IF(E39="","",'②選手情報入力'!D47)</f>
      </c>
      <c r="H39">
        <f t="shared" si="0"/>
      </c>
      <c r="I39">
        <f>IF(E39="","",IF('②選手情報入力'!F47="男",1,2))</f>
      </c>
      <c r="J39">
        <f>IF(E39="","",IF('②選手情報入力'!G47="","",'②選手情報入力'!G47))</f>
      </c>
      <c r="L39">
        <f t="shared" si="1"/>
      </c>
      <c r="M39">
        <f t="shared" si="2"/>
      </c>
      <c r="O39">
        <f>IF(E39="","",IF('②選手情報入力'!H47="","",IF(I39=1,VLOOKUP('②選手情報入力'!H47,'種目情報'!$A$4:$B$21,2,FALSE),VLOOKUP('②選手情報入力'!H47,'種目情報'!$E$4:$F$20,2,FALSE))))</f>
      </c>
      <c r="P39">
        <f>IF(E39="","",IF('②選手情報入力'!I47="","",'②選手情報入力'!I47))</f>
      </c>
      <c r="Q39" s="39">
        <f>IF(E39="","",IF('②選手情報入力'!H47="","",0))</f>
      </c>
      <c r="R39">
        <f>IF(E39="","",IF('②選手情報入力'!H47="","",IF(I39=1,VLOOKUP('②選手情報入力'!H47,'種目情報'!$A$4:$C$21,3,FALSE),VLOOKUP('②選手情報入力'!H47,'種目情報'!$E$4:$G$20,3,FALSE))))</f>
      </c>
      <c r="S39">
        <f>IF(E39="","",IF('②選手情報入力'!J47="","",IF(I39=1,VLOOKUP('②選手情報入力'!J47,'種目情報'!$A$4:$B$21,2,FALSE),VLOOKUP('②選手情報入力'!J47,'種目情報'!$E$4:$F$20,2,FALSE))))</f>
      </c>
      <c r="T39">
        <f>IF(E39="","",IF('②選手情報入力'!K47="","",'②選手情報入力'!K47))</f>
      </c>
      <c r="U39" s="39">
        <f>IF(E39="","",IF('②選手情報入力'!J47="","",0))</f>
      </c>
      <c r="V39">
        <f>IF(E39="","",IF('②選手情報入力'!J47="","",IF(I39=1,VLOOKUP('②選手情報入力'!J47,'種目情報'!$A$4:$C$21,3,FALSE),VLOOKUP('②選手情報入力'!J47,'種目情報'!$E$4:$G$20,3,FALSE))))</f>
      </c>
      <c r="W39">
        <f>IF(E39="","",IF('②選手情報入力'!L47="","",IF(I39=1,VLOOKUP('②選手情報入力'!L47,'種目情報'!$A$4:$B$21,2,FALSE),VLOOKUP('②選手情報入力'!L47,'種目情報'!$E$4:$F$20,2,FALSE))))</f>
      </c>
      <c r="X39">
        <f>IF(E39="","",IF('②選手情報入力'!M47="","",'②選手情報入力'!M47))</f>
      </c>
      <c r="Y39" s="39">
        <f>IF(E39="","",IF('②選手情報入力'!L47="","",0))</f>
      </c>
      <c r="Z39">
        <f>IF(E39="","",IF('②選手情報入力'!L47="","",IF(I39=1,VLOOKUP('②選手情報入力'!L47,'種目情報'!$A$4:$C$21,3,FALSE),VLOOKUP('②選手情報入力'!L47,'種目情報'!$E$4:$G$20,3,FALSE))))</f>
      </c>
      <c r="AA39">
        <f>IF(E39="","",IF('②選手情報入力'!N47="","",IF(I39=1,'種目情報'!$J$4,'種目情報'!$J$6)))</f>
      </c>
      <c r="AB39">
        <f>IF(E39="","",IF('②選手情報入力'!N47="","",IF(I39=1,IF('②選手情報入力'!$N$5="","",'②選手情報入力'!$N$5),IF('②選手情報入力'!$N$6="","",'②選手情報入力'!$N$6))))</f>
      </c>
      <c r="AC39">
        <f>IF(E39="","",IF('②選手情報入力'!N47="","",0))</f>
      </c>
      <c r="AD39">
        <f>IF(E39="","",IF('②選手情報入力'!N47="","",2))</f>
      </c>
      <c r="AE39">
        <f>IF(E39="","",IF('②選手情報入力'!O47="","",IF(I39=1,'種目情報'!$J$5,'種目情報'!$J$7)))</f>
      </c>
      <c r="AF39">
        <f>IF(E39="","",IF('②選手情報入力'!O47="","",IF(I39=1,IF('②選手情報入力'!$O$5="","",'②選手情報入力'!$O$5),IF('②選手情報入力'!$O$6="","",'②選手情報入力'!$O$6))))</f>
      </c>
      <c r="AG39">
        <f>IF(E39="","",IF('②選手情報入力'!O47="","",0))</f>
      </c>
      <c r="AH39">
        <f>IF(E39="","",IF('②選手情報入力'!O47="","",2))</f>
      </c>
    </row>
    <row r="40" spans="1:34" ht="13.5">
      <c r="A40">
        <f>IF(E40="","",I40*1000000+'①学校情報入力'!$D$3*1000+'②選手情報入力'!A48)</f>
      </c>
      <c r="B40">
        <f>IF(E40="","",'①学校情報入力'!$D$3)</f>
      </c>
      <c r="E40">
        <f>IF('②選手情報入力'!B48="","",'②選手情報入力'!B48)</f>
      </c>
      <c r="F40">
        <f>IF(E40="","",'②選手情報入力'!C48)</f>
      </c>
      <c r="G40">
        <f>IF(E40="","",'②選手情報入力'!D48)</f>
      </c>
      <c r="H40">
        <f t="shared" si="0"/>
      </c>
      <c r="I40">
        <f>IF(E40="","",IF('②選手情報入力'!F48="男",1,2))</f>
      </c>
      <c r="J40">
        <f>IF(E40="","",IF('②選手情報入力'!G48="","",'②選手情報入力'!G48))</f>
      </c>
      <c r="L40">
        <f t="shared" si="1"/>
      </c>
      <c r="M40">
        <f t="shared" si="2"/>
      </c>
      <c r="O40">
        <f>IF(E40="","",IF('②選手情報入力'!H48="","",IF(I40=1,VLOOKUP('②選手情報入力'!H48,'種目情報'!$A$4:$B$21,2,FALSE),VLOOKUP('②選手情報入力'!H48,'種目情報'!$E$4:$F$20,2,FALSE))))</f>
      </c>
      <c r="P40">
        <f>IF(E40="","",IF('②選手情報入力'!I48="","",'②選手情報入力'!I48))</f>
      </c>
      <c r="Q40" s="39">
        <f>IF(E40="","",IF('②選手情報入力'!H48="","",0))</f>
      </c>
      <c r="R40">
        <f>IF(E40="","",IF('②選手情報入力'!H48="","",IF(I40=1,VLOOKUP('②選手情報入力'!H48,'種目情報'!$A$4:$C$21,3,FALSE),VLOOKUP('②選手情報入力'!H48,'種目情報'!$E$4:$G$20,3,FALSE))))</f>
      </c>
      <c r="S40">
        <f>IF(E40="","",IF('②選手情報入力'!J48="","",IF(I40=1,VLOOKUP('②選手情報入力'!J48,'種目情報'!$A$4:$B$21,2,FALSE),VLOOKUP('②選手情報入力'!J48,'種目情報'!$E$4:$F$20,2,FALSE))))</f>
      </c>
      <c r="T40">
        <f>IF(E40="","",IF('②選手情報入力'!K48="","",'②選手情報入力'!K48))</f>
      </c>
      <c r="U40" s="39">
        <f>IF(E40="","",IF('②選手情報入力'!J48="","",0))</f>
      </c>
      <c r="V40">
        <f>IF(E40="","",IF('②選手情報入力'!J48="","",IF(I40=1,VLOOKUP('②選手情報入力'!J48,'種目情報'!$A$4:$C$21,3,FALSE),VLOOKUP('②選手情報入力'!J48,'種目情報'!$E$4:$G$20,3,FALSE))))</f>
      </c>
      <c r="W40">
        <f>IF(E40="","",IF('②選手情報入力'!L48="","",IF(I40=1,VLOOKUP('②選手情報入力'!L48,'種目情報'!$A$4:$B$21,2,FALSE),VLOOKUP('②選手情報入力'!L48,'種目情報'!$E$4:$F$20,2,FALSE))))</f>
      </c>
      <c r="X40">
        <f>IF(E40="","",IF('②選手情報入力'!M48="","",'②選手情報入力'!M48))</f>
      </c>
      <c r="Y40" s="39">
        <f>IF(E40="","",IF('②選手情報入力'!L48="","",0))</f>
      </c>
      <c r="Z40">
        <f>IF(E40="","",IF('②選手情報入力'!L48="","",IF(I40=1,VLOOKUP('②選手情報入力'!L48,'種目情報'!$A$4:$C$21,3,FALSE),VLOOKUP('②選手情報入力'!L48,'種目情報'!$E$4:$G$20,3,FALSE))))</f>
      </c>
      <c r="AA40">
        <f>IF(E40="","",IF('②選手情報入力'!N48="","",IF(I40=1,'種目情報'!$J$4,'種目情報'!$J$6)))</f>
      </c>
      <c r="AB40">
        <f>IF(E40="","",IF('②選手情報入力'!N48="","",IF(I40=1,IF('②選手情報入力'!$N$5="","",'②選手情報入力'!$N$5),IF('②選手情報入力'!$N$6="","",'②選手情報入力'!$N$6))))</f>
      </c>
      <c r="AC40">
        <f>IF(E40="","",IF('②選手情報入力'!N48="","",0))</f>
      </c>
      <c r="AD40">
        <f>IF(E40="","",IF('②選手情報入力'!N48="","",2))</f>
      </c>
      <c r="AE40">
        <f>IF(E40="","",IF('②選手情報入力'!O48="","",IF(I40=1,'種目情報'!$J$5,'種目情報'!$J$7)))</f>
      </c>
      <c r="AF40">
        <f>IF(E40="","",IF('②選手情報入力'!O48="","",IF(I40=1,IF('②選手情報入力'!$O$5="","",'②選手情報入力'!$O$5),IF('②選手情報入力'!$O$6="","",'②選手情報入力'!$O$6))))</f>
      </c>
      <c r="AG40">
        <f>IF(E40="","",IF('②選手情報入力'!O48="","",0))</f>
      </c>
      <c r="AH40">
        <f>IF(E40="","",IF('②選手情報入力'!O48="","",2))</f>
      </c>
    </row>
    <row r="41" spans="1:34" ht="13.5">
      <c r="A41">
        <f>IF(E41="","",I41*1000000+'①学校情報入力'!$D$3*1000+'②選手情報入力'!A49)</f>
      </c>
      <c r="B41">
        <f>IF(E41="","",'①学校情報入力'!$D$3)</f>
      </c>
      <c r="E41">
        <f>IF('②選手情報入力'!B49="","",'②選手情報入力'!B49)</f>
      </c>
      <c r="F41">
        <f>IF(E41="","",'②選手情報入力'!C49)</f>
      </c>
      <c r="G41">
        <f>IF(E41="","",'②選手情報入力'!D49)</f>
      </c>
      <c r="H41">
        <f t="shared" si="0"/>
      </c>
      <c r="I41">
        <f>IF(E41="","",IF('②選手情報入力'!F49="男",1,2))</f>
      </c>
      <c r="J41">
        <f>IF(E41="","",IF('②選手情報入力'!G49="","",'②選手情報入力'!G49))</f>
      </c>
      <c r="L41">
        <f t="shared" si="1"/>
      </c>
      <c r="M41">
        <f t="shared" si="2"/>
      </c>
      <c r="O41">
        <f>IF(E41="","",IF('②選手情報入力'!H49="","",IF(I41=1,VLOOKUP('②選手情報入力'!H49,'種目情報'!$A$4:$B$21,2,FALSE),VLOOKUP('②選手情報入力'!H49,'種目情報'!$E$4:$F$20,2,FALSE))))</f>
      </c>
      <c r="P41">
        <f>IF(E41="","",IF('②選手情報入力'!I49="","",'②選手情報入力'!I49))</f>
      </c>
      <c r="Q41" s="39">
        <f>IF(E41="","",IF('②選手情報入力'!H49="","",0))</f>
      </c>
      <c r="R41">
        <f>IF(E41="","",IF('②選手情報入力'!H49="","",IF(I41=1,VLOOKUP('②選手情報入力'!H49,'種目情報'!$A$4:$C$21,3,FALSE),VLOOKUP('②選手情報入力'!H49,'種目情報'!$E$4:$G$20,3,FALSE))))</f>
      </c>
      <c r="S41">
        <f>IF(E41="","",IF('②選手情報入力'!J49="","",IF(I41=1,VLOOKUP('②選手情報入力'!J49,'種目情報'!$A$4:$B$21,2,FALSE),VLOOKUP('②選手情報入力'!J49,'種目情報'!$E$4:$F$20,2,FALSE))))</f>
      </c>
      <c r="T41">
        <f>IF(E41="","",IF('②選手情報入力'!K49="","",'②選手情報入力'!K49))</f>
      </c>
      <c r="U41" s="39">
        <f>IF(E41="","",IF('②選手情報入力'!J49="","",0))</f>
      </c>
      <c r="V41">
        <f>IF(E41="","",IF('②選手情報入力'!J49="","",IF(I41=1,VLOOKUP('②選手情報入力'!J49,'種目情報'!$A$4:$C$21,3,FALSE),VLOOKUP('②選手情報入力'!J49,'種目情報'!$E$4:$G$20,3,FALSE))))</f>
      </c>
      <c r="W41">
        <f>IF(E41="","",IF('②選手情報入力'!L49="","",IF(I41=1,VLOOKUP('②選手情報入力'!L49,'種目情報'!$A$4:$B$21,2,FALSE),VLOOKUP('②選手情報入力'!L49,'種目情報'!$E$4:$F$20,2,FALSE))))</f>
      </c>
      <c r="X41">
        <f>IF(E41="","",IF('②選手情報入力'!M49="","",'②選手情報入力'!M49))</f>
      </c>
      <c r="Y41" s="39">
        <f>IF(E41="","",IF('②選手情報入力'!L49="","",0))</f>
      </c>
      <c r="Z41">
        <f>IF(E41="","",IF('②選手情報入力'!L49="","",IF(I41=1,VLOOKUP('②選手情報入力'!L49,'種目情報'!$A$4:$C$21,3,FALSE),VLOOKUP('②選手情報入力'!L49,'種目情報'!$E$4:$G$20,3,FALSE))))</f>
      </c>
      <c r="AA41">
        <f>IF(E41="","",IF('②選手情報入力'!N49="","",IF(I41=1,'種目情報'!$J$4,'種目情報'!$J$6)))</f>
      </c>
      <c r="AB41">
        <f>IF(E41="","",IF('②選手情報入力'!N49="","",IF(I41=1,IF('②選手情報入力'!$N$5="","",'②選手情報入力'!$N$5),IF('②選手情報入力'!$N$6="","",'②選手情報入力'!$N$6))))</f>
      </c>
      <c r="AC41">
        <f>IF(E41="","",IF('②選手情報入力'!N49="","",0))</f>
      </c>
      <c r="AD41">
        <f>IF(E41="","",IF('②選手情報入力'!N49="","",2))</f>
      </c>
      <c r="AE41">
        <f>IF(E41="","",IF('②選手情報入力'!O49="","",IF(I41=1,'種目情報'!$J$5,'種目情報'!$J$7)))</f>
      </c>
      <c r="AF41">
        <f>IF(E41="","",IF('②選手情報入力'!O49="","",IF(I41=1,IF('②選手情報入力'!$O$5="","",'②選手情報入力'!$O$5),IF('②選手情報入力'!$O$6="","",'②選手情報入力'!$O$6))))</f>
      </c>
      <c r="AG41">
        <f>IF(E41="","",IF('②選手情報入力'!O49="","",0))</f>
      </c>
      <c r="AH41">
        <f>IF(E41="","",IF('②選手情報入力'!O49="","",2))</f>
      </c>
    </row>
    <row r="42" spans="1:34" ht="13.5">
      <c r="A42">
        <f>IF(E42="","",I42*1000000+'①学校情報入力'!$D$3*1000+'②選手情報入力'!A50)</f>
      </c>
      <c r="B42">
        <f>IF(E42="","",'①学校情報入力'!$D$3)</f>
      </c>
      <c r="E42">
        <f>IF('②選手情報入力'!B50="","",'②選手情報入力'!B50)</f>
      </c>
      <c r="F42">
        <f>IF(E42="","",'②選手情報入力'!C50)</f>
      </c>
      <c r="G42">
        <f>IF(E42="","",'②選手情報入力'!D50)</f>
      </c>
      <c r="H42">
        <f t="shared" si="0"/>
      </c>
      <c r="I42">
        <f>IF(E42="","",IF('②選手情報入力'!F50="男",1,2))</f>
      </c>
      <c r="J42">
        <f>IF(E42="","",IF('②選手情報入力'!G50="","",'②選手情報入力'!G50))</f>
      </c>
      <c r="L42">
        <f t="shared" si="1"/>
      </c>
      <c r="M42">
        <f t="shared" si="2"/>
      </c>
      <c r="O42">
        <f>IF(E42="","",IF('②選手情報入力'!H50="","",IF(I42=1,VLOOKUP('②選手情報入力'!H50,'種目情報'!$A$4:$B$21,2,FALSE),VLOOKUP('②選手情報入力'!H50,'種目情報'!$E$4:$F$20,2,FALSE))))</f>
      </c>
      <c r="P42">
        <f>IF(E42="","",IF('②選手情報入力'!I50="","",'②選手情報入力'!I50))</f>
      </c>
      <c r="Q42" s="39">
        <f>IF(E42="","",IF('②選手情報入力'!H50="","",0))</f>
      </c>
      <c r="R42">
        <f>IF(E42="","",IF('②選手情報入力'!H50="","",IF(I42=1,VLOOKUP('②選手情報入力'!H50,'種目情報'!$A$4:$C$21,3,FALSE),VLOOKUP('②選手情報入力'!H50,'種目情報'!$E$4:$G$20,3,FALSE))))</f>
      </c>
      <c r="S42">
        <f>IF(E42="","",IF('②選手情報入力'!J50="","",IF(I42=1,VLOOKUP('②選手情報入力'!J50,'種目情報'!$A$4:$B$21,2,FALSE),VLOOKUP('②選手情報入力'!J50,'種目情報'!$E$4:$F$20,2,FALSE))))</f>
      </c>
      <c r="T42">
        <f>IF(E42="","",IF('②選手情報入力'!K50="","",'②選手情報入力'!K50))</f>
      </c>
      <c r="U42" s="39">
        <f>IF(E42="","",IF('②選手情報入力'!J50="","",0))</f>
      </c>
      <c r="V42">
        <f>IF(E42="","",IF('②選手情報入力'!J50="","",IF(I42=1,VLOOKUP('②選手情報入力'!J50,'種目情報'!$A$4:$C$21,3,FALSE),VLOOKUP('②選手情報入力'!J50,'種目情報'!$E$4:$G$20,3,FALSE))))</f>
      </c>
      <c r="W42">
        <f>IF(E42="","",IF('②選手情報入力'!L50="","",IF(I42=1,VLOOKUP('②選手情報入力'!L50,'種目情報'!$A$4:$B$21,2,FALSE),VLOOKUP('②選手情報入力'!L50,'種目情報'!$E$4:$F$20,2,FALSE))))</f>
      </c>
      <c r="X42">
        <f>IF(E42="","",IF('②選手情報入力'!M50="","",'②選手情報入力'!M50))</f>
      </c>
      <c r="Y42" s="39">
        <f>IF(E42="","",IF('②選手情報入力'!L50="","",0))</f>
      </c>
      <c r="Z42">
        <f>IF(E42="","",IF('②選手情報入力'!L50="","",IF(I42=1,VLOOKUP('②選手情報入力'!L50,'種目情報'!$A$4:$C$21,3,FALSE),VLOOKUP('②選手情報入力'!L50,'種目情報'!$E$4:$G$20,3,FALSE))))</f>
      </c>
      <c r="AA42">
        <f>IF(E42="","",IF('②選手情報入力'!N50="","",IF(I42=1,'種目情報'!$J$4,'種目情報'!$J$6)))</f>
      </c>
      <c r="AB42">
        <f>IF(E42="","",IF('②選手情報入力'!N50="","",IF(I42=1,IF('②選手情報入力'!$N$5="","",'②選手情報入力'!$N$5),IF('②選手情報入力'!$N$6="","",'②選手情報入力'!$N$6))))</f>
      </c>
      <c r="AC42">
        <f>IF(E42="","",IF('②選手情報入力'!N50="","",0))</f>
      </c>
      <c r="AD42">
        <f>IF(E42="","",IF('②選手情報入力'!N50="","",2))</f>
      </c>
      <c r="AE42">
        <f>IF(E42="","",IF('②選手情報入力'!O50="","",IF(I42=1,'種目情報'!$J$5,'種目情報'!$J$7)))</f>
      </c>
      <c r="AF42">
        <f>IF(E42="","",IF('②選手情報入力'!O50="","",IF(I42=1,IF('②選手情報入力'!$O$5="","",'②選手情報入力'!$O$5),IF('②選手情報入力'!$O$6="","",'②選手情報入力'!$O$6))))</f>
      </c>
      <c r="AG42">
        <f>IF(E42="","",IF('②選手情報入力'!O50="","",0))</f>
      </c>
      <c r="AH42">
        <f>IF(E42="","",IF('②選手情報入力'!O50="","",2))</f>
      </c>
    </row>
    <row r="43" spans="1:34" ht="13.5">
      <c r="A43">
        <f>IF(E43="","",I43*1000000+'①学校情報入力'!$D$3*1000+'②選手情報入力'!A51)</f>
      </c>
      <c r="B43">
        <f>IF(E43="","",'①学校情報入力'!$D$3)</f>
      </c>
      <c r="E43">
        <f>IF('②選手情報入力'!B51="","",'②選手情報入力'!B51)</f>
      </c>
      <c r="F43">
        <f>IF(E43="","",'②選手情報入力'!C51)</f>
      </c>
      <c r="G43">
        <f>IF(E43="","",'②選手情報入力'!D51)</f>
      </c>
      <c r="H43">
        <f t="shared" si="0"/>
      </c>
      <c r="I43">
        <f>IF(E43="","",IF('②選手情報入力'!F51="男",1,2))</f>
      </c>
      <c r="J43">
        <f>IF(E43="","",IF('②選手情報入力'!G51="","",'②選手情報入力'!G51))</f>
      </c>
      <c r="L43">
        <f t="shared" si="1"/>
      </c>
      <c r="M43">
        <f t="shared" si="2"/>
      </c>
      <c r="O43">
        <f>IF(E43="","",IF('②選手情報入力'!H51="","",IF(I43=1,VLOOKUP('②選手情報入力'!H51,'種目情報'!$A$4:$B$21,2,FALSE),VLOOKUP('②選手情報入力'!H51,'種目情報'!$E$4:$F$20,2,FALSE))))</f>
      </c>
      <c r="P43">
        <f>IF(E43="","",IF('②選手情報入力'!I51="","",'②選手情報入力'!I51))</f>
      </c>
      <c r="Q43" s="39">
        <f>IF(E43="","",IF('②選手情報入力'!H51="","",0))</f>
      </c>
      <c r="R43">
        <f>IF(E43="","",IF('②選手情報入力'!H51="","",IF(I43=1,VLOOKUP('②選手情報入力'!H51,'種目情報'!$A$4:$C$21,3,FALSE),VLOOKUP('②選手情報入力'!H51,'種目情報'!$E$4:$G$20,3,FALSE))))</f>
      </c>
      <c r="S43">
        <f>IF(E43="","",IF('②選手情報入力'!J51="","",IF(I43=1,VLOOKUP('②選手情報入力'!J51,'種目情報'!$A$4:$B$21,2,FALSE),VLOOKUP('②選手情報入力'!J51,'種目情報'!$E$4:$F$20,2,FALSE))))</f>
      </c>
      <c r="T43">
        <f>IF(E43="","",IF('②選手情報入力'!K51="","",'②選手情報入力'!K51))</f>
      </c>
      <c r="U43" s="39">
        <f>IF(E43="","",IF('②選手情報入力'!J51="","",0))</f>
      </c>
      <c r="V43">
        <f>IF(E43="","",IF('②選手情報入力'!J51="","",IF(I43=1,VLOOKUP('②選手情報入力'!J51,'種目情報'!$A$4:$C$21,3,FALSE),VLOOKUP('②選手情報入力'!J51,'種目情報'!$E$4:$G$20,3,FALSE))))</f>
      </c>
      <c r="W43">
        <f>IF(E43="","",IF('②選手情報入力'!L51="","",IF(I43=1,VLOOKUP('②選手情報入力'!L51,'種目情報'!$A$4:$B$21,2,FALSE),VLOOKUP('②選手情報入力'!L51,'種目情報'!$E$4:$F$20,2,FALSE))))</f>
      </c>
      <c r="X43">
        <f>IF(E43="","",IF('②選手情報入力'!M51="","",'②選手情報入力'!M51))</f>
      </c>
      <c r="Y43" s="39">
        <f>IF(E43="","",IF('②選手情報入力'!L51="","",0))</f>
      </c>
      <c r="Z43">
        <f>IF(E43="","",IF('②選手情報入力'!L51="","",IF(I43=1,VLOOKUP('②選手情報入力'!L51,'種目情報'!$A$4:$C$21,3,FALSE),VLOOKUP('②選手情報入力'!L51,'種目情報'!$E$4:$G$20,3,FALSE))))</f>
      </c>
      <c r="AA43">
        <f>IF(E43="","",IF('②選手情報入力'!N51="","",IF(I43=1,'種目情報'!$J$4,'種目情報'!$J$6)))</f>
      </c>
      <c r="AB43">
        <f>IF(E43="","",IF('②選手情報入力'!N51="","",IF(I43=1,IF('②選手情報入力'!$N$5="","",'②選手情報入力'!$N$5),IF('②選手情報入力'!$N$6="","",'②選手情報入力'!$N$6))))</f>
      </c>
      <c r="AC43">
        <f>IF(E43="","",IF('②選手情報入力'!N51="","",0))</f>
      </c>
      <c r="AD43">
        <f>IF(E43="","",IF('②選手情報入力'!N51="","",2))</f>
      </c>
      <c r="AE43">
        <f>IF(E43="","",IF('②選手情報入力'!O51="","",IF(I43=1,'種目情報'!$J$5,'種目情報'!$J$7)))</f>
      </c>
      <c r="AF43">
        <f>IF(E43="","",IF('②選手情報入力'!O51="","",IF(I43=1,IF('②選手情報入力'!$O$5="","",'②選手情報入力'!$O$5),IF('②選手情報入力'!$O$6="","",'②選手情報入力'!$O$6))))</f>
      </c>
      <c r="AG43">
        <f>IF(E43="","",IF('②選手情報入力'!O51="","",0))</f>
      </c>
      <c r="AH43">
        <f>IF(E43="","",IF('②選手情報入力'!O51="","",2))</f>
      </c>
    </row>
    <row r="44" spans="1:34" ht="13.5">
      <c r="A44">
        <f>IF(E44="","",I44*1000000+'①学校情報入力'!$D$3*1000+'②選手情報入力'!A52)</f>
      </c>
      <c r="B44">
        <f>IF(E44="","",'①学校情報入力'!$D$3)</f>
      </c>
      <c r="E44">
        <f>IF('②選手情報入力'!B52="","",'②選手情報入力'!B52)</f>
      </c>
      <c r="F44">
        <f>IF(E44="","",'②選手情報入力'!C52)</f>
      </c>
      <c r="G44">
        <f>IF(E44="","",'②選手情報入力'!D52)</f>
      </c>
      <c r="H44">
        <f t="shared" si="0"/>
      </c>
      <c r="I44">
        <f>IF(E44="","",IF('②選手情報入力'!F52="男",1,2))</f>
      </c>
      <c r="J44">
        <f>IF(E44="","",IF('②選手情報入力'!G52="","",'②選手情報入力'!G52))</f>
      </c>
      <c r="L44">
        <f t="shared" si="1"/>
      </c>
      <c r="M44">
        <f t="shared" si="2"/>
      </c>
      <c r="O44">
        <f>IF(E44="","",IF('②選手情報入力'!H52="","",IF(I44=1,VLOOKUP('②選手情報入力'!H52,'種目情報'!$A$4:$B$21,2,FALSE),VLOOKUP('②選手情報入力'!H52,'種目情報'!$E$4:$F$20,2,FALSE))))</f>
      </c>
      <c r="P44">
        <f>IF(E44="","",IF('②選手情報入力'!I52="","",'②選手情報入力'!I52))</f>
      </c>
      <c r="Q44" s="39">
        <f>IF(E44="","",IF('②選手情報入力'!H52="","",0))</f>
      </c>
      <c r="R44">
        <f>IF(E44="","",IF('②選手情報入力'!H52="","",IF(I44=1,VLOOKUP('②選手情報入力'!H52,'種目情報'!$A$4:$C$21,3,FALSE),VLOOKUP('②選手情報入力'!H52,'種目情報'!$E$4:$G$20,3,FALSE))))</f>
      </c>
      <c r="S44">
        <f>IF(E44="","",IF('②選手情報入力'!J52="","",IF(I44=1,VLOOKUP('②選手情報入力'!J52,'種目情報'!$A$4:$B$21,2,FALSE),VLOOKUP('②選手情報入力'!J52,'種目情報'!$E$4:$F$20,2,FALSE))))</f>
      </c>
      <c r="T44">
        <f>IF(E44="","",IF('②選手情報入力'!K52="","",'②選手情報入力'!K52))</f>
      </c>
      <c r="U44" s="39">
        <f>IF(E44="","",IF('②選手情報入力'!J52="","",0))</f>
      </c>
      <c r="V44">
        <f>IF(E44="","",IF('②選手情報入力'!J52="","",IF(I44=1,VLOOKUP('②選手情報入力'!J52,'種目情報'!$A$4:$C$21,3,FALSE),VLOOKUP('②選手情報入力'!J52,'種目情報'!$E$4:$G$20,3,FALSE))))</f>
      </c>
      <c r="W44">
        <f>IF(E44="","",IF('②選手情報入力'!L52="","",IF(I44=1,VLOOKUP('②選手情報入力'!L52,'種目情報'!$A$4:$B$21,2,FALSE),VLOOKUP('②選手情報入力'!L52,'種目情報'!$E$4:$F$20,2,FALSE))))</f>
      </c>
      <c r="X44">
        <f>IF(E44="","",IF('②選手情報入力'!M52="","",'②選手情報入力'!M52))</f>
      </c>
      <c r="Y44" s="39">
        <f>IF(E44="","",IF('②選手情報入力'!L52="","",0))</f>
      </c>
      <c r="Z44">
        <f>IF(E44="","",IF('②選手情報入力'!L52="","",IF(I44=1,VLOOKUP('②選手情報入力'!L52,'種目情報'!$A$4:$C$21,3,FALSE),VLOOKUP('②選手情報入力'!L52,'種目情報'!$E$4:$G$20,3,FALSE))))</f>
      </c>
      <c r="AA44">
        <f>IF(E44="","",IF('②選手情報入力'!N52="","",IF(I44=1,'種目情報'!$J$4,'種目情報'!$J$6)))</f>
      </c>
      <c r="AB44">
        <f>IF(E44="","",IF('②選手情報入力'!N52="","",IF(I44=1,IF('②選手情報入力'!$N$5="","",'②選手情報入力'!$N$5),IF('②選手情報入力'!$N$6="","",'②選手情報入力'!$N$6))))</f>
      </c>
      <c r="AC44">
        <f>IF(E44="","",IF('②選手情報入力'!N52="","",0))</f>
      </c>
      <c r="AD44">
        <f>IF(E44="","",IF('②選手情報入力'!N52="","",2))</f>
      </c>
      <c r="AE44">
        <f>IF(E44="","",IF('②選手情報入力'!O52="","",IF(I44=1,'種目情報'!$J$5,'種目情報'!$J$7)))</f>
      </c>
      <c r="AF44">
        <f>IF(E44="","",IF('②選手情報入力'!O52="","",IF(I44=1,IF('②選手情報入力'!$O$5="","",'②選手情報入力'!$O$5),IF('②選手情報入力'!$O$6="","",'②選手情報入力'!$O$6))))</f>
      </c>
      <c r="AG44">
        <f>IF(E44="","",IF('②選手情報入力'!O52="","",0))</f>
      </c>
      <c r="AH44">
        <f>IF(E44="","",IF('②選手情報入力'!O52="","",2))</f>
      </c>
    </row>
    <row r="45" spans="1:34" ht="13.5">
      <c r="A45">
        <f>IF(E45="","",I45*1000000+'①学校情報入力'!$D$3*1000+'②選手情報入力'!A53)</f>
      </c>
      <c r="B45">
        <f>IF(E45="","",'①学校情報入力'!$D$3)</f>
      </c>
      <c r="E45">
        <f>IF('②選手情報入力'!B53="","",'②選手情報入力'!B53)</f>
      </c>
      <c r="F45">
        <f>IF(E45="","",'②選手情報入力'!C53)</f>
      </c>
      <c r="G45">
        <f>IF(E45="","",'②選手情報入力'!D53)</f>
      </c>
      <c r="H45">
        <f t="shared" si="0"/>
      </c>
      <c r="I45">
        <f>IF(E45="","",IF('②選手情報入力'!F53="男",1,2))</f>
      </c>
      <c r="J45">
        <f>IF(E45="","",IF('②選手情報入力'!G53="","",'②選手情報入力'!G53))</f>
      </c>
      <c r="L45">
        <f t="shared" si="1"/>
      </c>
      <c r="M45">
        <f t="shared" si="2"/>
      </c>
      <c r="O45">
        <f>IF(E45="","",IF('②選手情報入力'!H53="","",IF(I45=1,VLOOKUP('②選手情報入力'!H53,'種目情報'!$A$4:$B$21,2,FALSE),VLOOKUP('②選手情報入力'!H53,'種目情報'!$E$4:$F$20,2,FALSE))))</f>
      </c>
      <c r="P45">
        <f>IF(E45="","",IF('②選手情報入力'!I53="","",'②選手情報入力'!I53))</f>
      </c>
      <c r="Q45" s="39">
        <f>IF(E45="","",IF('②選手情報入力'!H53="","",0))</f>
      </c>
      <c r="R45">
        <f>IF(E45="","",IF('②選手情報入力'!H53="","",IF(I45=1,VLOOKUP('②選手情報入力'!H53,'種目情報'!$A$4:$C$21,3,FALSE),VLOOKUP('②選手情報入力'!H53,'種目情報'!$E$4:$G$20,3,FALSE))))</f>
      </c>
      <c r="S45">
        <f>IF(E45="","",IF('②選手情報入力'!J53="","",IF(I45=1,VLOOKUP('②選手情報入力'!J53,'種目情報'!$A$4:$B$21,2,FALSE),VLOOKUP('②選手情報入力'!J53,'種目情報'!$E$4:$F$20,2,FALSE))))</f>
      </c>
      <c r="T45">
        <f>IF(E45="","",IF('②選手情報入力'!K53="","",'②選手情報入力'!K53))</f>
      </c>
      <c r="U45" s="39">
        <f>IF(E45="","",IF('②選手情報入力'!J53="","",0))</f>
      </c>
      <c r="V45">
        <f>IF(E45="","",IF('②選手情報入力'!J53="","",IF(I45=1,VLOOKUP('②選手情報入力'!J53,'種目情報'!$A$4:$C$21,3,FALSE),VLOOKUP('②選手情報入力'!J53,'種目情報'!$E$4:$G$20,3,FALSE))))</f>
      </c>
      <c r="W45">
        <f>IF(E45="","",IF('②選手情報入力'!L53="","",IF(I45=1,VLOOKUP('②選手情報入力'!L53,'種目情報'!$A$4:$B$21,2,FALSE),VLOOKUP('②選手情報入力'!L53,'種目情報'!$E$4:$F$20,2,FALSE))))</f>
      </c>
      <c r="X45">
        <f>IF(E45="","",IF('②選手情報入力'!M53="","",'②選手情報入力'!M53))</f>
      </c>
      <c r="Y45" s="39">
        <f>IF(E45="","",IF('②選手情報入力'!L53="","",0))</f>
      </c>
      <c r="Z45">
        <f>IF(E45="","",IF('②選手情報入力'!L53="","",IF(I45=1,VLOOKUP('②選手情報入力'!L53,'種目情報'!$A$4:$C$21,3,FALSE),VLOOKUP('②選手情報入力'!L53,'種目情報'!$E$4:$G$20,3,FALSE))))</f>
      </c>
      <c r="AA45">
        <f>IF(E45="","",IF('②選手情報入力'!N53="","",IF(I45=1,'種目情報'!$J$4,'種目情報'!$J$6)))</f>
      </c>
      <c r="AB45">
        <f>IF(E45="","",IF('②選手情報入力'!N53="","",IF(I45=1,IF('②選手情報入力'!$N$5="","",'②選手情報入力'!$N$5),IF('②選手情報入力'!$N$6="","",'②選手情報入力'!$N$6))))</f>
      </c>
      <c r="AC45">
        <f>IF(E45="","",IF('②選手情報入力'!N53="","",0))</f>
      </c>
      <c r="AD45">
        <f>IF(E45="","",IF('②選手情報入力'!N53="","",2))</f>
      </c>
      <c r="AE45">
        <f>IF(E45="","",IF('②選手情報入力'!O53="","",IF(I45=1,'種目情報'!$J$5,'種目情報'!$J$7)))</f>
      </c>
      <c r="AF45">
        <f>IF(E45="","",IF('②選手情報入力'!O53="","",IF(I45=1,IF('②選手情報入力'!$O$5="","",'②選手情報入力'!$O$5),IF('②選手情報入力'!$O$6="","",'②選手情報入力'!$O$6))))</f>
      </c>
      <c r="AG45">
        <f>IF(E45="","",IF('②選手情報入力'!O53="","",0))</f>
      </c>
      <c r="AH45">
        <f>IF(E45="","",IF('②選手情報入力'!O53="","",2))</f>
      </c>
    </row>
    <row r="46" spans="1:34" ht="13.5">
      <c r="A46">
        <f>IF(E46="","",I46*1000000+'①学校情報入力'!$D$3*1000+'②選手情報入力'!A54)</f>
      </c>
      <c r="B46">
        <f>IF(E46="","",'①学校情報入力'!$D$3)</f>
      </c>
      <c r="E46">
        <f>IF('②選手情報入力'!B54="","",'②選手情報入力'!B54)</f>
      </c>
      <c r="F46">
        <f>IF(E46="","",'②選手情報入力'!C54)</f>
      </c>
      <c r="G46">
        <f>IF(E46="","",'②選手情報入力'!D54)</f>
      </c>
      <c r="H46">
        <f t="shared" si="0"/>
      </c>
      <c r="I46">
        <f>IF(E46="","",IF('②選手情報入力'!F54="男",1,2))</f>
      </c>
      <c r="J46">
        <f>IF(E46="","",IF('②選手情報入力'!G54="","",'②選手情報入力'!G54))</f>
      </c>
      <c r="L46">
        <f t="shared" si="1"/>
      </c>
      <c r="M46">
        <f t="shared" si="2"/>
      </c>
      <c r="O46">
        <f>IF(E46="","",IF('②選手情報入力'!H54="","",IF(I46=1,VLOOKUP('②選手情報入力'!H54,'種目情報'!$A$4:$B$21,2,FALSE),VLOOKUP('②選手情報入力'!H54,'種目情報'!$E$4:$F$20,2,FALSE))))</f>
      </c>
      <c r="P46">
        <f>IF(E46="","",IF('②選手情報入力'!I54="","",'②選手情報入力'!I54))</f>
      </c>
      <c r="Q46" s="39">
        <f>IF(E46="","",IF('②選手情報入力'!H54="","",0))</f>
      </c>
      <c r="R46">
        <f>IF(E46="","",IF('②選手情報入力'!H54="","",IF(I46=1,VLOOKUP('②選手情報入力'!H54,'種目情報'!$A$4:$C$21,3,FALSE),VLOOKUP('②選手情報入力'!H54,'種目情報'!$E$4:$G$20,3,FALSE))))</f>
      </c>
      <c r="S46">
        <f>IF(E46="","",IF('②選手情報入力'!J54="","",IF(I46=1,VLOOKUP('②選手情報入力'!J54,'種目情報'!$A$4:$B$21,2,FALSE),VLOOKUP('②選手情報入力'!J54,'種目情報'!$E$4:$F$20,2,FALSE))))</f>
      </c>
      <c r="T46">
        <f>IF(E46="","",IF('②選手情報入力'!K54="","",'②選手情報入力'!K54))</f>
      </c>
      <c r="U46" s="39">
        <f>IF(E46="","",IF('②選手情報入力'!J54="","",0))</f>
      </c>
      <c r="V46">
        <f>IF(E46="","",IF('②選手情報入力'!J54="","",IF(I46=1,VLOOKUP('②選手情報入力'!J54,'種目情報'!$A$4:$C$21,3,FALSE),VLOOKUP('②選手情報入力'!J54,'種目情報'!$E$4:$G$20,3,FALSE))))</f>
      </c>
      <c r="W46">
        <f>IF(E46="","",IF('②選手情報入力'!L54="","",IF(I46=1,VLOOKUP('②選手情報入力'!L54,'種目情報'!$A$4:$B$21,2,FALSE),VLOOKUP('②選手情報入力'!L54,'種目情報'!$E$4:$F$20,2,FALSE))))</f>
      </c>
      <c r="X46">
        <f>IF(E46="","",IF('②選手情報入力'!M54="","",'②選手情報入力'!M54))</f>
      </c>
      <c r="Y46" s="39">
        <f>IF(E46="","",IF('②選手情報入力'!L54="","",0))</f>
      </c>
      <c r="Z46">
        <f>IF(E46="","",IF('②選手情報入力'!L54="","",IF(I46=1,VLOOKUP('②選手情報入力'!L54,'種目情報'!$A$4:$C$21,3,FALSE),VLOOKUP('②選手情報入力'!L54,'種目情報'!$E$4:$G$20,3,FALSE))))</f>
      </c>
      <c r="AA46">
        <f>IF(E46="","",IF('②選手情報入力'!N54="","",IF(I46=1,'種目情報'!$J$4,'種目情報'!$J$6)))</f>
      </c>
      <c r="AB46">
        <f>IF(E46="","",IF('②選手情報入力'!N54="","",IF(I46=1,IF('②選手情報入力'!$N$5="","",'②選手情報入力'!$N$5),IF('②選手情報入力'!$N$6="","",'②選手情報入力'!$N$6))))</f>
      </c>
      <c r="AC46">
        <f>IF(E46="","",IF('②選手情報入力'!N54="","",0))</f>
      </c>
      <c r="AD46">
        <f>IF(E46="","",IF('②選手情報入力'!N54="","",2))</f>
      </c>
      <c r="AE46">
        <f>IF(E46="","",IF('②選手情報入力'!O54="","",IF(I46=1,'種目情報'!$J$5,'種目情報'!$J$7)))</f>
      </c>
      <c r="AF46">
        <f>IF(E46="","",IF('②選手情報入力'!O54="","",IF(I46=1,IF('②選手情報入力'!$O$5="","",'②選手情報入力'!$O$5),IF('②選手情報入力'!$O$6="","",'②選手情報入力'!$O$6))))</f>
      </c>
      <c r="AG46">
        <f>IF(E46="","",IF('②選手情報入力'!O54="","",0))</f>
      </c>
      <c r="AH46">
        <f>IF(E46="","",IF('②選手情報入力'!O54="","",2))</f>
      </c>
    </row>
    <row r="47" spans="1:34" ht="13.5">
      <c r="A47">
        <f>IF(E47="","",I47*1000000+'①学校情報入力'!$D$3*1000+'②選手情報入力'!A55)</f>
      </c>
      <c r="B47">
        <f>IF(E47="","",'①学校情報入力'!$D$3)</f>
      </c>
      <c r="E47">
        <f>IF('②選手情報入力'!B55="","",'②選手情報入力'!B55)</f>
      </c>
      <c r="F47">
        <f>IF(E47="","",'②選手情報入力'!C55)</f>
      </c>
      <c r="G47">
        <f>IF(E47="","",'②選手情報入力'!D55)</f>
      </c>
      <c r="H47">
        <f t="shared" si="0"/>
      </c>
      <c r="I47">
        <f>IF(E47="","",IF('②選手情報入力'!F55="男",1,2))</f>
      </c>
      <c r="J47">
        <f>IF(E47="","",IF('②選手情報入力'!G55="","",'②選手情報入力'!G55))</f>
      </c>
      <c r="L47">
        <f t="shared" si="1"/>
      </c>
      <c r="M47">
        <f t="shared" si="2"/>
      </c>
      <c r="O47">
        <f>IF(E47="","",IF('②選手情報入力'!H55="","",IF(I47=1,VLOOKUP('②選手情報入力'!H55,'種目情報'!$A$4:$B$21,2,FALSE),VLOOKUP('②選手情報入力'!H55,'種目情報'!$E$4:$F$20,2,FALSE))))</f>
      </c>
      <c r="P47">
        <f>IF(E47="","",IF('②選手情報入力'!I55="","",'②選手情報入力'!I55))</f>
      </c>
      <c r="Q47" s="39">
        <f>IF(E47="","",IF('②選手情報入力'!H55="","",0))</f>
      </c>
      <c r="R47">
        <f>IF(E47="","",IF('②選手情報入力'!H55="","",IF(I47=1,VLOOKUP('②選手情報入力'!H55,'種目情報'!$A$4:$C$21,3,FALSE),VLOOKUP('②選手情報入力'!H55,'種目情報'!$E$4:$G$20,3,FALSE))))</f>
      </c>
      <c r="S47">
        <f>IF(E47="","",IF('②選手情報入力'!J55="","",IF(I47=1,VLOOKUP('②選手情報入力'!J55,'種目情報'!$A$4:$B$21,2,FALSE),VLOOKUP('②選手情報入力'!J55,'種目情報'!$E$4:$F$20,2,FALSE))))</f>
      </c>
      <c r="T47">
        <f>IF(E47="","",IF('②選手情報入力'!K55="","",'②選手情報入力'!K55))</f>
      </c>
      <c r="U47" s="39">
        <f>IF(E47="","",IF('②選手情報入力'!J55="","",0))</f>
      </c>
      <c r="V47">
        <f>IF(E47="","",IF('②選手情報入力'!J55="","",IF(I47=1,VLOOKUP('②選手情報入力'!J55,'種目情報'!$A$4:$C$21,3,FALSE),VLOOKUP('②選手情報入力'!J55,'種目情報'!$E$4:$G$20,3,FALSE))))</f>
      </c>
      <c r="W47">
        <f>IF(E47="","",IF('②選手情報入力'!L55="","",IF(I47=1,VLOOKUP('②選手情報入力'!L55,'種目情報'!$A$4:$B$21,2,FALSE),VLOOKUP('②選手情報入力'!L55,'種目情報'!$E$4:$F$20,2,FALSE))))</f>
      </c>
      <c r="X47">
        <f>IF(E47="","",IF('②選手情報入力'!M55="","",'②選手情報入力'!M55))</f>
      </c>
      <c r="Y47" s="39">
        <f>IF(E47="","",IF('②選手情報入力'!L55="","",0))</f>
      </c>
      <c r="Z47">
        <f>IF(E47="","",IF('②選手情報入力'!L55="","",IF(I47=1,VLOOKUP('②選手情報入力'!L55,'種目情報'!$A$4:$C$21,3,FALSE),VLOOKUP('②選手情報入力'!L55,'種目情報'!$E$4:$G$20,3,FALSE))))</f>
      </c>
      <c r="AA47">
        <f>IF(E47="","",IF('②選手情報入力'!N55="","",IF(I47=1,'種目情報'!$J$4,'種目情報'!$J$6)))</f>
      </c>
      <c r="AB47">
        <f>IF(E47="","",IF('②選手情報入力'!N55="","",IF(I47=1,IF('②選手情報入力'!$N$5="","",'②選手情報入力'!$N$5),IF('②選手情報入力'!$N$6="","",'②選手情報入力'!$N$6))))</f>
      </c>
      <c r="AC47">
        <f>IF(E47="","",IF('②選手情報入力'!N55="","",0))</f>
      </c>
      <c r="AD47">
        <f>IF(E47="","",IF('②選手情報入力'!N55="","",2))</f>
      </c>
      <c r="AE47">
        <f>IF(E47="","",IF('②選手情報入力'!O55="","",IF(I47=1,'種目情報'!$J$5,'種目情報'!$J$7)))</f>
      </c>
      <c r="AF47">
        <f>IF(E47="","",IF('②選手情報入力'!O55="","",IF(I47=1,IF('②選手情報入力'!$O$5="","",'②選手情報入力'!$O$5),IF('②選手情報入力'!$O$6="","",'②選手情報入力'!$O$6))))</f>
      </c>
      <c r="AG47">
        <f>IF(E47="","",IF('②選手情報入力'!O55="","",0))</f>
      </c>
      <c r="AH47">
        <f>IF(E47="","",IF('②選手情報入力'!O55="","",2))</f>
      </c>
    </row>
    <row r="48" spans="1:34" ht="13.5">
      <c r="A48">
        <f>IF(E48="","",I48*1000000+'①学校情報入力'!$D$3*1000+'②選手情報入力'!A56)</f>
      </c>
      <c r="B48">
        <f>IF(E48="","",'①学校情報入力'!$D$3)</f>
      </c>
      <c r="E48">
        <f>IF('②選手情報入力'!B56="","",'②選手情報入力'!B56)</f>
      </c>
      <c r="F48">
        <f>IF(E48="","",'②選手情報入力'!C56)</f>
      </c>
      <c r="G48">
        <f>IF(E48="","",'②選手情報入力'!D56)</f>
      </c>
      <c r="H48">
        <f t="shared" si="0"/>
      </c>
      <c r="I48">
        <f>IF(E48="","",IF('②選手情報入力'!F56="男",1,2))</f>
      </c>
      <c r="J48">
        <f>IF(E48="","",IF('②選手情報入力'!G56="","",'②選手情報入力'!G56))</f>
      </c>
      <c r="L48">
        <f t="shared" si="1"/>
      </c>
      <c r="M48">
        <f t="shared" si="2"/>
      </c>
      <c r="O48">
        <f>IF(E48="","",IF('②選手情報入力'!H56="","",IF(I48=1,VLOOKUP('②選手情報入力'!H56,'種目情報'!$A$4:$B$21,2,FALSE),VLOOKUP('②選手情報入力'!H56,'種目情報'!$E$4:$F$20,2,FALSE))))</f>
      </c>
      <c r="P48">
        <f>IF(E48="","",IF('②選手情報入力'!I56="","",'②選手情報入力'!I56))</f>
      </c>
      <c r="Q48" s="39">
        <f>IF(E48="","",IF('②選手情報入力'!H56="","",0))</f>
      </c>
      <c r="R48">
        <f>IF(E48="","",IF('②選手情報入力'!H56="","",IF(I48=1,VLOOKUP('②選手情報入力'!H56,'種目情報'!$A$4:$C$21,3,FALSE),VLOOKUP('②選手情報入力'!H56,'種目情報'!$E$4:$G$20,3,FALSE))))</f>
      </c>
      <c r="S48">
        <f>IF(E48="","",IF('②選手情報入力'!J56="","",IF(I48=1,VLOOKUP('②選手情報入力'!J56,'種目情報'!$A$4:$B$21,2,FALSE),VLOOKUP('②選手情報入力'!J56,'種目情報'!$E$4:$F$20,2,FALSE))))</f>
      </c>
      <c r="T48">
        <f>IF(E48="","",IF('②選手情報入力'!K56="","",'②選手情報入力'!K56))</f>
      </c>
      <c r="U48" s="39">
        <f>IF(E48="","",IF('②選手情報入力'!J56="","",0))</f>
      </c>
      <c r="V48">
        <f>IF(E48="","",IF('②選手情報入力'!J56="","",IF(I48=1,VLOOKUP('②選手情報入力'!J56,'種目情報'!$A$4:$C$21,3,FALSE),VLOOKUP('②選手情報入力'!J56,'種目情報'!$E$4:$G$20,3,FALSE))))</f>
      </c>
      <c r="W48">
        <f>IF(E48="","",IF('②選手情報入力'!L56="","",IF(I48=1,VLOOKUP('②選手情報入力'!L56,'種目情報'!$A$4:$B$21,2,FALSE),VLOOKUP('②選手情報入力'!L56,'種目情報'!$E$4:$F$20,2,FALSE))))</f>
      </c>
      <c r="X48">
        <f>IF(E48="","",IF('②選手情報入力'!M56="","",'②選手情報入力'!M56))</f>
      </c>
      <c r="Y48" s="39">
        <f>IF(E48="","",IF('②選手情報入力'!L56="","",0))</f>
      </c>
      <c r="Z48">
        <f>IF(E48="","",IF('②選手情報入力'!L56="","",IF(I48=1,VLOOKUP('②選手情報入力'!L56,'種目情報'!$A$4:$C$21,3,FALSE),VLOOKUP('②選手情報入力'!L56,'種目情報'!$E$4:$G$20,3,FALSE))))</f>
      </c>
      <c r="AA48">
        <f>IF(E48="","",IF('②選手情報入力'!N56="","",IF(I48=1,'種目情報'!$J$4,'種目情報'!$J$6)))</f>
      </c>
      <c r="AB48">
        <f>IF(E48="","",IF('②選手情報入力'!N56="","",IF(I48=1,IF('②選手情報入力'!$N$5="","",'②選手情報入力'!$N$5),IF('②選手情報入力'!$N$6="","",'②選手情報入力'!$N$6))))</f>
      </c>
      <c r="AC48">
        <f>IF(E48="","",IF('②選手情報入力'!N56="","",0))</f>
      </c>
      <c r="AD48">
        <f>IF(E48="","",IF('②選手情報入力'!N56="","",2))</f>
      </c>
      <c r="AE48">
        <f>IF(E48="","",IF('②選手情報入力'!O56="","",IF(I48=1,'種目情報'!$J$5,'種目情報'!$J$7)))</f>
      </c>
      <c r="AF48">
        <f>IF(E48="","",IF('②選手情報入力'!O56="","",IF(I48=1,IF('②選手情報入力'!$O$5="","",'②選手情報入力'!$O$5),IF('②選手情報入力'!$O$6="","",'②選手情報入力'!$O$6))))</f>
      </c>
      <c r="AG48">
        <f>IF(E48="","",IF('②選手情報入力'!O56="","",0))</f>
      </c>
      <c r="AH48">
        <f>IF(E48="","",IF('②選手情報入力'!O56="","",2))</f>
      </c>
    </row>
    <row r="49" spans="1:34" ht="13.5">
      <c r="A49">
        <f>IF(E49="","",I49*1000000+'①学校情報入力'!$D$3*1000+'②選手情報入力'!A57)</f>
      </c>
      <c r="B49">
        <f>IF(E49="","",'①学校情報入力'!$D$3)</f>
      </c>
      <c r="E49">
        <f>IF('②選手情報入力'!B57="","",'②選手情報入力'!B57)</f>
      </c>
      <c r="F49">
        <f>IF(E49="","",'②選手情報入力'!C57)</f>
      </c>
      <c r="G49">
        <f>IF(E49="","",'②選手情報入力'!D57)</f>
      </c>
      <c r="H49">
        <f t="shared" si="0"/>
      </c>
      <c r="I49">
        <f>IF(E49="","",IF('②選手情報入力'!F57="男",1,2))</f>
      </c>
      <c r="J49">
        <f>IF(E49="","",IF('②選手情報入力'!G57="","",'②選手情報入力'!G57))</f>
      </c>
      <c r="L49">
        <f t="shared" si="1"/>
      </c>
      <c r="M49">
        <f t="shared" si="2"/>
      </c>
      <c r="O49">
        <f>IF(E49="","",IF('②選手情報入力'!H57="","",IF(I49=1,VLOOKUP('②選手情報入力'!H57,'種目情報'!$A$4:$B$21,2,FALSE),VLOOKUP('②選手情報入力'!H57,'種目情報'!$E$4:$F$20,2,FALSE))))</f>
      </c>
      <c r="P49">
        <f>IF(E49="","",IF('②選手情報入力'!I57="","",'②選手情報入力'!I57))</f>
      </c>
      <c r="Q49" s="39">
        <f>IF(E49="","",IF('②選手情報入力'!H57="","",0))</f>
      </c>
      <c r="R49">
        <f>IF(E49="","",IF('②選手情報入力'!H57="","",IF(I49=1,VLOOKUP('②選手情報入力'!H57,'種目情報'!$A$4:$C$21,3,FALSE),VLOOKUP('②選手情報入力'!H57,'種目情報'!$E$4:$G$20,3,FALSE))))</f>
      </c>
      <c r="S49">
        <f>IF(E49="","",IF('②選手情報入力'!J57="","",IF(I49=1,VLOOKUP('②選手情報入力'!J57,'種目情報'!$A$4:$B$21,2,FALSE),VLOOKUP('②選手情報入力'!J57,'種目情報'!$E$4:$F$20,2,FALSE))))</f>
      </c>
      <c r="T49">
        <f>IF(E49="","",IF('②選手情報入力'!K57="","",'②選手情報入力'!K57))</f>
      </c>
      <c r="U49" s="39">
        <f>IF(E49="","",IF('②選手情報入力'!J57="","",0))</f>
      </c>
      <c r="V49">
        <f>IF(E49="","",IF('②選手情報入力'!J57="","",IF(I49=1,VLOOKUP('②選手情報入力'!J57,'種目情報'!$A$4:$C$21,3,FALSE),VLOOKUP('②選手情報入力'!J57,'種目情報'!$E$4:$G$20,3,FALSE))))</f>
      </c>
      <c r="W49">
        <f>IF(E49="","",IF('②選手情報入力'!L57="","",IF(I49=1,VLOOKUP('②選手情報入力'!L57,'種目情報'!$A$4:$B$21,2,FALSE),VLOOKUP('②選手情報入力'!L57,'種目情報'!$E$4:$F$20,2,FALSE))))</f>
      </c>
      <c r="X49">
        <f>IF(E49="","",IF('②選手情報入力'!M57="","",'②選手情報入力'!M57))</f>
      </c>
      <c r="Y49" s="39">
        <f>IF(E49="","",IF('②選手情報入力'!L57="","",0))</f>
      </c>
      <c r="Z49">
        <f>IF(E49="","",IF('②選手情報入力'!L57="","",IF(I49=1,VLOOKUP('②選手情報入力'!L57,'種目情報'!$A$4:$C$21,3,FALSE),VLOOKUP('②選手情報入力'!L57,'種目情報'!$E$4:$G$20,3,FALSE))))</f>
      </c>
      <c r="AA49">
        <f>IF(E49="","",IF('②選手情報入力'!N57="","",IF(I49=1,'種目情報'!$J$4,'種目情報'!$J$6)))</f>
      </c>
      <c r="AB49">
        <f>IF(E49="","",IF('②選手情報入力'!N57="","",IF(I49=1,IF('②選手情報入力'!$N$5="","",'②選手情報入力'!$N$5),IF('②選手情報入力'!$N$6="","",'②選手情報入力'!$N$6))))</f>
      </c>
      <c r="AC49">
        <f>IF(E49="","",IF('②選手情報入力'!N57="","",0))</f>
      </c>
      <c r="AD49">
        <f>IF(E49="","",IF('②選手情報入力'!N57="","",2))</f>
      </c>
      <c r="AE49">
        <f>IF(E49="","",IF('②選手情報入力'!O57="","",IF(I49=1,'種目情報'!$J$5,'種目情報'!$J$7)))</f>
      </c>
      <c r="AF49">
        <f>IF(E49="","",IF('②選手情報入力'!O57="","",IF(I49=1,IF('②選手情報入力'!$O$5="","",'②選手情報入力'!$O$5),IF('②選手情報入力'!$O$6="","",'②選手情報入力'!$O$6))))</f>
      </c>
      <c r="AG49">
        <f>IF(E49="","",IF('②選手情報入力'!O57="","",0))</f>
      </c>
      <c r="AH49">
        <f>IF(E49="","",IF('②選手情報入力'!O57="","",2))</f>
      </c>
    </row>
    <row r="50" spans="1:34" ht="13.5">
      <c r="A50">
        <f>IF(E50="","",I50*1000000+'①学校情報入力'!$D$3*1000+'②選手情報入力'!A58)</f>
      </c>
      <c r="B50">
        <f>IF(E50="","",'①学校情報入力'!$D$3)</f>
      </c>
      <c r="E50">
        <f>IF('②選手情報入力'!B58="","",'②選手情報入力'!B58)</f>
      </c>
      <c r="F50">
        <f>IF(E50="","",'②選手情報入力'!C58)</f>
      </c>
      <c r="G50">
        <f>IF(E50="","",'②選手情報入力'!D58)</f>
      </c>
      <c r="H50">
        <f t="shared" si="0"/>
      </c>
      <c r="I50">
        <f>IF(E50="","",IF('②選手情報入力'!F58="男",1,2))</f>
      </c>
      <c r="J50">
        <f>IF(E50="","",IF('②選手情報入力'!G58="","",'②選手情報入力'!G58))</f>
      </c>
      <c r="L50">
        <f t="shared" si="1"/>
      </c>
      <c r="M50">
        <f t="shared" si="2"/>
      </c>
      <c r="O50">
        <f>IF(E50="","",IF('②選手情報入力'!H58="","",IF(I50=1,VLOOKUP('②選手情報入力'!H58,'種目情報'!$A$4:$B$21,2,FALSE),VLOOKUP('②選手情報入力'!H58,'種目情報'!$E$4:$F$20,2,FALSE))))</f>
      </c>
      <c r="P50">
        <f>IF(E50="","",IF('②選手情報入力'!I58="","",'②選手情報入力'!I58))</f>
      </c>
      <c r="Q50" s="39">
        <f>IF(E50="","",IF('②選手情報入力'!H58="","",0))</f>
      </c>
      <c r="R50">
        <f>IF(E50="","",IF('②選手情報入力'!H58="","",IF(I50=1,VLOOKUP('②選手情報入力'!H58,'種目情報'!$A$4:$C$21,3,FALSE),VLOOKUP('②選手情報入力'!H58,'種目情報'!$E$4:$G$20,3,FALSE))))</f>
      </c>
      <c r="S50">
        <f>IF(E50="","",IF('②選手情報入力'!J58="","",IF(I50=1,VLOOKUP('②選手情報入力'!J58,'種目情報'!$A$4:$B$21,2,FALSE),VLOOKUP('②選手情報入力'!J58,'種目情報'!$E$4:$F$20,2,FALSE))))</f>
      </c>
      <c r="T50">
        <f>IF(E50="","",IF('②選手情報入力'!K58="","",'②選手情報入力'!K58))</f>
      </c>
      <c r="U50" s="39">
        <f>IF(E50="","",IF('②選手情報入力'!J58="","",0))</f>
      </c>
      <c r="V50">
        <f>IF(E50="","",IF('②選手情報入力'!J58="","",IF(I50=1,VLOOKUP('②選手情報入力'!J58,'種目情報'!$A$4:$C$21,3,FALSE),VLOOKUP('②選手情報入力'!J58,'種目情報'!$E$4:$G$20,3,FALSE))))</f>
      </c>
      <c r="W50">
        <f>IF(E50="","",IF('②選手情報入力'!L58="","",IF(I50=1,VLOOKUP('②選手情報入力'!L58,'種目情報'!$A$4:$B$21,2,FALSE),VLOOKUP('②選手情報入力'!L58,'種目情報'!$E$4:$F$20,2,FALSE))))</f>
      </c>
      <c r="X50">
        <f>IF(E50="","",IF('②選手情報入力'!M58="","",'②選手情報入力'!M58))</f>
      </c>
      <c r="Y50" s="39">
        <f>IF(E50="","",IF('②選手情報入力'!L58="","",0))</f>
      </c>
      <c r="Z50">
        <f>IF(E50="","",IF('②選手情報入力'!L58="","",IF(I50=1,VLOOKUP('②選手情報入力'!L58,'種目情報'!$A$4:$C$21,3,FALSE),VLOOKUP('②選手情報入力'!L58,'種目情報'!$E$4:$G$20,3,FALSE))))</f>
      </c>
      <c r="AA50">
        <f>IF(E50="","",IF('②選手情報入力'!N58="","",IF(I50=1,'種目情報'!$J$4,'種目情報'!$J$6)))</f>
      </c>
      <c r="AB50">
        <f>IF(E50="","",IF('②選手情報入力'!N58="","",IF(I50=1,IF('②選手情報入力'!$N$5="","",'②選手情報入力'!$N$5),IF('②選手情報入力'!$N$6="","",'②選手情報入力'!$N$6))))</f>
      </c>
      <c r="AC50">
        <f>IF(E50="","",IF('②選手情報入力'!N58="","",0))</f>
      </c>
      <c r="AD50">
        <f>IF(E50="","",IF('②選手情報入力'!N58="","",2))</f>
      </c>
      <c r="AE50">
        <f>IF(E50="","",IF('②選手情報入力'!O58="","",IF(I50=1,'種目情報'!$J$5,'種目情報'!$J$7)))</f>
      </c>
      <c r="AF50">
        <f>IF(E50="","",IF('②選手情報入力'!O58="","",IF(I50=1,IF('②選手情報入力'!$O$5="","",'②選手情報入力'!$O$5),IF('②選手情報入力'!$O$6="","",'②選手情報入力'!$O$6))))</f>
      </c>
      <c r="AG50">
        <f>IF(E50="","",IF('②選手情報入力'!O58="","",0))</f>
      </c>
      <c r="AH50">
        <f>IF(E50="","",IF('②選手情報入力'!O58="","",2))</f>
      </c>
    </row>
    <row r="51" spans="1:34" ht="13.5">
      <c r="A51">
        <f>IF(E51="","",I51*1000000+'①学校情報入力'!$D$3*1000+'②選手情報入力'!A59)</f>
      </c>
      <c r="B51">
        <f>IF(E51="","",'①学校情報入力'!$D$3)</f>
      </c>
      <c r="E51">
        <f>IF('②選手情報入力'!B59="","",'②選手情報入力'!B59)</f>
      </c>
      <c r="F51">
        <f>IF(E51="","",'②選手情報入力'!C59)</f>
      </c>
      <c r="G51">
        <f>IF(E51="","",'②選手情報入力'!D59)</f>
      </c>
      <c r="H51">
        <f t="shared" si="0"/>
      </c>
      <c r="I51">
        <f>IF(E51="","",IF('②選手情報入力'!F59="男",1,2))</f>
      </c>
      <c r="J51">
        <f>IF(E51="","",IF('②選手情報入力'!G59="","",'②選手情報入力'!G59))</f>
      </c>
      <c r="L51">
        <f t="shared" si="1"/>
      </c>
      <c r="M51">
        <f t="shared" si="2"/>
      </c>
      <c r="O51">
        <f>IF(E51="","",IF('②選手情報入力'!H59="","",IF(I51=1,VLOOKUP('②選手情報入力'!H59,'種目情報'!$A$4:$B$21,2,FALSE),VLOOKUP('②選手情報入力'!H59,'種目情報'!$E$4:$F$20,2,FALSE))))</f>
      </c>
      <c r="P51">
        <f>IF(E51="","",IF('②選手情報入力'!I59="","",'②選手情報入力'!I59))</f>
      </c>
      <c r="Q51" s="39">
        <f>IF(E51="","",IF('②選手情報入力'!H59="","",0))</f>
      </c>
      <c r="R51">
        <f>IF(E51="","",IF('②選手情報入力'!H59="","",IF(I51=1,VLOOKUP('②選手情報入力'!H59,'種目情報'!$A$4:$C$21,3,FALSE),VLOOKUP('②選手情報入力'!H59,'種目情報'!$E$4:$G$20,3,FALSE))))</f>
      </c>
      <c r="S51">
        <f>IF(E51="","",IF('②選手情報入力'!J59="","",IF(I51=1,VLOOKUP('②選手情報入力'!J59,'種目情報'!$A$4:$B$21,2,FALSE),VLOOKUP('②選手情報入力'!J59,'種目情報'!$E$4:$F$20,2,FALSE))))</f>
      </c>
      <c r="T51">
        <f>IF(E51="","",IF('②選手情報入力'!K59="","",'②選手情報入力'!K59))</f>
      </c>
      <c r="U51" s="39">
        <f>IF(E51="","",IF('②選手情報入力'!J59="","",0))</f>
      </c>
      <c r="V51">
        <f>IF(E51="","",IF('②選手情報入力'!J59="","",IF(I51=1,VLOOKUP('②選手情報入力'!J59,'種目情報'!$A$4:$C$21,3,FALSE),VLOOKUP('②選手情報入力'!J59,'種目情報'!$E$4:$G$20,3,FALSE))))</f>
      </c>
      <c r="W51">
        <f>IF(E51="","",IF('②選手情報入力'!L59="","",IF(I51=1,VLOOKUP('②選手情報入力'!L59,'種目情報'!$A$4:$B$21,2,FALSE),VLOOKUP('②選手情報入力'!L59,'種目情報'!$E$4:$F$20,2,FALSE))))</f>
      </c>
      <c r="X51">
        <f>IF(E51="","",IF('②選手情報入力'!M59="","",'②選手情報入力'!M59))</f>
      </c>
      <c r="Y51" s="39">
        <f>IF(E51="","",IF('②選手情報入力'!L59="","",0))</f>
      </c>
      <c r="Z51">
        <f>IF(E51="","",IF('②選手情報入力'!L59="","",IF(I51=1,VLOOKUP('②選手情報入力'!L59,'種目情報'!$A$4:$C$21,3,FALSE),VLOOKUP('②選手情報入力'!L59,'種目情報'!$E$4:$G$20,3,FALSE))))</f>
      </c>
      <c r="AA51">
        <f>IF(E51="","",IF('②選手情報入力'!N59="","",IF(I51=1,'種目情報'!$J$4,'種目情報'!$J$6)))</f>
      </c>
      <c r="AB51">
        <f>IF(E51="","",IF('②選手情報入力'!N59="","",IF(I51=1,IF('②選手情報入力'!$N$5="","",'②選手情報入力'!$N$5),IF('②選手情報入力'!$N$6="","",'②選手情報入力'!$N$6))))</f>
      </c>
      <c r="AC51">
        <f>IF(E51="","",IF('②選手情報入力'!N59="","",0))</f>
      </c>
      <c r="AD51">
        <f>IF(E51="","",IF('②選手情報入力'!N59="","",2))</f>
      </c>
      <c r="AE51">
        <f>IF(E51="","",IF('②選手情報入力'!O59="","",IF(I51=1,'種目情報'!$J$5,'種目情報'!$J$7)))</f>
      </c>
      <c r="AF51">
        <f>IF(E51="","",IF('②選手情報入力'!O59="","",IF(I51=1,IF('②選手情報入力'!$O$5="","",'②選手情報入力'!$O$5),IF('②選手情報入力'!$O$6="","",'②選手情報入力'!$O$6))))</f>
      </c>
      <c r="AG51">
        <f>IF(E51="","",IF('②選手情報入力'!O59="","",0))</f>
      </c>
      <c r="AH51">
        <f>IF(E51="","",IF('②選手情報入力'!O59="","",2))</f>
      </c>
    </row>
    <row r="52" spans="1:34" ht="13.5">
      <c r="A52">
        <f>IF(E52="","",I52*1000000+'①学校情報入力'!$D$3*1000+'②選手情報入力'!A60)</f>
      </c>
      <c r="B52">
        <f>IF(E52="","",'①学校情報入力'!$D$3)</f>
      </c>
      <c r="E52">
        <f>IF('②選手情報入力'!B60="","",'②選手情報入力'!B60)</f>
      </c>
      <c r="F52">
        <f>IF(E52="","",'②選手情報入力'!C60)</f>
      </c>
      <c r="G52">
        <f>IF(E52="","",'②選手情報入力'!D60)</f>
      </c>
      <c r="H52">
        <f t="shared" si="0"/>
      </c>
      <c r="I52">
        <f>IF(E52="","",IF('②選手情報入力'!F60="男",1,2))</f>
      </c>
      <c r="J52">
        <f>IF(E52="","",IF('②選手情報入力'!G60="","",'②選手情報入力'!G60))</f>
      </c>
      <c r="L52">
        <f t="shared" si="1"/>
      </c>
      <c r="M52">
        <f t="shared" si="2"/>
      </c>
      <c r="O52">
        <f>IF(E52="","",IF('②選手情報入力'!H60="","",IF(I52=1,VLOOKUP('②選手情報入力'!H60,'種目情報'!$A$4:$B$21,2,FALSE),VLOOKUP('②選手情報入力'!H60,'種目情報'!$E$4:$F$20,2,FALSE))))</f>
      </c>
      <c r="P52">
        <f>IF(E52="","",IF('②選手情報入力'!I60="","",'②選手情報入力'!I60))</f>
      </c>
      <c r="Q52" s="39">
        <f>IF(E52="","",IF('②選手情報入力'!H60="","",0))</f>
      </c>
      <c r="R52">
        <f>IF(E52="","",IF('②選手情報入力'!H60="","",IF(I52=1,VLOOKUP('②選手情報入力'!H60,'種目情報'!$A$4:$C$21,3,FALSE),VLOOKUP('②選手情報入力'!H60,'種目情報'!$E$4:$G$20,3,FALSE))))</f>
      </c>
      <c r="S52">
        <f>IF(E52="","",IF('②選手情報入力'!J60="","",IF(I52=1,VLOOKUP('②選手情報入力'!J60,'種目情報'!$A$4:$B$21,2,FALSE),VLOOKUP('②選手情報入力'!J60,'種目情報'!$E$4:$F$20,2,FALSE))))</f>
      </c>
      <c r="T52">
        <f>IF(E52="","",IF('②選手情報入力'!K60="","",'②選手情報入力'!K60))</f>
      </c>
      <c r="U52" s="39">
        <f>IF(E52="","",IF('②選手情報入力'!J60="","",0))</f>
      </c>
      <c r="V52">
        <f>IF(E52="","",IF('②選手情報入力'!J60="","",IF(I52=1,VLOOKUP('②選手情報入力'!J60,'種目情報'!$A$4:$C$21,3,FALSE),VLOOKUP('②選手情報入力'!J60,'種目情報'!$E$4:$G$20,3,FALSE))))</f>
      </c>
      <c r="W52">
        <f>IF(E52="","",IF('②選手情報入力'!L60="","",IF(I52=1,VLOOKUP('②選手情報入力'!L60,'種目情報'!$A$4:$B$21,2,FALSE),VLOOKUP('②選手情報入力'!L60,'種目情報'!$E$4:$F$20,2,FALSE))))</f>
      </c>
      <c r="X52">
        <f>IF(E52="","",IF('②選手情報入力'!M60="","",'②選手情報入力'!M60))</f>
      </c>
      <c r="Y52" s="39">
        <f>IF(E52="","",IF('②選手情報入力'!L60="","",0))</f>
      </c>
      <c r="Z52">
        <f>IF(E52="","",IF('②選手情報入力'!L60="","",IF(I52=1,VLOOKUP('②選手情報入力'!L60,'種目情報'!$A$4:$C$21,3,FALSE),VLOOKUP('②選手情報入力'!L60,'種目情報'!$E$4:$G$20,3,FALSE))))</f>
      </c>
      <c r="AA52">
        <f>IF(E52="","",IF('②選手情報入力'!N60="","",IF(I52=1,'種目情報'!$J$4,'種目情報'!$J$6)))</f>
      </c>
      <c r="AB52">
        <f>IF(E52="","",IF('②選手情報入力'!N60="","",IF(I52=1,IF('②選手情報入力'!$N$5="","",'②選手情報入力'!$N$5),IF('②選手情報入力'!$N$6="","",'②選手情報入力'!$N$6))))</f>
      </c>
      <c r="AC52">
        <f>IF(E52="","",IF('②選手情報入力'!N60="","",0))</f>
      </c>
      <c r="AD52">
        <f>IF(E52="","",IF('②選手情報入力'!N60="","",2))</f>
      </c>
      <c r="AE52">
        <f>IF(E52="","",IF('②選手情報入力'!O60="","",IF(I52=1,'種目情報'!$J$5,'種目情報'!$J$7)))</f>
      </c>
      <c r="AF52">
        <f>IF(E52="","",IF('②選手情報入力'!O60="","",IF(I52=1,IF('②選手情報入力'!$O$5="","",'②選手情報入力'!$O$5),IF('②選手情報入力'!$O$6="","",'②選手情報入力'!$O$6))))</f>
      </c>
      <c r="AG52">
        <f>IF(E52="","",IF('②選手情報入力'!O60="","",0))</f>
      </c>
      <c r="AH52">
        <f>IF(E52="","",IF('②選手情報入力'!O60="","",2))</f>
      </c>
    </row>
    <row r="53" spans="1:34" ht="13.5">
      <c r="A53">
        <f>IF(E53="","",I53*1000000+'①学校情報入力'!$D$3*1000+'②選手情報入力'!A61)</f>
      </c>
      <c r="B53">
        <f>IF(E53="","",'①学校情報入力'!$D$3)</f>
      </c>
      <c r="E53">
        <f>IF('②選手情報入力'!B61="","",'②選手情報入力'!B61)</f>
      </c>
      <c r="F53">
        <f>IF(E53="","",'②選手情報入力'!C61)</f>
      </c>
      <c r="G53">
        <f>IF(E53="","",'②選手情報入力'!D61)</f>
      </c>
      <c r="H53">
        <f t="shared" si="0"/>
      </c>
      <c r="I53">
        <f>IF(E53="","",IF('②選手情報入力'!F61="男",1,2))</f>
      </c>
      <c r="J53">
        <f>IF(E53="","",IF('②選手情報入力'!G61="","",'②選手情報入力'!G61))</f>
      </c>
      <c r="L53">
        <f t="shared" si="1"/>
      </c>
      <c r="M53">
        <f t="shared" si="2"/>
      </c>
      <c r="O53">
        <f>IF(E53="","",IF('②選手情報入力'!H61="","",IF(I53=1,VLOOKUP('②選手情報入力'!H61,'種目情報'!$A$4:$B$21,2,FALSE),VLOOKUP('②選手情報入力'!H61,'種目情報'!$E$4:$F$20,2,FALSE))))</f>
      </c>
      <c r="P53">
        <f>IF(E53="","",IF('②選手情報入力'!I61="","",'②選手情報入力'!I61))</f>
      </c>
      <c r="Q53" s="39">
        <f>IF(E53="","",IF('②選手情報入力'!H61="","",0))</f>
      </c>
      <c r="R53">
        <f>IF(E53="","",IF('②選手情報入力'!H61="","",IF(I53=1,VLOOKUP('②選手情報入力'!H61,'種目情報'!$A$4:$C$21,3,FALSE),VLOOKUP('②選手情報入力'!H61,'種目情報'!$E$4:$G$20,3,FALSE))))</f>
      </c>
      <c r="S53">
        <f>IF(E53="","",IF('②選手情報入力'!J61="","",IF(I53=1,VLOOKUP('②選手情報入力'!J61,'種目情報'!$A$4:$B$21,2,FALSE),VLOOKUP('②選手情報入力'!J61,'種目情報'!$E$4:$F$20,2,FALSE))))</f>
      </c>
      <c r="T53">
        <f>IF(E53="","",IF('②選手情報入力'!K61="","",'②選手情報入力'!K61))</f>
      </c>
      <c r="U53" s="39">
        <f>IF(E53="","",IF('②選手情報入力'!J61="","",0))</f>
      </c>
      <c r="V53">
        <f>IF(E53="","",IF('②選手情報入力'!J61="","",IF(I53=1,VLOOKUP('②選手情報入力'!J61,'種目情報'!$A$4:$C$21,3,FALSE),VLOOKUP('②選手情報入力'!J61,'種目情報'!$E$4:$G$20,3,FALSE))))</f>
      </c>
      <c r="W53">
        <f>IF(E53="","",IF('②選手情報入力'!L61="","",IF(I53=1,VLOOKUP('②選手情報入力'!L61,'種目情報'!$A$4:$B$21,2,FALSE),VLOOKUP('②選手情報入力'!L61,'種目情報'!$E$4:$F$20,2,FALSE))))</f>
      </c>
      <c r="X53">
        <f>IF(E53="","",IF('②選手情報入力'!M61="","",'②選手情報入力'!M61))</f>
      </c>
      <c r="Y53" s="39">
        <f>IF(E53="","",IF('②選手情報入力'!L61="","",0))</f>
      </c>
      <c r="Z53">
        <f>IF(E53="","",IF('②選手情報入力'!L61="","",IF(I53=1,VLOOKUP('②選手情報入力'!L61,'種目情報'!$A$4:$C$21,3,FALSE),VLOOKUP('②選手情報入力'!L61,'種目情報'!$E$4:$G$20,3,FALSE))))</f>
      </c>
      <c r="AA53">
        <f>IF(E53="","",IF('②選手情報入力'!N61="","",IF(I53=1,'種目情報'!$J$4,'種目情報'!$J$6)))</f>
      </c>
      <c r="AB53">
        <f>IF(E53="","",IF('②選手情報入力'!N61="","",IF(I53=1,IF('②選手情報入力'!$N$5="","",'②選手情報入力'!$N$5),IF('②選手情報入力'!$N$6="","",'②選手情報入力'!$N$6))))</f>
      </c>
      <c r="AC53">
        <f>IF(E53="","",IF('②選手情報入力'!N61="","",0))</f>
      </c>
      <c r="AD53">
        <f>IF(E53="","",IF('②選手情報入力'!N61="","",2))</f>
      </c>
      <c r="AE53">
        <f>IF(E53="","",IF('②選手情報入力'!O61="","",IF(I53=1,'種目情報'!$J$5,'種目情報'!$J$7)))</f>
      </c>
      <c r="AF53">
        <f>IF(E53="","",IF('②選手情報入力'!O61="","",IF(I53=1,IF('②選手情報入力'!$O$5="","",'②選手情報入力'!$O$5),IF('②選手情報入力'!$O$6="","",'②選手情報入力'!$O$6))))</f>
      </c>
      <c r="AG53">
        <f>IF(E53="","",IF('②選手情報入力'!O61="","",0))</f>
      </c>
      <c r="AH53">
        <f>IF(E53="","",IF('②選手情報入力'!O61="","",2))</f>
      </c>
    </row>
    <row r="54" spans="1:34" ht="13.5">
      <c r="A54">
        <f>IF(E54="","",I54*1000000+'①学校情報入力'!$D$3*1000+'②選手情報入力'!A62)</f>
      </c>
      <c r="B54">
        <f>IF(E54="","",'①学校情報入力'!$D$3)</f>
      </c>
      <c r="E54">
        <f>IF('②選手情報入力'!B62="","",'②選手情報入力'!B62)</f>
      </c>
      <c r="F54">
        <f>IF(E54="","",'②選手情報入力'!C62)</f>
      </c>
      <c r="G54">
        <f>IF(E54="","",'②選手情報入力'!D62)</f>
      </c>
      <c r="H54">
        <f t="shared" si="0"/>
      </c>
      <c r="I54">
        <f>IF(E54="","",IF('②選手情報入力'!F62="男",1,2))</f>
      </c>
      <c r="J54">
        <f>IF(E54="","",IF('②選手情報入力'!G62="","",'②選手情報入力'!G62))</f>
      </c>
      <c r="L54">
        <f t="shared" si="1"/>
      </c>
      <c r="M54">
        <f t="shared" si="2"/>
      </c>
      <c r="O54">
        <f>IF(E54="","",IF('②選手情報入力'!H62="","",IF(I54=1,VLOOKUP('②選手情報入力'!H62,'種目情報'!$A$4:$B$21,2,FALSE),VLOOKUP('②選手情報入力'!H62,'種目情報'!$E$4:$F$20,2,FALSE))))</f>
      </c>
      <c r="P54">
        <f>IF(E54="","",IF('②選手情報入力'!I62="","",'②選手情報入力'!I62))</f>
      </c>
      <c r="Q54" s="39">
        <f>IF(E54="","",IF('②選手情報入力'!H62="","",0))</f>
      </c>
      <c r="R54">
        <f>IF(E54="","",IF('②選手情報入力'!H62="","",IF(I54=1,VLOOKUP('②選手情報入力'!H62,'種目情報'!$A$4:$C$21,3,FALSE),VLOOKUP('②選手情報入力'!H62,'種目情報'!$E$4:$G$20,3,FALSE))))</f>
      </c>
      <c r="S54">
        <f>IF(E54="","",IF('②選手情報入力'!J62="","",IF(I54=1,VLOOKUP('②選手情報入力'!J62,'種目情報'!$A$4:$B$21,2,FALSE),VLOOKUP('②選手情報入力'!J62,'種目情報'!$E$4:$F$20,2,FALSE))))</f>
      </c>
      <c r="T54">
        <f>IF(E54="","",IF('②選手情報入力'!K62="","",'②選手情報入力'!K62))</f>
      </c>
      <c r="U54" s="39">
        <f>IF(E54="","",IF('②選手情報入力'!J62="","",0))</f>
      </c>
      <c r="V54">
        <f>IF(E54="","",IF('②選手情報入力'!J62="","",IF(I54=1,VLOOKUP('②選手情報入力'!J62,'種目情報'!$A$4:$C$21,3,FALSE),VLOOKUP('②選手情報入力'!J62,'種目情報'!$E$4:$G$20,3,FALSE))))</f>
      </c>
      <c r="W54">
        <f>IF(E54="","",IF('②選手情報入力'!L62="","",IF(I54=1,VLOOKUP('②選手情報入力'!L62,'種目情報'!$A$4:$B$21,2,FALSE),VLOOKUP('②選手情報入力'!L62,'種目情報'!$E$4:$F$20,2,FALSE))))</f>
      </c>
      <c r="X54">
        <f>IF(E54="","",IF('②選手情報入力'!M62="","",'②選手情報入力'!M62))</f>
      </c>
      <c r="Y54" s="39">
        <f>IF(E54="","",IF('②選手情報入力'!L62="","",0))</f>
      </c>
      <c r="Z54">
        <f>IF(E54="","",IF('②選手情報入力'!L62="","",IF(I54=1,VLOOKUP('②選手情報入力'!L62,'種目情報'!$A$4:$C$21,3,FALSE),VLOOKUP('②選手情報入力'!L62,'種目情報'!$E$4:$G$20,3,FALSE))))</f>
      </c>
      <c r="AA54">
        <f>IF(E54="","",IF('②選手情報入力'!N62="","",IF(I54=1,'種目情報'!$J$4,'種目情報'!$J$6)))</f>
      </c>
      <c r="AB54">
        <f>IF(E54="","",IF('②選手情報入力'!N62="","",IF(I54=1,IF('②選手情報入力'!$N$5="","",'②選手情報入力'!$N$5),IF('②選手情報入力'!$N$6="","",'②選手情報入力'!$N$6))))</f>
      </c>
      <c r="AC54">
        <f>IF(E54="","",IF('②選手情報入力'!N62="","",0))</f>
      </c>
      <c r="AD54">
        <f>IF(E54="","",IF('②選手情報入力'!N62="","",2))</f>
      </c>
      <c r="AE54">
        <f>IF(E54="","",IF('②選手情報入力'!O62="","",IF(I54=1,'種目情報'!$J$5,'種目情報'!$J$7)))</f>
      </c>
      <c r="AF54">
        <f>IF(E54="","",IF('②選手情報入力'!O62="","",IF(I54=1,IF('②選手情報入力'!$O$5="","",'②選手情報入力'!$O$5),IF('②選手情報入力'!$O$6="","",'②選手情報入力'!$O$6))))</f>
      </c>
      <c r="AG54">
        <f>IF(E54="","",IF('②選手情報入力'!O62="","",0))</f>
      </c>
      <c r="AH54">
        <f>IF(E54="","",IF('②選手情報入力'!O62="","",2))</f>
      </c>
    </row>
    <row r="55" spans="1:34" ht="13.5">
      <c r="A55">
        <f>IF(E55="","",I55*1000000+'①学校情報入力'!$D$3*1000+'②選手情報入力'!A63)</f>
      </c>
      <c r="B55">
        <f>IF(E55="","",'①学校情報入力'!$D$3)</f>
      </c>
      <c r="E55">
        <f>IF('②選手情報入力'!B63="","",'②選手情報入力'!B63)</f>
      </c>
      <c r="F55">
        <f>IF(E55="","",'②選手情報入力'!C63)</f>
      </c>
      <c r="G55">
        <f>IF(E55="","",'②選手情報入力'!D63)</f>
      </c>
      <c r="H55">
        <f t="shared" si="0"/>
      </c>
      <c r="I55">
        <f>IF(E55="","",IF('②選手情報入力'!F63="男",1,2))</f>
      </c>
      <c r="J55">
        <f>IF(E55="","",IF('②選手情報入力'!G63="","",'②選手情報入力'!G63))</f>
      </c>
      <c r="L55">
        <f t="shared" si="1"/>
      </c>
      <c r="M55">
        <f t="shared" si="2"/>
      </c>
      <c r="O55">
        <f>IF(E55="","",IF('②選手情報入力'!H63="","",IF(I55=1,VLOOKUP('②選手情報入力'!H63,'種目情報'!$A$4:$B$21,2,FALSE),VLOOKUP('②選手情報入力'!H63,'種目情報'!$E$4:$F$20,2,FALSE))))</f>
      </c>
      <c r="P55">
        <f>IF(E55="","",IF('②選手情報入力'!I63="","",'②選手情報入力'!I63))</f>
      </c>
      <c r="Q55" s="39">
        <f>IF(E55="","",IF('②選手情報入力'!H63="","",0))</f>
      </c>
      <c r="R55">
        <f>IF(E55="","",IF('②選手情報入力'!H63="","",IF(I55=1,VLOOKUP('②選手情報入力'!H63,'種目情報'!$A$4:$C$21,3,FALSE),VLOOKUP('②選手情報入力'!H63,'種目情報'!$E$4:$G$20,3,FALSE))))</f>
      </c>
      <c r="S55">
        <f>IF(E55="","",IF('②選手情報入力'!J63="","",IF(I55=1,VLOOKUP('②選手情報入力'!J63,'種目情報'!$A$4:$B$21,2,FALSE),VLOOKUP('②選手情報入力'!J63,'種目情報'!$E$4:$F$20,2,FALSE))))</f>
      </c>
      <c r="T55">
        <f>IF(E55="","",IF('②選手情報入力'!K63="","",'②選手情報入力'!K63))</f>
      </c>
      <c r="U55" s="39">
        <f>IF(E55="","",IF('②選手情報入力'!J63="","",0))</f>
      </c>
      <c r="V55">
        <f>IF(E55="","",IF('②選手情報入力'!J63="","",IF(I55=1,VLOOKUP('②選手情報入力'!J63,'種目情報'!$A$4:$C$21,3,FALSE),VLOOKUP('②選手情報入力'!J63,'種目情報'!$E$4:$G$20,3,FALSE))))</f>
      </c>
      <c r="W55">
        <f>IF(E55="","",IF('②選手情報入力'!L63="","",IF(I55=1,VLOOKUP('②選手情報入力'!L63,'種目情報'!$A$4:$B$21,2,FALSE),VLOOKUP('②選手情報入力'!L63,'種目情報'!$E$4:$F$20,2,FALSE))))</f>
      </c>
      <c r="X55">
        <f>IF(E55="","",IF('②選手情報入力'!M63="","",'②選手情報入力'!M63))</f>
      </c>
      <c r="Y55" s="39">
        <f>IF(E55="","",IF('②選手情報入力'!L63="","",0))</f>
      </c>
      <c r="Z55">
        <f>IF(E55="","",IF('②選手情報入力'!L63="","",IF(I55=1,VLOOKUP('②選手情報入力'!L63,'種目情報'!$A$4:$C$21,3,FALSE),VLOOKUP('②選手情報入力'!L63,'種目情報'!$E$4:$G$20,3,FALSE))))</f>
      </c>
      <c r="AA55">
        <f>IF(E55="","",IF('②選手情報入力'!N63="","",IF(I55=1,'種目情報'!$J$4,'種目情報'!$J$6)))</f>
      </c>
      <c r="AB55">
        <f>IF(E55="","",IF('②選手情報入力'!N63="","",IF(I55=1,IF('②選手情報入力'!$N$5="","",'②選手情報入力'!$N$5),IF('②選手情報入力'!$N$6="","",'②選手情報入力'!$N$6))))</f>
      </c>
      <c r="AC55">
        <f>IF(E55="","",IF('②選手情報入力'!N63="","",0))</f>
      </c>
      <c r="AD55">
        <f>IF(E55="","",IF('②選手情報入力'!N63="","",2))</f>
      </c>
      <c r="AE55">
        <f>IF(E55="","",IF('②選手情報入力'!O63="","",IF(I55=1,'種目情報'!$J$5,'種目情報'!$J$7)))</f>
      </c>
      <c r="AF55">
        <f>IF(E55="","",IF('②選手情報入力'!O63="","",IF(I55=1,IF('②選手情報入力'!$O$5="","",'②選手情報入力'!$O$5),IF('②選手情報入力'!$O$6="","",'②選手情報入力'!$O$6))))</f>
      </c>
      <c r="AG55">
        <f>IF(E55="","",IF('②選手情報入力'!O63="","",0))</f>
      </c>
      <c r="AH55">
        <f>IF(E55="","",IF('②選手情報入力'!O63="","",2))</f>
      </c>
    </row>
    <row r="56" spans="1:34" ht="13.5">
      <c r="A56">
        <f>IF(E56="","",I56*1000000+'①学校情報入力'!$D$3*1000+'②選手情報入力'!A64)</f>
      </c>
      <c r="B56">
        <f>IF(E56="","",'①学校情報入力'!$D$3)</f>
      </c>
      <c r="E56">
        <f>IF('②選手情報入力'!B64="","",'②選手情報入力'!B64)</f>
      </c>
      <c r="F56">
        <f>IF(E56="","",'②選手情報入力'!C64)</f>
      </c>
      <c r="G56">
        <f>IF(E56="","",'②選手情報入力'!D64)</f>
      </c>
      <c r="H56">
        <f t="shared" si="0"/>
      </c>
      <c r="I56">
        <f>IF(E56="","",IF('②選手情報入力'!F64="男",1,2))</f>
      </c>
      <c r="J56">
        <f>IF(E56="","",IF('②選手情報入力'!G64="","",'②選手情報入力'!G64))</f>
      </c>
      <c r="L56">
        <f t="shared" si="1"/>
      </c>
      <c r="M56">
        <f t="shared" si="2"/>
      </c>
      <c r="O56">
        <f>IF(E56="","",IF('②選手情報入力'!H64="","",IF(I56=1,VLOOKUP('②選手情報入力'!H64,'種目情報'!$A$4:$B$21,2,FALSE),VLOOKUP('②選手情報入力'!H64,'種目情報'!$E$4:$F$20,2,FALSE))))</f>
      </c>
      <c r="P56">
        <f>IF(E56="","",IF('②選手情報入力'!I64="","",'②選手情報入力'!I64))</f>
      </c>
      <c r="Q56" s="39">
        <f>IF(E56="","",IF('②選手情報入力'!H64="","",0))</f>
      </c>
      <c r="R56">
        <f>IF(E56="","",IF('②選手情報入力'!H64="","",IF(I56=1,VLOOKUP('②選手情報入力'!H64,'種目情報'!$A$4:$C$21,3,FALSE),VLOOKUP('②選手情報入力'!H64,'種目情報'!$E$4:$G$20,3,FALSE))))</f>
      </c>
      <c r="S56">
        <f>IF(E56="","",IF('②選手情報入力'!J64="","",IF(I56=1,VLOOKUP('②選手情報入力'!J64,'種目情報'!$A$4:$B$21,2,FALSE),VLOOKUP('②選手情報入力'!J64,'種目情報'!$E$4:$F$20,2,FALSE))))</f>
      </c>
      <c r="T56">
        <f>IF(E56="","",IF('②選手情報入力'!K64="","",'②選手情報入力'!K64))</f>
      </c>
      <c r="U56" s="39">
        <f>IF(E56="","",IF('②選手情報入力'!J64="","",0))</f>
      </c>
      <c r="V56">
        <f>IF(E56="","",IF('②選手情報入力'!J64="","",IF(I56=1,VLOOKUP('②選手情報入力'!J64,'種目情報'!$A$4:$C$21,3,FALSE),VLOOKUP('②選手情報入力'!J64,'種目情報'!$E$4:$G$20,3,FALSE))))</f>
      </c>
      <c r="W56">
        <f>IF(E56="","",IF('②選手情報入力'!L64="","",IF(I56=1,VLOOKUP('②選手情報入力'!L64,'種目情報'!$A$4:$B$21,2,FALSE),VLOOKUP('②選手情報入力'!L64,'種目情報'!$E$4:$F$20,2,FALSE))))</f>
      </c>
      <c r="X56">
        <f>IF(E56="","",IF('②選手情報入力'!M64="","",'②選手情報入力'!M64))</f>
      </c>
      <c r="Y56" s="39">
        <f>IF(E56="","",IF('②選手情報入力'!L64="","",0))</f>
      </c>
      <c r="Z56">
        <f>IF(E56="","",IF('②選手情報入力'!L64="","",IF(I56=1,VLOOKUP('②選手情報入力'!L64,'種目情報'!$A$4:$C$21,3,FALSE),VLOOKUP('②選手情報入力'!L64,'種目情報'!$E$4:$G$20,3,FALSE))))</f>
      </c>
      <c r="AA56">
        <f>IF(E56="","",IF('②選手情報入力'!N64="","",IF(I56=1,'種目情報'!$J$4,'種目情報'!$J$6)))</f>
      </c>
      <c r="AB56">
        <f>IF(E56="","",IF('②選手情報入力'!N64="","",IF(I56=1,IF('②選手情報入力'!$N$5="","",'②選手情報入力'!$N$5),IF('②選手情報入力'!$N$6="","",'②選手情報入力'!$N$6))))</f>
      </c>
      <c r="AC56">
        <f>IF(E56="","",IF('②選手情報入力'!N64="","",0))</f>
      </c>
      <c r="AD56">
        <f>IF(E56="","",IF('②選手情報入力'!N64="","",2))</f>
      </c>
      <c r="AE56">
        <f>IF(E56="","",IF('②選手情報入力'!O64="","",IF(I56=1,'種目情報'!$J$5,'種目情報'!$J$7)))</f>
      </c>
      <c r="AF56">
        <f>IF(E56="","",IF('②選手情報入力'!O64="","",IF(I56=1,IF('②選手情報入力'!$O$5="","",'②選手情報入力'!$O$5),IF('②選手情報入力'!$O$6="","",'②選手情報入力'!$O$6))))</f>
      </c>
      <c r="AG56">
        <f>IF(E56="","",IF('②選手情報入力'!O64="","",0))</f>
      </c>
      <c r="AH56">
        <f>IF(E56="","",IF('②選手情報入力'!O64="","",2))</f>
      </c>
    </row>
    <row r="57" spans="1:34" ht="13.5">
      <c r="A57">
        <f>IF(E57="","",I57*1000000+'①学校情報入力'!$D$3*1000+'②選手情報入力'!A65)</f>
      </c>
      <c r="B57">
        <f>IF(E57="","",'①学校情報入力'!$D$3)</f>
      </c>
      <c r="E57">
        <f>IF('②選手情報入力'!B65="","",'②選手情報入力'!B65)</f>
      </c>
      <c r="F57">
        <f>IF(E57="","",'②選手情報入力'!C65)</f>
      </c>
      <c r="G57">
        <f>IF(E57="","",'②選手情報入力'!D65)</f>
      </c>
      <c r="H57">
        <f t="shared" si="0"/>
      </c>
      <c r="I57">
        <f>IF(E57="","",IF('②選手情報入力'!F65="男",1,2))</f>
      </c>
      <c r="J57">
        <f>IF(E57="","",IF('②選手情報入力'!G65="","",'②選手情報入力'!G65))</f>
      </c>
      <c r="L57">
        <f t="shared" si="1"/>
      </c>
      <c r="M57">
        <f t="shared" si="2"/>
      </c>
      <c r="O57">
        <f>IF(E57="","",IF('②選手情報入力'!H65="","",IF(I57=1,VLOOKUP('②選手情報入力'!H65,'種目情報'!$A$4:$B$21,2,FALSE),VLOOKUP('②選手情報入力'!H65,'種目情報'!$E$4:$F$20,2,FALSE))))</f>
      </c>
      <c r="P57">
        <f>IF(E57="","",IF('②選手情報入力'!I65="","",'②選手情報入力'!I65))</f>
      </c>
      <c r="Q57" s="39">
        <f>IF(E57="","",IF('②選手情報入力'!H65="","",0))</f>
      </c>
      <c r="R57">
        <f>IF(E57="","",IF('②選手情報入力'!H65="","",IF(I57=1,VLOOKUP('②選手情報入力'!H65,'種目情報'!$A$4:$C$21,3,FALSE),VLOOKUP('②選手情報入力'!H65,'種目情報'!$E$4:$G$20,3,FALSE))))</f>
      </c>
      <c r="S57">
        <f>IF(E57="","",IF('②選手情報入力'!J65="","",IF(I57=1,VLOOKUP('②選手情報入力'!J65,'種目情報'!$A$4:$B$21,2,FALSE),VLOOKUP('②選手情報入力'!J65,'種目情報'!$E$4:$F$20,2,FALSE))))</f>
      </c>
      <c r="T57">
        <f>IF(E57="","",IF('②選手情報入力'!K65="","",'②選手情報入力'!K65))</f>
      </c>
      <c r="U57" s="39">
        <f>IF(E57="","",IF('②選手情報入力'!J65="","",0))</f>
      </c>
      <c r="V57">
        <f>IF(E57="","",IF('②選手情報入力'!J65="","",IF(I57=1,VLOOKUP('②選手情報入力'!J65,'種目情報'!$A$4:$C$21,3,FALSE),VLOOKUP('②選手情報入力'!J65,'種目情報'!$E$4:$G$20,3,FALSE))))</f>
      </c>
      <c r="W57">
        <f>IF(E57="","",IF('②選手情報入力'!L65="","",IF(I57=1,VLOOKUP('②選手情報入力'!L65,'種目情報'!$A$4:$B$21,2,FALSE),VLOOKUP('②選手情報入力'!L65,'種目情報'!$E$4:$F$20,2,FALSE))))</f>
      </c>
      <c r="X57">
        <f>IF(E57="","",IF('②選手情報入力'!M65="","",'②選手情報入力'!M65))</f>
      </c>
      <c r="Y57" s="39">
        <f>IF(E57="","",IF('②選手情報入力'!L65="","",0))</f>
      </c>
      <c r="Z57">
        <f>IF(E57="","",IF('②選手情報入力'!L65="","",IF(I57=1,VLOOKUP('②選手情報入力'!L65,'種目情報'!$A$4:$C$21,3,FALSE),VLOOKUP('②選手情報入力'!L65,'種目情報'!$E$4:$G$20,3,FALSE))))</f>
      </c>
      <c r="AA57">
        <f>IF(E57="","",IF('②選手情報入力'!N65="","",IF(I57=1,'種目情報'!$J$4,'種目情報'!$J$6)))</f>
      </c>
      <c r="AB57">
        <f>IF(E57="","",IF('②選手情報入力'!N65="","",IF(I57=1,IF('②選手情報入力'!$N$5="","",'②選手情報入力'!$N$5),IF('②選手情報入力'!$N$6="","",'②選手情報入力'!$N$6))))</f>
      </c>
      <c r="AC57">
        <f>IF(E57="","",IF('②選手情報入力'!N65="","",0))</f>
      </c>
      <c r="AD57">
        <f>IF(E57="","",IF('②選手情報入力'!N65="","",2))</f>
      </c>
      <c r="AE57">
        <f>IF(E57="","",IF('②選手情報入力'!O65="","",IF(I57=1,'種目情報'!$J$5,'種目情報'!$J$7)))</f>
      </c>
      <c r="AF57">
        <f>IF(E57="","",IF('②選手情報入力'!O65="","",IF(I57=1,IF('②選手情報入力'!$O$5="","",'②選手情報入力'!$O$5),IF('②選手情報入力'!$O$6="","",'②選手情報入力'!$O$6))))</f>
      </c>
      <c r="AG57">
        <f>IF(E57="","",IF('②選手情報入力'!O65="","",0))</f>
      </c>
      <c r="AH57">
        <f>IF(E57="","",IF('②選手情報入力'!O65="","",2))</f>
      </c>
    </row>
    <row r="58" spans="1:34" ht="13.5">
      <c r="A58">
        <f>IF(E58="","",I58*1000000+'①学校情報入力'!$D$3*1000+'②選手情報入力'!A66)</f>
      </c>
      <c r="B58">
        <f>IF(E58="","",'①学校情報入力'!$D$3)</f>
      </c>
      <c r="E58">
        <f>IF('②選手情報入力'!B66="","",'②選手情報入力'!B66)</f>
      </c>
      <c r="F58">
        <f>IF(E58="","",'②選手情報入力'!C66)</f>
      </c>
      <c r="G58">
        <f>IF(E58="","",'②選手情報入力'!D66)</f>
      </c>
      <c r="H58">
        <f t="shared" si="0"/>
      </c>
      <c r="I58">
        <f>IF(E58="","",IF('②選手情報入力'!F66="男",1,2))</f>
      </c>
      <c r="J58">
        <f>IF(E58="","",IF('②選手情報入力'!G66="","",'②選手情報入力'!G66))</f>
      </c>
      <c r="L58">
        <f t="shared" si="1"/>
      </c>
      <c r="M58">
        <f t="shared" si="2"/>
      </c>
      <c r="O58">
        <f>IF(E58="","",IF('②選手情報入力'!H66="","",IF(I58=1,VLOOKUP('②選手情報入力'!H66,'種目情報'!$A$4:$B$21,2,FALSE),VLOOKUP('②選手情報入力'!H66,'種目情報'!$E$4:$F$20,2,FALSE))))</f>
      </c>
      <c r="P58">
        <f>IF(E58="","",IF('②選手情報入力'!I66="","",'②選手情報入力'!I66))</f>
      </c>
      <c r="Q58" s="39">
        <f>IF(E58="","",IF('②選手情報入力'!H66="","",0))</f>
      </c>
      <c r="R58">
        <f>IF(E58="","",IF('②選手情報入力'!H66="","",IF(I58=1,VLOOKUP('②選手情報入力'!H66,'種目情報'!$A$4:$C$21,3,FALSE),VLOOKUP('②選手情報入力'!H66,'種目情報'!$E$4:$G$20,3,FALSE))))</f>
      </c>
      <c r="S58">
        <f>IF(E58="","",IF('②選手情報入力'!J66="","",IF(I58=1,VLOOKUP('②選手情報入力'!J66,'種目情報'!$A$4:$B$21,2,FALSE),VLOOKUP('②選手情報入力'!J66,'種目情報'!$E$4:$F$20,2,FALSE))))</f>
      </c>
      <c r="T58">
        <f>IF(E58="","",IF('②選手情報入力'!K66="","",'②選手情報入力'!K66))</f>
      </c>
      <c r="U58" s="39">
        <f>IF(E58="","",IF('②選手情報入力'!J66="","",0))</f>
      </c>
      <c r="V58">
        <f>IF(E58="","",IF('②選手情報入力'!J66="","",IF(I58=1,VLOOKUP('②選手情報入力'!J66,'種目情報'!$A$4:$C$21,3,FALSE),VLOOKUP('②選手情報入力'!J66,'種目情報'!$E$4:$G$20,3,FALSE))))</f>
      </c>
      <c r="W58">
        <f>IF(E58="","",IF('②選手情報入力'!L66="","",IF(I58=1,VLOOKUP('②選手情報入力'!L66,'種目情報'!$A$4:$B$21,2,FALSE),VLOOKUP('②選手情報入力'!L66,'種目情報'!$E$4:$F$20,2,FALSE))))</f>
      </c>
      <c r="X58">
        <f>IF(E58="","",IF('②選手情報入力'!M66="","",'②選手情報入力'!M66))</f>
      </c>
      <c r="Y58" s="39">
        <f>IF(E58="","",IF('②選手情報入力'!L66="","",0))</f>
      </c>
      <c r="Z58">
        <f>IF(E58="","",IF('②選手情報入力'!L66="","",IF(I58=1,VLOOKUP('②選手情報入力'!L66,'種目情報'!$A$4:$C$21,3,FALSE),VLOOKUP('②選手情報入力'!L66,'種目情報'!$E$4:$G$20,3,FALSE))))</f>
      </c>
      <c r="AA58">
        <f>IF(E58="","",IF('②選手情報入力'!N66="","",IF(I58=1,'種目情報'!$J$4,'種目情報'!$J$6)))</f>
      </c>
      <c r="AB58">
        <f>IF(E58="","",IF('②選手情報入力'!N66="","",IF(I58=1,IF('②選手情報入力'!$N$5="","",'②選手情報入力'!$N$5),IF('②選手情報入力'!$N$6="","",'②選手情報入力'!$N$6))))</f>
      </c>
      <c r="AC58">
        <f>IF(E58="","",IF('②選手情報入力'!N66="","",0))</f>
      </c>
      <c r="AD58">
        <f>IF(E58="","",IF('②選手情報入力'!N66="","",2))</f>
      </c>
      <c r="AE58">
        <f>IF(E58="","",IF('②選手情報入力'!O66="","",IF(I58=1,'種目情報'!$J$5,'種目情報'!$J$7)))</f>
      </c>
      <c r="AF58">
        <f>IF(E58="","",IF('②選手情報入力'!O66="","",IF(I58=1,IF('②選手情報入力'!$O$5="","",'②選手情報入力'!$O$5),IF('②選手情報入力'!$O$6="","",'②選手情報入力'!$O$6))))</f>
      </c>
      <c r="AG58">
        <f>IF(E58="","",IF('②選手情報入力'!O66="","",0))</f>
      </c>
      <c r="AH58">
        <f>IF(E58="","",IF('②選手情報入力'!O66="","",2))</f>
      </c>
    </row>
    <row r="59" spans="1:34" ht="13.5">
      <c r="A59">
        <f>IF(E59="","",I59*1000000+'①学校情報入力'!$D$3*1000+'②選手情報入力'!A67)</f>
      </c>
      <c r="B59">
        <f>IF(E59="","",'①学校情報入力'!$D$3)</f>
      </c>
      <c r="E59">
        <f>IF('②選手情報入力'!B67="","",'②選手情報入力'!B67)</f>
      </c>
      <c r="F59">
        <f>IF(E59="","",'②選手情報入力'!C67)</f>
      </c>
      <c r="G59">
        <f>IF(E59="","",'②選手情報入力'!D67)</f>
      </c>
      <c r="H59">
        <f t="shared" si="0"/>
      </c>
      <c r="I59">
        <f>IF(E59="","",IF('②選手情報入力'!F67="男",1,2))</f>
      </c>
      <c r="J59">
        <f>IF(E59="","",IF('②選手情報入力'!G67="","",'②選手情報入力'!G67))</f>
      </c>
      <c r="L59">
        <f t="shared" si="1"/>
      </c>
      <c r="M59">
        <f t="shared" si="2"/>
      </c>
      <c r="O59">
        <f>IF(E59="","",IF('②選手情報入力'!H67="","",IF(I59=1,VLOOKUP('②選手情報入力'!H67,'種目情報'!$A$4:$B$21,2,FALSE),VLOOKUP('②選手情報入力'!H67,'種目情報'!$E$4:$F$20,2,FALSE))))</f>
      </c>
      <c r="P59">
        <f>IF(E59="","",IF('②選手情報入力'!I67="","",'②選手情報入力'!I67))</f>
      </c>
      <c r="Q59" s="39">
        <f>IF(E59="","",IF('②選手情報入力'!H67="","",0))</f>
      </c>
      <c r="R59">
        <f>IF(E59="","",IF('②選手情報入力'!H67="","",IF(I59=1,VLOOKUP('②選手情報入力'!H67,'種目情報'!$A$4:$C$21,3,FALSE),VLOOKUP('②選手情報入力'!H67,'種目情報'!$E$4:$G$20,3,FALSE))))</f>
      </c>
      <c r="S59">
        <f>IF(E59="","",IF('②選手情報入力'!J67="","",IF(I59=1,VLOOKUP('②選手情報入力'!J67,'種目情報'!$A$4:$B$21,2,FALSE),VLOOKUP('②選手情報入力'!J67,'種目情報'!$E$4:$F$20,2,FALSE))))</f>
      </c>
      <c r="T59">
        <f>IF(E59="","",IF('②選手情報入力'!K67="","",'②選手情報入力'!K67))</f>
      </c>
      <c r="U59" s="39">
        <f>IF(E59="","",IF('②選手情報入力'!J67="","",0))</f>
      </c>
      <c r="V59">
        <f>IF(E59="","",IF('②選手情報入力'!J67="","",IF(I59=1,VLOOKUP('②選手情報入力'!J67,'種目情報'!$A$4:$C$21,3,FALSE),VLOOKUP('②選手情報入力'!J67,'種目情報'!$E$4:$G$20,3,FALSE))))</f>
      </c>
      <c r="W59">
        <f>IF(E59="","",IF('②選手情報入力'!L67="","",IF(I59=1,VLOOKUP('②選手情報入力'!L67,'種目情報'!$A$4:$B$21,2,FALSE),VLOOKUP('②選手情報入力'!L67,'種目情報'!$E$4:$F$20,2,FALSE))))</f>
      </c>
      <c r="X59">
        <f>IF(E59="","",IF('②選手情報入力'!M67="","",'②選手情報入力'!M67))</f>
      </c>
      <c r="Y59" s="39">
        <f>IF(E59="","",IF('②選手情報入力'!L67="","",0))</f>
      </c>
      <c r="Z59">
        <f>IF(E59="","",IF('②選手情報入力'!L67="","",IF(I59=1,VLOOKUP('②選手情報入力'!L67,'種目情報'!$A$4:$C$21,3,FALSE),VLOOKUP('②選手情報入力'!L67,'種目情報'!$E$4:$G$20,3,FALSE))))</f>
      </c>
      <c r="AA59">
        <f>IF(E59="","",IF('②選手情報入力'!N67="","",IF(I59=1,'種目情報'!$J$4,'種目情報'!$J$6)))</f>
      </c>
      <c r="AB59">
        <f>IF(E59="","",IF('②選手情報入力'!N67="","",IF(I59=1,IF('②選手情報入力'!$N$5="","",'②選手情報入力'!$N$5),IF('②選手情報入力'!$N$6="","",'②選手情報入力'!$N$6))))</f>
      </c>
      <c r="AC59">
        <f>IF(E59="","",IF('②選手情報入力'!N67="","",0))</f>
      </c>
      <c r="AD59">
        <f>IF(E59="","",IF('②選手情報入力'!N67="","",2))</f>
      </c>
      <c r="AE59">
        <f>IF(E59="","",IF('②選手情報入力'!O67="","",IF(I59=1,'種目情報'!$J$5,'種目情報'!$J$7)))</f>
      </c>
      <c r="AF59">
        <f>IF(E59="","",IF('②選手情報入力'!O67="","",IF(I59=1,IF('②選手情報入力'!$O$5="","",'②選手情報入力'!$O$5),IF('②選手情報入力'!$O$6="","",'②選手情報入力'!$O$6))))</f>
      </c>
      <c r="AG59">
        <f>IF(E59="","",IF('②選手情報入力'!O67="","",0))</f>
      </c>
      <c r="AH59">
        <f>IF(E59="","",IF('②選手情報入力'!O67="","",2))</f>
      </c>
    </row>
    <row r="60" spans="1:34" ht="13.5">
      <c r="A60">
        <f>IF(E60="","",I60*1000000+'①学校情報入力'!$D$3*1000+'②選手情報入力'!A68)</f>
      </c>
      <c r="B60">
        <f>IF(E60="","",'①学校情報入力'!$D$3)</f>
      </c>
      <c r="E60">
        <f>IF('②選手情報入力'!B68="","",'②選手情報入力'!B68)</f>
      </c>
      <c r="F60">
        <f>IF(E60="","",'②選手情報入力'!C68)</f>
      </c>
      <c r="G60">
        <f>IF(E60="","",'②選手情報入力'!D68)</f>
      </c>
      <c r="H60">
        <f t="shared" si="0"/>
      </c>
      <c r="I60">
        <f>IF(E60="","",IF('②選手情報入力'!F68="男",1,2))</f>
      </c>
      <c r="J60">
        <f>IF(E60="","",IF('②選手情報入力'!G68="","",'②選手情報入力'!G68))</f>
      </c>
      <c r="L60">
        <f t="shared" si="1"/>
      </c>
      <c r="M60">
        <f t="shared" si="2"/>
      </c>
      <c r="O60">
        <f>IF(E60="","",IF('②選手情報入力'!H68="","",IF(I60=1,VLOOKUP('②選手情報入力'!H68,'種目情報'!$A$4:$B$21,2,FALSE),VLOOKUP('②選手情報入力'!H68,'種目情報'!$E$4:$F$20,2,FALSE))))</f>
      </c>
      <c r="P60">
        <f>IF(E60="","",IF('②選手情報入力'!I68="","",'②選手情報入力'!I68))</f>
      </c>
      <c r="Q60" s="39">
        <f>IF(E60="","",IF('②選手情報入力'!H68="","",0))</f>
      </c>
      <c r="R60">
        <f>IF(E60="","",IF('②選手情報入力'!H68="","",IF(I60=1,VLOOKUP('②選手情報入力'!H68,'種目情報'!$A$4:$C$21,3,FALSE),VLOOKUP('②選手情報入力'!H68,'種目情報'!$E$4:$G$20,3,FALSE))))</f>
      </c>
      <c r="S60">
        <f>IF(E60="","",IF('②選手情報入力'!J68="","",IF(I60=1,VLOOKUP('②選手情報入力'!J68,'種目情報'!$A$4:$B$21,2,FALSE),VLOOKUP('②選手情報入力'!J68,'種目情報'!$E$4:$F$20,2,FALSE))))</f>
      </c>
      <c r="T60">
        <f>IF(E60="","",IF('②選手情報入力'!K68="","",'②選手情報入力'!K68))</f>
      </c>
      <c r="U60" s="39">
        <f>IF(E60="","",IF('②選手情報入力'!J68="","",0))</f>
      </c>
      <c r="V60">
        <f>IF(E60="","",IF('②選手情報入力'!J68="","",IF(I60=1,VLOOKUP('②選手情報入力'!J68,'種目情報'!$A$4:$C$21,3,FALSE),VLOOKUP('②選手情報入力'!J68,'種目情報'!$E$4:$G$20,3,FALSE))))</f>
      </c>
      <c r="W60">
        <f>IF(E60="","",IF('②選手情報入力'!L68="","",IF(I60=1,VLOOKUP('②選手情報入力'!L68,'種目情報'!$A$4:$B$21,2,FALSE),VLOOKUP('②選手情報入力'!L68,'種目情報'!$E$4:$F$20,2,FALSE))))</f>
      </c>
      <c r="X60">
        <f>IF(E60="","",IF('②選手情報入力'!M68="","",'②選手情報入力'!M68))</f>
      </c>
      <c r="Y60" s="39">
        <f>IF(E60="","",IF('②選手情報入力'!L68="","",0))</f>
      </c>
      <c r="Z60">
        <f>IF(E60="","",IF('②選手情報入力'!L68="","",IF(I60=1,VLOOKUP('②選手情報入力'!L68,'種目情報'!$A$4:$C$21,3,FALSE),VLOOKUP('②選手情報入力'!L68,'種目情報'!$E$4:$G$20,3,FALSE))))</f>
      </c>
      <c r="AA60">
        <f>IF(E60="","",IF('②選手情報入力'!N68="","",IF(I60=1,'種目情報'!$J$4,'種目情報'!$J$6)))</f>
      </c>
      <c r="AB60">
        <f>IF(E60="","",IF('②選手情報入力'!N68="","",IF(I60=1,IF('②選手情報入力'!$N$5="","",'②選手情報入力'!$N$5),IF('②選手情報入力'!$N$6="","",'②選手情報入力'!$N$6))))</f>
      </c>
      <c r="AC60">
        <f>IF(E60="","",IF('②選手情報入力'!N68="","",0))</f>
      </c>
      <c r="AD60">
        <f>IF(E60="","",IF('②選手情報入力'!N68="","",2))</f>
      </c>
      <c r="AE60">
        <f>IF(E60="","",IF('②選手情報入力'!O68="","",IF(I60=1,'種目情報'!$J$5,'種目情報'!$J$7)))</f>
      </c>
      <c r="AF60">
        <f>IF(E60="","",IF('②選手情報入力'!O68="","",IF(I60=1,IF('②選手情報入力'!$O$5="","",'②選手情報入力'!$O$5),IF('②選手情報入力'!$O$6="","",'②選手情報入力'!$O$6))))</f>
      </c>
      <c r="AG60">
        <f>IF(E60="","",IF('②選手情報入力'!O68="","",0))</f>
      </c>
      <c r="AH60">
        <f>IF(E60="","",IF('②選手情報入力'!O68="","",2))</f>
      </c>
    </row>
    <row r="61" spans="1:34" ht="13.5">
      <c r="A61">
        <f>IF(E61="","",I61*1000000+'①学校情報入力'!$D$3*1000+'②選手情報入力'!A69)</f>
      </c>
      <c r="B61">
        <f>IF(E61="","",'①学校情報入力'!$D$3)</f>
      </c>
      <c r="E61">
        <f>IF('②選手情報入力'!B69="","",'②選手情報入力'!B69)</f>
      </c>
      <c r="F61">
        <f>IF(E61="","",'②選手情報入力'!C69)</f>
      </c>
      <c r="G61">
        <f>IF(E61="","",'②選手情報入力'!D69)</f>
      </c>
      <c r="H61">
        <f t="shared" si="0"/>
      </c>
      <c r="I61">
        <f>IF(E61="","",IF('②選手情報入力'!F69="男",1,2))</f>
      </c>
      <c r="J61">
        <f>IF(E61="","",IF('②選手情報入力'!G69="","",'②選手情報入力'!G69))</f>
      </c>
      <c r="L61">
        <f t="shared" si="1"/>
      </c>
      <c r="M61">
        <f t="shared" si="2"/>
      </c>
      <c r="O61">
        <f>IF(E61="","",IF('②選手情報入力'!H69="","",IF(I61=1,VLOOKUP('②選手情報入力'!H69,'種目情報'!$A$4:$B$21,2,FALSE),VLOOKUP('②選手情報入力'!H69,'種目情報'!$E$4:$F$20,2,FALSE))))</f>
      </c>
      <c r="P61">
        <f>IF(E61="","",IF('②選手情報入力'!I69="","",'②選手情報入力'!I69))</f>
      </c>
      <c r="Q61" s="39">
        <f>IF(E61="","",IF('②選手情報入力'!H69="","",0))</f>
      </c>
      <c r="R61">
        <f>IF(E61="","",IF('②選手情報入力'!H69="","",IF(I61=1,VLOOKUP('②選手情報入力'!H69,'種目情報'!$A$4:$C$21,3,FALSE),VLOOKUP('②選手情報入力'!H69,'種目情報'!$E$4:$G$20,3,FALSE))))</f>
      </c>
      <c r="S61">
        <f>IF(E61="","",IF('②選手情報入力'!J69="","",IF(I61=1,VLOOKUP('②選手情報入力'!J69,'種目情報'!$A$4:$B$21,2,FALSE),VLOOKUP('②選手情報入力'!J69,'種目情報'!$E$4:$F$20,2,FALSE))))</f>
      </c>
      <c r="T61">
        <f>IF(E61="","",IF('②選手情報入力'!K69="","",'②選手情報入力'!K69))</f>
      </c>
      <c r="U61" s="39">
        <f>IF(E61="","",IF('②選手情報入力'!J69="","",0))</f>
      </c>
      <c r="V61">
        <f>IF(E61="","",IF('②選手情報入力'!J69="","",IF(I61=1,VLOOKUP('②選手情報入力'!J69,'種目情報'!$A$4:$C$21,3,FALSE),VLOOKUP('②選手情報入力'!J69,'種目情報'!$E$4:$G$20,3,FALSE))))</f>
      </c>
      <c r="W61">
        <f>IF(E61="","",IF('②選手情報入力'!L69="","",IF(I61=1,VLOOKUP('②選手情報入力'!L69,'種目情報'!$A$4:$B$21,2,FALSE),VLOOKUP('②選手情報入力'!L69,'種目情報'!$E$4:$F$20,2,FALSE))))</f>
      </c>
      <c r="X61">
        <f>IF(E61="","",IF('②選手情報入力'!M69="","",'②選手情報入力'!M69))</f>
      </c>
      <c r="Y61" s="39">
        <f>IF(E61="","",IF('②選手情報入力'!L69="","",0))</f>
      </c>
      <c r="Z61">
        <f>IF(E61="","",IF('②選手情報入力'!L69="","",IF(I61=1,VLOOKUP('②選手情報入力'!L69,'種目情報'!$A$4:$C$21,3,FALSE),VLOOKUP('②選手情報入力'!L69,'種目情報'!$E$4:$G$20,3,FALSE))))</f>
      </c>
      <c r="AA61">
        <f>IF(E61="","",IF('②選手情報入力'!N69="","",IF(I61=1,'種目情報'!$J$4,'種目情報'!$J$6)))</f>
      </c>
      <c r="AB61">
        <f>IF(E61="","",IF('②選手情報入力'!N69="","",IF(I61=1,IF('②選手情報入力'!$N$5="","",'②選手情報入力'!$N$5),IF('②選手情報入力'!$N$6="","",'②選手情報入力'!$N$6))))</f>
      </c>
      <c r="AC61">
        <f>IF(E61="","",IF('②選手情報入力'!N69="","",0))</f>
      </c>
      <c r="AD61">
        <f>IF(E61="","",IF('②選手情報入力'!N69="","",2))</f>
      </c>
      <c r="AE61">
        <f>IF(E61="","",IF('②選手情報入力'!O69="","",IF(I61=1,'種目情報'!$J$5,'種目情報'!$J$7)))</f>
      </c>
      <c r="AF61">
        <f>IF(E61="","",IF('②選手情報入力'!O69="","",IF(I61=1,IF('②選手情報入力'!$O$5="","",'②選手情報入力'!$O$5),IF('②選手情報入力'!$O$6="","",'②選手情報入力'!$O$6))))</f>
      </c>
      <c r="AG61">
        <f>IF(E61="","",IF('②選手情報入力'!O69="","",0))</f>
      </c>
      <c r="AH61">
        <f>IF(E61="","",IF('②選手情報入力'!O69="","",2))</f>
      </c>
    </row>
    <row r="62" spans="1:34" ht="13.5">
      <c r="A62">
        <f>IF(E62="","",I62*1000000+'①学校情報入力'!$D$3*1000+'②選手情報入力'!A70)</f>
      </c>
      <c r="B62">
        <f>IF(E62="","",'①学校情報入力'!$D$3)</f>
      </c>
      <c r="E62">
        <f>IF('②選手情報入力'!B70="","",'②選手情報入力'!B70)</f>
      </c>
      <c r="F62">
        <f>IF(E62="","",'②選手情報入力'!C70)</f>
      </c>
      <c r="G62">
        <f>IF(E62="","",'②選手情報入力'!D70)</f>
      </c>
      <c r="H62">
        <f t="shared" si="0"/>
      </c>
      <c r="I62">
        <f>IF(E62="","",IF('②選手情報入力'!F70="男",1,2))</f>
      </c>
      <c r="J62">
        <f>IF(E62="","",IF('②選手情報入力'!G70="","",'②選手情報入力'!G70))</f>
      </c>
      <c r="L62">
        <f t="shared" si="1"/>
      </c>
      <c r="M62">
        <f t="shared" si="2"/>
      </c>
      <c r="O62">
        <f>IF(E62="","",IF('②選手情報入力'!H70="","",IF(I62=1,VLOOKUP('②選手情報入力'!H70,'種目情報'!$A$4:$B$21,2,FALSE),VLOOKUP('②選手情報入力'!H70,'種目情報'!$E$4:$F$20,2,FALSE))))</f>
      </c>
      <c r="P62">
        <f>IF(E62="","",IF('②選手情報入力'!I70="","",'②選手情報入力'!I70))</f>
      </c>
      <c r="Q62" s="39">
        <f>IF(E62="","",IF('②選手情報入力'!H70="","",0))</f>
      </c>
      <c r="R62">
        <f>IF(E62="","",IF('②選手情報入力'!H70="","",IF(I62=1,VLOOKUP('②選手情報入力'!H70,'種目情報'!$A$4:$C$21,3,FALSE),VLOOKUP('②選手情報入力'!H70,'種目情報'!$E$4:$G$20,3,FALSE))))</f>
      </c>
      <c r="S62">
        <f>IF(E62="","",IF('②選手情報入力'!J70="","",IF(I62=1,VLOOKUP('②選手情報入力'!J70,'種目情報'!$A$4:$B$21,2,FALSE),VLOOKUP('②選手情報入力'!J70,'種目情報'!$E$4:$F$20,2,FALSE))))</f>
      </c>
      <c r="T62">
        <f>IF(E62="","",IF('②選手情報入力'!K70="","",'②選手情報入力'!K70))</f>
      </c>
      <c r="U62" s="39">
        <f>IF(E62="","",IF('②選手情報入力'!J70="","",0))</f>
      </c>
      <c r="V62">
        <f>IF(E62="","",IF('②選手情報入力'!J70="","",IF(I62=1,VLOOKUP('②選手情報入力'!J70,'種目情報'!$A$4:$C$21,3,FALSE),VLOOKUP('②選手情報入力'!J70,'種目情報'!$E$4:$G$20,3,FALSE))))</f>
      </c>
      <c r="W62">
        <f>IF(E62="","",IF('②選手情報入力'!L70="","",IF(I62=1,VLOOKUP('②選手情報入力'!L70,'種目情報'!$A$4:$B$21,2,FALSE),VLOOKUP('②選手情報入力'!L70,'種目情報'!$E$4:$F$20,2,FALSE))))</f>
      </c>
      <c r="X62">
        <f>IF(E62="","",IF('②選手情報入力'!M70="","",'②選手情報入力'!M70))</f>
      </c>
      <c r="Y62" s="39">
        <f>IF(E62="","",IF('②選手情報入力'!L70="","",0))</f>
      </c>
      <c r="Z62">
        <f>IF(E62="","",IF('②選手情報入力'!L70="","",IF(I62=1,VLOOKUP('②選手情報入力'!L70,'種目情報'!$A$4:$C$21,3,FALSE),VLOOKUP('②選手情報入力'!L70,'種目情報'!$E$4:$G$20,3,FALSE))))</f>
      </c>
      <c r="AA62">
        <f>IF(E62="","",IF('②選手情報入力'!N70="","",IF(I62=1,'種目情報'!$J$4,'種目情報'!$J$6)))</f>
      </c>
      <c r="AB62">
        <f>IF(E62="","",IF('②選手情報入力'!N70="","",IF(I62=1,IF('②選手情報入力'!$N$5="","",'②選手情報入力'!$N$5),IF('②選手情報入力'!$N$6="","",'②選手情報入力'!$N$6))))</f>
      </c>
      <c r="AC62">
        <f>IF(E62="","",IF('②選手情報入力'!N70="","",0))</f>
      </c>
      <c r="AD62">
        <f>IF(E62="","",IF('②選手情報入力'!N70="","",2))</f>
      </c>
      <c r="AE62">
        <f>IF(E62="","",IF('②選手情報入力'!O70="","",IF(I62=1,'種目情報'!$J$5,'種目情報'!$J$7)))</f>
      </c>
      <c r="AF62">
        <f>IF(E62="","",IF('②選手情報入力'!O70="","",IF(I62=1,IF('②選手情報入力'!$O$5="","",'②選手情報入力'!$O$5),IF('②選手情報入力'!$O$6="","",'②選手情報入力'!$O$6))))</f>
      </c>
      <c r="AG62">
        <f>IF(E62="","",IF('②選手情報入力'!O70="","",0))</f>
      </c>
      <c r="AH62">
        <f>IF(E62="","",IF('②選手情報入力'!O70="","",2))</f>
      </c>
    </row>
    <row r="63" spans="1:34" ht="13.5">
      <c r="A63">
        <f>IF(E63="","",I63*1000000+'①学校情報入力'!$D$3*1000+'②選手情報入力'!A71)</f>
      </c>
      <c r="B63">
        <f>IF(E63="","",'①学校情報入力'!$D$3)</f>
      </c>
      <c r="E63">
        <f>IF('②選手情報入力'!B71="","",'②選手情報入力'!B71)</f>
      </c>
      <c r="F63">
        <f>IF(E63="","",'②選手情報入力'!C71)</f>
      </c>
      <c r="G63">
        <f>IF(E63="","",'②選手情報入力'!D71)</f>
      </c>
      <c r="H63">
        <f t="shared" si="0"/>
      </c>
      <c r="I63">
        <f>IF(E63="","",IF('②選手情報入力'!F71="男",1,2))</f>
      </c>
      <c r="J63">
        <f>IF(E63="","",IF('②選手情報入力'!G71="","",'②選手情報入力'!G71))</f>
      </c>
      <c r="L63">
        <f t="shared" si="1"/>
      </c>
      <c r="M63">
        <f t="shared" si="2"/>
      </c>
      <c r="O63">
        <f>IF(E63="","",IF('②選手情報入力'!H71="","",IF(I63=1,VLOOKUP('②選手情報入力'!H71,'種目情報'!$A$4:$B$21,2,FALSE),VLOOKUP('②選手情報入力'!H71,'種目情報'!$E$4:$F$20,2,FALSE))))</f>
      </c>
      <c r="P63">
        <f>IF(E63="","",IF('②選手情報入力'!I71="","",'②選手情報入力'!I71))</f>
      </c>
      <c r="Q63" s="39">
        <f>IF(E63="","",IF('②選手情報入力'!H71="","",0))</f>
      </c>
      <c r="R63">
        <f>IF(E63="","",IF('②選手情報入力'!H71="","",IF(I63=1,VLOOKUP('②選手情報入力'!H71,'種目情報'!$A$4:$C$21,3,FALSE),VLOOKUP('②選手情報入力'!H71,'種目情報'!$E$4:$G$20,3,FALSE))))</f>
      </c>
      <c r="S63">
        <f>IF(E63="","",IF('②選手情報入力'!J71="","",IF(I63=1,VLOOKUP('②選手情報入力'!J71,'種目情報'!$A$4:$B$21,2,FALSE),VLOOKUP('②選手情報入力'!J71,'種目情報'!$E$4:$F$20,2,FALSE))))</f>
      </c>
      <c r="T63">
        <f>IF(E63="","",IF('②選手情報入力'!K71="","",'②選手情報入力'!K71))</f>
      </c>
      <c r="U63" s="39">
        <f>IF(E63="","",IF('②選手情報入力'!J71="","",0))</f>
      </c>
      <c r="V63">
        <f>IF(E63="","",IF('②選手情報入力'!J71="","",IF(I63=1,VLOOKUP('②選手情報入力'!J71,'種目情報'!$A$4:$C$21,3,FALSE),VLOOKUP('②選手情報入力'!J71,'種目情報'!$E$4:$G$20,3,FALSE))))</f>
      </c>
      <c r="W63">
        <f>IF(E63="","",IF('②選手情報入力'!L71="","",IF(I63=1,VLOOKUP('②選手情報入力'!L71,'種目情報'!$A$4:$B$21,2,FALSE),VLOOKUP('②選手情報入力'!L71,'種目情報'!$E$4:$F$20,2,FALSE))))</f>
      </c>
      <c r="X63">
        <f>IF(E63="","",IF('②選手情報入力'!M71="","",'②選手情報入力'!M71))</f>
      </c>
      <c r="Y63" s="39">
        <f>IF(E63="","",IF('②選手情報入力'!L71="","",0))</f>
      </c>
      <c r="Z63">
        <f>IF(E63="","",IF('②選手情報入力'!L71="","",IF(I63=1,VLOOKUP('②選手情報入力'!L71,'種目情報'!$A$4:$C$21,3,FALSE),VLOOKUP('②選手情報入力'!L71,'種目情報'!$E$4:$G$20,3,FALSE))))</f>
      </c>
      <c r="AA63">
        <f>IF(E63="","",IF('②選手情報入力'!N71="","",IF(I63=1,'種目情報'!$J$4,'種目情報'!$J$6)))</f>
      </c>
      <c r="AB63">
        <f>IF(E63="","",IF('②選手情報入力'!N71="","",IF(I63=1,IF('②選手情報入力'!$N$5="","",'②選手情報入力'!$N$5),IF('②選手情報入力'!$N$6="","",'②選手情報入力'!$N$6))))</f>
      </c>
      <c r="AC63">
        <f>IF(E63="","",IF('②選手情報入力'!N71="","",0))</f>
      </c>
      <c r="AD63">
        <f>IF(E63="","",IF('②選手情報入力'!N71="","",2))</f>
      </c>
      <c r="AE63">
        <f>IF(E63="","",IF('②選手情報入力'!O71="","",IF(I63=1,'種目情報'!$J$5,'種目情報'!$J$7)))</f>
      </c>
      <c r="AF63">
        <f>IF(E63="","",IF('②選手情報入力'!O71="","",IF(I63=1,IF('②選手情報入力'!$O$5="","",'②選手情報入力'!$O$5),IF('②選手情報入力'!$O$6="","",'②選手情報入力'!$O$6))))</f>
      </c>
      <c r="AG63">
        <f>IF(E63="","",IF('②選手情報入力'!O71="","",0))</f>
      </c>
      <c r="AH63">
        <f>IF(E63="","",IF('②選手情報入力'!O71="","",2))</f>
      </c>
    </row>
    <row r="64" spans="1:34" ht="13.5">
      <c r="A64">
        <f>IF(E64="","",I64*1000000+'①学校情報入力'!$D$3*1000+'②選手情報入力'!A72)</f>
      </c>
      <c r="B64">
        <f>IF(E64="","",'①学校情報入力'!$D$3)</f>
      </c>
      <c r="E64">
        <f>IF('②選手情報入力'!B72="","",'②選手情報入力'!B72)</f>
      </c>
      <c r="F64">
        <f>IF(E64="","",'②選手情報入力'!C72)</f>
      </c>
      <c r="G64">
        <f>IF(E64="","",'②選手情報入力'!D72)</f>
      </c>
      <c r="H64">
        <f t="shared" si="0"/>
      </c>
      <c r="I64">
        <f>IF(E64="","",IF('②選手情報入力'!F72="男",1,2))</f>
      </c>
      <c r="J64">
        <f>IF(E64="","",IF('②選手情報入力'!G72="","",'②選手情報入力'!G72))</f>
      </c>
      <c r="L64">
        <f t="shared" si="1"/>
      </c>
      <c r="M64">
        <f t="shared" si="2"/>
      </c>
      <c r="O64">
        <f>IF(E64="","",IF('②選手情報入力'!H72="","",IF(I64=1,VLOOKUP('②選手情報入力'!H72,'種目情報'!$A$4:$B$21,2,FALSE),VLOOKUP('②選手情報入力'!H72,'種目情報'!$E$4:$F$20,2,FALSE))))</f>
      </c>
      <c r="P64">
        <f>IF(E64="","",IF('②選手情報入力'!I72="","",'②選手情報入力'!I72))</f>
      </c>
      <c r="Q64" s="39">
        <f>IF(E64="","",IF('②選手情報入力'!H72="","",0))</f>
      </c>
      <c r="R64">
        <f>IF(E64="","",IF('②選手情報入力'!H72="","",IF(I64=1,VLOOKUP('②選手情報入力'!H72,'種目情報'!$A$4:$C$21,3,FALSE),VLOOKUP('②選手情報入力'!H72,'種目情報'!$E$4:$G$20,3,FALSE))))</f>
      </c>
      <c r="S64">
        <f>IF(E64="","",IF('②選手情報入力'!J72="","",IF(I64=1,VLOOKUP('②選手情報入力'!J72,'種目情報'!$A$4:$B$21,2,FALSE),VLOOKUP('②選手情報入力'!J72,'種目情報'!$E$4:$F$20,2,FALSE))))</f>
      </c>
      <c r="T64">
        <f>IF(E64="","",IF('②選手情報入力'!K72="","",'②選手情報入力'!K72))</f>
      </c>
      <c r="U64" s="39">
        <f>IF(E64="","",IF('②選手情報入力'!J72="","",0))</f>
      </c>
      <c r="V64">
        <f>IF(E64="","",IF('②選手情報入力'!J72="","",IF(I64=1,VLOOKUP('②選手情報入力'!J72,'種目情報'!$A$4:$C$21,3,FALSE),VLOOKUP('②選手情報入力'!J72,'種目情報'!$E$4:$G$20,3,FALSE))))</f>
      </c>
      <c r="W64">
        <f>IF(E64="","",IF('②選手情報入力'!L72="","",IF(I64=1,VLOOKUP('②選手情報入力'!L72,'種目情報'!$A$4:$B$21,2,FALSE),VLOOKUP('②選手情報入力'!L72,'種目情報'!$E$4:$F$20,2,FALSE))))</f>
      </c>
      <c r="X64">
        <f>IF(E64="","",IF('②選手情報入力'!M72="","",'②選手情報入力'!M72))</f>
      </c>
      <c r="Y64" s="39">
        <f>IF(E64="","",IF('②選手情報入力'!L72="","",0))</f>
      </c>
      <c r="Z64">
        <f>IF(E64="","",IF('②選手情報入力'!L72="","",IF(I64=1,VLOOKUP('②選手情報入力'!L72,'種目情報'!$A$4:$C$21,3,FALSE),VLOOKUP('②選手情報入力'!L72,'種目情報'!$E$4:$G$20,3,FALSE))))</f>
      </c>
      <c r="AA64">
        <f>IF(E64="","",IF('②選手情報入力'!N72="","",IF(I64=1,'種目情報'!$J$4,'種目情報'!$J$6)))</f>
      </c>
      <c r="AB64">
        <f>IF(E64="","",IF('②選手情報入力'!N72="","",IF(I64=1,IF('②選手情報入力'!$N$5="","",'②選手情報入力'!$N$5),IF('②選手情報入力'!$N$6="","",'②選手情報入力'!$N$6))))</f>
      </c>
      <c r="AC64">
        <f>IF(E64="","",IF('②選手情報入力'!N72="","",0))</f>
      </c>
      <c r="AD64">
        <f>IF(E64="","",IF('②選手情報入力'!N72="","",2))</f>
      </c>
      <c r="AE64">
        <f>IF(E64="","",IF('②選手情報入力'!O72="","",IF(I64=1,'種目情報'!$J$5,'種目情報'!$J$7)))</f>
      </c>
      <c r="AF64">
        <f>IF(E64="","",IF('②選手情報入力'!O72="","",IF(I64=1,IF('②選手情報入力'!$O$5="","",'②選手情報入力'!$O$5),IF('②選手情報入力'!$O$6="","",'②選手情報入力'!$O$6))))</f>
      </c>
      <c r="AG64">
        <f>IF(E64="","",IF('②選手情報入力'!O72="","",0))</f>
      </c>
      <c r="AH64">
        <f>IF(E64="","",IF('②選手情報入力'!O72="","",2))</f>
      </c>
    </row>
    <row r="65" spans="1:34" ht="13.5">
      <c r="A65">
        <f>IF(E65="","",I65*1000000+'①学校情報入力'!$D$3*1000+'②選手情報入力'!A73)</f>
      </c>
      <c r="B65">
        <f>IF(E65="","",'①学校情報入力'!$D$3)</f>
      </c>
      <c r="E65">
        <f>IF('②選手情報入力'!B73="","",'②選手情報入力'!B73)</f>
      </c>
      <c r="F65">
        <f>IF(E65="","",'②選手情報入力'!C73)</f>
      </c>
      <c r="G65">
        <f>IF(E65="","",'②選手情報入力'!D73)</f>
      </c>
      <c r="H65">
        <f t="shared" si="0"/>
      </c>
      <c r="I65">
        <f>IF(E65="","",IF('②選手情報入力'!F73="男",1,2))</f>
      </c>
      <c r="J65">
        <f>IF(E65="","",IF('②選手情報入力'!G73="","",'②選手情報入力'!G73))</f>
      </c>
      <c r="L65">
        <f t="shared" si="1"/>
      </c>
      <c r="M65">
        <f t="shared" si="2"/>
      </c>
      <c r="O65">
        <f>IF(E65="","",IF('②選手情報入力'!H73="","",IF(I65=1,VLOOKUP('②選手情報入力'!H73,'種目情報'!$A$4:$B$21,2,FALSE),VLOOKUP('②選手情報入力'!H73,'種目情報'!$E$4:$F$20,2,FALSE))))</f>
      </c>
      <c r="P65">
        <f>IF(E65="","",IF('②選手情報入力'!I73="","",'②選手情報入力'!I73))</f>
      </c>
      <c r="Q65" s="39">
        <f>IF(E65="","",IF('②選手情報入力'!H73="","",0))</f>
      </c>
      <c r="R65">
        <f>IF(E65="","",IF('②選手情報入力'!H73="","",IF(I65=1,VLOOKUP('②選手情報入力'!H73,'種目情報'!$A$4:$C$21,3,FALSE),VLOOKUP('②選手情報入力'!H73,'種目情報'!$E$4:$G$20,3,FALSE))))</f>
      </c>
      <c r="S65">
        <f>IF(E65="","",IF('②選手情報入力'!J73="","",IF(I65=1,VLOOKUP('②選手情報入力'!J73,'種目情報'!$A$4:$B$21,2,FALSE),VLOOKUP('②選手情報入力'!J73,'種目情報'!$E$4:$F$20,2,FALSE))))</f>
      </c>
      <c r="T65">
        <f>IF(E65="","",IF('②選手情報入力'!K73="","",'②選手情報入力'!K73))</f>
      </c>
      <c r="U65" s="39">
        <f>IF(E65="","",IF('②選手情報入力'!J73="","",0))</f>
      </c>
      <c r="V65">
        <f>IF(E65="","",IF('②選手情報入力'!J73="","",IF(I65=1,VLOOKUP('②選手情報入力'!J73,'種目情報'!$A$4:$C$21,3,FALSE),VLOOKUP('②選手情報入力'!J73,'種目情報'!$E$4:$G$20,3,FALSE))))</f>
      </c>
      <c r="W65">
        <f>IF(E65="","",IF('②選手情報入力'!L73="","",IF(I65=1,VLOOKUP('②選手情報入力'!L73,'種目情報'!$A$4:$B$21,2,FALSE),VLOOKUP('②選手情報入力'!L73,'種目情報'!$E$4:$F$20,2,FALSE))))</f>
      </c>
      <c r="X65">
        <f>IF(E65="","",IF('②選手情報入力'!M73="","",'②選手情報入力'!M73))</f>
      </c>
      <c r="Y65" s="39">
        <f>IF(E65="","",IF('②選手情報入力'!L73="","",0))</f>
      </c>
      <c r="Z65">
        <f>IF(E65="","",IF('②選手情報入力'!L73="","",IF(I65=1,VLOOKUP('②選手情報入力'!L73,'種目情報'!$A$4:$C$21,3,FALSE),VLOOKUP('②選手情報入力'!L73,'種目情報'!$E$4:$G$20,3,FALSE))))</f>
      </c>
      <c r="AA65">
        <f>IF(E65="","",IF('②選手情報入力'!N73="","",IF(I65=1,'種目情報'!$J$4,'種目情報'!$J$6)))</f>
      </c>
      <c r="AB65">
        <f>IF(E65="","",IF('②選手情報入力'!N73="","",IF(I65=1,IF('②選手情報入力'!$N$5="","",'②選手情報入力'!$N$5),IF('②選手情報入力'!$N$6="","",'②選手情報入力'!$N$6))))</f>
      </c>
      <c r="AC65">
        <f>IF(E65="","",IF('②選手情報入力'!N73="","",0))</f>
      </c>
      <c r="AD65">
        <f>IF(E65="","",IF('②選手情報入力'!N73="","",2))</f>
      </c>
      <c r="AE65">
        <f>IF(E65="","",IF('②選手情報入力'!O73="","",IF(I65=1,'種目情報'!$J$5,'種目情報'!$J$7)))</f>
      </c>
      <c r="AF65">
        <f>IF(E65="","",IF('②選手情報入力'!O73="","",IF(I65=1,IF('②選手情報入力'!$O$5="","",'②選手情報入力'!$O$5),IF('②選手情報入力'!$O$6="","",'②選手情報入力'!$O$6))))</f>
      </c>
      <c r="AG65">
        <f>IF(E65="","",IF('②選手情報入力'!O73="","",0))</f>
      </c>
      <c r="AH65">
        <f>IF(E65="","",IF('②選手情報入力'!O73="","",2))</f>
      </c>
    </row>
    <row r="66" spans="1:34" ht="13.5">
      <c r="A66">
        <f>IF(E66="","",I66*1000000+'①学校情報入力'!$D$3*1000+'②選手情報入力'!A74)</f>
      </c>
      <c r="B66">
        <f>IF(E66="","",'①学校情報入力'!$D$3)</f>
      </c>
      <c r="E66">
        <f>IF('②選手情報入力'!B74="","",'②選手情報入力'!B74)</f>
      </c>
      <c r="F66">
        <f>IF(E66="","",'②選手情報入力'!C74)</f>
      </c>
      <c r="G66">
        <f>IF(E66="","",'②選手情報入力'!D74)</f>
      </c>
      <c r="H66">
        <f t="shared" si="0"/>
      </c>
      <c r="I66">
        <f>IF(E66="","",IF('②選手情報入力'!F74="男",1,2))</f>
      </c>
      <c r="J66">
        <f>IF(E66="","",IF('②選手情報入力'!G74="","",'②選手情報入力'!G74))</f>
      </c>
      <c r="L66">
        <f t="shared" si="1"/>
      </c>
      <c r="M66">
        <f t="shared" si="2"/>
      </c>
      <c r="O66">
        <f>IF(E66="","",IF('②選手情報入力'!H74="","",IF(I66=1,VLOOKUP('②選手情報入力'!H74,'種目情報'!$A$4:$B$21,2,FALSE),VLOOKUP('②選手情報入力'!H74,'種目情報'!$E$4:$F$20,2,FALSE))))</f>
      </c>
      <c r="P66">
        <f>IF(E66="","",IF('②選手情報入力'!I74="","",'②選手情報入力'!I74))</f>
      </c>
      <c r="Q66" s="39">
        <f>IF(E66="","",IF('②選手情報入力'!H74="","",0))</f>
      </c>
      <c r="R66">
        <f>IF(E66="","",IF('②選手情報入力'!H74="","",IF(I66=1,VLOOKUP('②選手情報入力'!H74,'種目情報'!$A$4:$C$21,3,FALSE),VLOOKUP('②選手情報入力'!H74,'種目情報'!$E$4:$G$20,3,FALSE))))</f>
      </c>
      <c r="S66">
        <f>IF(E66="","",IF('②選手情報入力'!J74="","",IF(I66=1,VLOOKUP('②選手情報入力'!J74,'種目情報'!$A$4:$B$21,2,FALSE),VLOOKUP('②選手情報入力'!J74,'種目情報'!$E$4:$F$20,2,FALSE))))</f>
      </c>
      <c r="T66">
        <f>IF(E66="","",IF('②選手情報入力'!K74="","",'②選手情報入力'!K74))</f>
      </c>
      <c r="U66" s="39">
        <f>IF(E66="","",IF('②選手情報入力'!J74="","",0))</f>
      </c>
      <c r="V66">
        <f>IF(E66="","",IF('②選手情報入力'!J74="","",IF(I66=1,VLOOKUP('②選手情報入力'!J74,'種目情報'!$A$4:$C$21,3,FALSE),VLOOKUP('②選手情報入力'!J74,'種目情報'!$E$4:$G$20,3,FALSE))))</f>
      </c>
      <c r="W66">
        <f>IF(E66="","",IF('②選手情報入力'!L74="","",IF(I66=1,VLOOKUP('②選手情報入力'!L74,'種目情報'!$A$4:$B$21,2,FALSE),VLOOKUP('②選手情報入力'!L74,'種目情報'!$E$4:$F$20,2,FALSE))))</f>
      </c>
      <c r="X66">
        <f>IF(E66="","",IF('②選手情報入力'!M74="","",'②選手情報入力'!M74))</f>
      </c>
      <c r="Y66" s="39">
        <f>IF(E66="","",IF('②選手情報入力'!L74="","",0))</f>
      </c>
      <c r="Z66">
        <f>IF(E66="","",IF('②選手情報入力'!L74="","",IF(I66=1,VLOOKUP('②選手情報入力'!L74,'種目情報'!$A$4:$C$21,3,FALSE),VLOOKUP('②選手情報入力'!L74,'種目情報'!$E$4:$G$20,3,FALSE))))</f>
      </c>
      <c r="AA66">
        <f>IF(E66="","",IF('②選手情報入力'!N74="","",IF(I66=1,'種目情報'!$J$4,'種目情報'!$J$6)))</f>
      </c>
      <c r="AB66">
        <f>IF(E66="","",IF('②選手情報入力'!N74="","",IF(I66=1,IF('②選手情報入力'!$N$5="","",'②選手情報入力'!$N$5),IF('②選手情報入力'!$N$6="","",'②選手情報入力'!$N$6))))</f>
      </c>
      <c r="AC66">
        <f>IF(E66="","",IF('②選手情報入力'!N74="","",0))</f>
      </c>
      <c r="AD66">
        <f>IF(E66="","",IF('②選手情報入力'!N74="","",2))</f>
      </c>
      <c r="AE66">
        <f>IF(E66="","",IF('②選手情報入力'!O74="","",IF(I66=1,'種目情報'!$J$5,'種目情報'!$J$7)))</f>
      </c>
      <c r="AF66">
        <f>IF(E66="","",IF('②選手情報入力'!O74="","",IF(I66=1,IF('②選手情報入力'!$O$5="","",'②選手情報入力'!$O$5),IF('②選手情報入力'!$O$6="","",'②選手情報入力'!$O$6))))</f>
      </c>
      <c r="AG66">
        <f>IF(E66="","",IF('②選手情報入力'!O74="","",0))</f>
      </c>
      <c r="AH66">
        <f>IF(E66="","",IF('②選手情報入力'!O74="","",2))</f>
      </c>
    </row>
    <row r="67" spans="1:34" ht="13.5">
      <c r="A67">
        <f>IF(E67="","",I67*1000000+'①学校情報入力'!$D$3*1000+'②選手情報入力'!A75)</f>
      </c>
      <c r="B67">
        <f>IF(E67="","",'①学校情報入力'!$D$3)</f>
      </c>
      <c r="E67">
        <f>IF('②選手情報入力'!B75="","",'②選手情報入力'!B75)</f>
      </c>
      <c r="F67">
        <f>IF(E67="","",'②選手情報入力'!C75)</f>
      </c>
      <c r="G67">
        <f>IF(E67="","",'②選手情報入力'!D75)</f>
      </c>
      <c r="H67">
        <f aca="true" t="shared" si="3" ref="H67:H91">IF(E67="","",F67)</f>
      </c>
      <c r="I67">
        <f>IF(E67="","",IF('②選手情報入力'!F75="男",1,2))</f>
      </c>
      <c r="J67">
        <f>IF(E67="","",IF('②選手情報入力'!G75="","",'②選手情報入力'!G75))</f>
      </c>
      <c r="L67">
        <f aca="true" t="shared" si="4" ref="L67:L91">IF(E67="","",0)</f>
      </c>
      <c r="M67">
        <f aca="true" t="shared" si="5" ref="M67:M91">IF(E67="","","愛知")</f>
      </c>
      <c r="O67">
        <f>IF(E67="","",IF('②選手情報入力'!H75="","",IF(I67=1,VLOOKUP('②選手情報入力'!H75,'種目情報'!$A$4:$B$21,2,FALSE),VLOOKUP('②選手情報入力'!H75,'種目情報'!$E$4:$F$20,2,FALSE))))</f>
      </c>
      <c r="P67">
        <f>IF(E67="","",IF('②選手情報入力'!I75="","",'②選手情報入力'!I75))</f>
      </c>
      <c r="Q67" s="39">
        <f>IF(E67="","",IF('②選手情報入力'!H75="","",0))</f>
      </c>
      <c r="R67">
        <f>IF(E67="","",IF('②選手情報入力'!H75="","",IF(I67=1,VLOOKUP('②選手情報入力'!H75,'種目情報'!$A$4:$C$21,3,FALSE),VLOOKUP('②選手情報入力'!H75,'種目情報'!$E$4:$G$20,3,FALSE))))</f>
      </c>
      <c r="S67">
        <f>IF(E67="","",IF('②選手情報入力'!J75="","",IF(I67=1,VLOOKUP('②選手情報入力'!J75,'種目情報'!$A$4:$B$21,2,FALSE),VLOOKUP('②選手情報入力'!J75,'種目情報'!$E$4:$F$20,2,FALSE))))</f>
      </c>
      <c r="T67">
        <f>IF(E67="","",IF('②選手情報入力'!K75="","",'②選手情報入力'!K75))</f>
      </c>
      <c r="U67" s="39">
        <f>IF(E67="","",IF('②選手情報入力'!J75="","",0))</f>
      </c>
      <c r="V67">
        <f>IF(E67="","",IF('②選手情報入力'!J75="","",IF(I67=1,VLOOKUP('②選手情報入力'!J75,'種目情報'!$A$4:$C$21,3,FALSE),VLOOKUP('②選手情報入力'!J75,'種目情報'!$E$4:$G$20,3,FALSE))))</f>
      </c>
      <c r="W67">
        <f>IF(E67="","",IF('②選手情報入力'!L75="","",IF(I67=1,VLOOKUP('②選手情報入力'!L75,'種目情報'!$A$4:$B$21,2,FALSE),VLOOKUP('②選手情報入力'!L75,'種目情報'!$E$4:$F$20,2,FALSE))))</f>
      </c>
      <c r="X67">
        <f>IF(E67="","",IF('②選手情報入力'!M75="","",'②選手情報入力'!M75))</f>
      </c>
      <c r="Y67" s="39">
        <f>IF(E67="","",IF('②選手情報入力'!L75="","",0))</f>
      </c>
      <c r="Z67">
        <f>IF(E67="","",IF('②選手情報入力'!L75="","",IF(I67=1,VLOOKUP('②選手情報入力'!L75,'種目情報'!$A$4:$C$21,3,FALSE),VLOOKUP('②選手情報入力'!L75,'種目情報'!$E$4:$G$20,3,FALSE))))</f>
      </c>
      <c r="AA67">
        <f>IF(E67="","",IF('②選手情報入力'!N75="","",IF(I67=1,'種目情報'!$J$4,'種目情報'!$J$6)))</f>
      </c>
      <c r="AB67">
        <f>IF(E67="","",IF('②選手情報入力'!N75="","",IF(I67=1,IF('②選手情報入力'!$N$5="","",'②選手情報入力'!$N$5),IF('②選手情報入力'!$N$6="","",'②選手情報入力'!$N$6))))</f>
      </c>
      <c r="AC67">
        <f>IF(E67="","",IF('②選手情報入力'!N75="","",0))</f>
      </c>
      <c r="AD67">
        <f>IF(E67="","",IF('②選手情報入力'!N75="","",2))</f>
      </c>
      <c r="AE67">
        <f>IF(E67="","",IF('②選手情報入力'!O75="","",IF(I67=1,'種目情報'!$J$5,'種目情報'!$J$7)))</f>
      </c>
      <c r="AF67">
        <f>IF(E67="","",IF('②選手情報入力'!O75="","",IF(I67=1,IF('②選手情報入力'!$O$5="","",'②選手情報入力'!$O$5),IF('②選手情報入力'!$O$6="","",'②選手情報入力'!$O$6))))</f>
      </c>
      <c r="AG67">
        <f>IF(E67="","",IF('②選手情報入力'!O75="","",0))</f>
      </c>
      <c r="AH67">
        <f>IF(E67="","",IF('②選手情報入力'!O75="","",2))</f>
      </c>
    </row>
    <row r="68" spans="1:34" ht="13.5">
      <c r="A68">
        <f>IF(E68="","",I68*1000000+'①学校情報入力'!$D$3*1000+'②選手情報入力'!A76)</f>
      </c>
      <c r="B68">
        <f>IF(E68="","",'①学校情報入力'!$D$3)</f>
      </c>
      <c r="E68">
        <f>IF('②選手情報入力'!B76="","",'②選手情報入力'!B76)</f>
      </c>
      <c r="F68">
        <f>IF(E68="","",'②選手情報入力'!C76)</f>
      </c>
      <c r="G68">
        <f>IF(E68="","",'②選手情報入力'!D76)</f>
      </c>
      <c r="H68">
        <f t="shared" si="3"/>
      </c>
      <c r="I68">
        <f>IF(E68="","",IF('②選手情報入力'!F76="男",1,2))</f>
      </c>
      <c r="J68">
        <f>IF(E68="","",IF('②選手情報入力'!G76="","",'②選手情報入力'!G76))</f>
      </c>
      <c r="L68">
        <f t="shared" si="4"/>
      </c>
      <c r="M68">
        <f t="shared" si="5"/>
      </c>
      <c r="O68">
        <f>IF(E68="","",IF('②選手情報入力'!H76="","",IF(I68=1,VLOOKUP('②選手情報入力'!H76,'種目情報'!$A$4:$B$21,2,FALSE),VLOOKUP('②選手情報入力'!H76,'種目情報'!$E$4:$F$20,2,FALSE))))</f>
      </c>
      <c r="P68">
        <f>IF(E68="","",IF('②選手情報入力'!I76="","",'②選手情報入力'!I76))</f>
      </c>
      <c r="Q68" s="39">
        <f>IF(E68="","",IF('②選手情報入力'!H76="","",0))</f>
      </c>
      <c r="R68">
        <f>IF(E68="","",IF('②選手情報入力'!H76="","",IF(I68=1,VLOOKUP('②選手情報入力'!H76,'種目情報'!$A$4:$C$21,3,FALSE),VLOOKUP('②選手情報入力'!H76,'種目情報'!$E$4:$G$20,3,FALSE))))</f>
      </c>
      <c r="S68">
        <f>IF(E68="","",IF('②選手情報入力'!J76="","",IF(I68=1,VLOOKUP('②選手情報入力'!J76,'種目情報'!$A$4:$B$21,2,FALSE),VLOOKUP('②選手情報入力'!J76,'種目情報'!$E$4:$F$20,2,FALSE))))</f>
      </c>
      <c r="T68">
        <f>IF(E68="","",IF('②選手情報入力'!K76="","",'②選手情報入力'!K76))</f>
      </c>
      <c r="U68" s="39">
        <f>IF(E68="","",IF('②選手情報入力'!J76="","",0))</f>
      </c>
      <c r="V68">
        <f>IF(E68="","",IF('②選手情報入力'!J76="","",IF(I68=1,VLOOKUP('②選手情報入力'!J76,'種目情報'!$A$4:$C$21,3,FALSE),VLOOKUP('②選手情報入力'!J76,'種目情報'!$E$4:$G$20,3,FALSE))))</f>
      </c>
      <c r="W68">
        <f>IF(E68="","",IF('②選手情報入力'!L76="","",IF(I68=1,VLOOKUP('②選手情報入力'!L76,'種目情報'!$A$4:$B$21,2,FALSE),VLOOKUP('②選手情報入力'!L76,'種目情報'!$E$4:$F$20,2,FALSE))))</f>
      </c>
      <c r="X68">
        <f>IF(E68="","",IF('②選手情報入力'!M76="","",'②選手情報入力'!M76))</f>
      </c>
      <c r="Y68" s="39">
        <f>IF(E68="","",IF('②選手情報入力'!L76="","",0))</f>
      </c>
      <c r="Z68">
        <f>IF(E68="","",IF('②選手情報入力'!L76="","",IF(I68=1,VLOOKUP('②選手情報入力'!L76,'種目情報'!$A$4:$C$21,3,FALSE),VLOOKUP('②選手情報入力'!L76,'種目情報'!$E$4:$G$20,3,FALSE))))</f>
      </c>
      <c r="AA68">
        <f>IF(E68="","",IF('②選手情報入力'!N76="","",IF(I68=1,'種目情報'!$J$4,'種目情報'!$J$6)))</f>
      </c>
      <c r="AB68">
        <f>IF(E68="","",IF('②選手情報入力'!N76="","",IF(I68=1,IF('②選手情報入力'!$N$5="","",'②選手情報入力'!$N$5),IF('②選手情報入力'!$N$6="","",'②選手情報入力'!$N$6))))</f>
      </c>
      <c r="AC68">
        <f>IF(E68="","",IF('②選手情報入力'!N76="","",0))</f>
      </c>
      <c r="AD68">
        <f>IF(E68="","",IF('②選手情報入力'!N76="","",2))</f>
      </c>
      <c r="AE68">
        <f>IF(E68="","",IF('②選手情報入力'!O76="","",IF(I68=1,'種目情報'!$J$5,'種目情報'!$J$7)))</f>
      </c>
      <c r="AF68">
        <f>IF(E68="","",IF('②選手情報入力'!O76="","",IF(I68=1,IF('②選手情報入力'!$O$5="","",'②選手情報入力'!$O$5),IF('②選手情報入力'!$O$6="","",'②選手情報入力'!$O$6))))</f>
      </c>
      <c r="AG68">
        <f>IF(E68="","",IF('②選手情報入力'!O76="","",0))</f>
      </c>
      <c r="AH68">
        <f>IF(E68="","",IF('②選手情報入力'!O76="","",2))</f>
      </c>
    </row>
    <row r="69" spans="1:34" ht="13.5">
      <c r="A69">
        <f>IF(E69="","",I69*1000000+'①学校情報入力'!$D$3*1000+'②選手情報入力'!A77)</f>
      </c>
      <c r="B69">
        <f>IF(E69="","",'①学校情報入力'!$D$3)</f>
      </c>
      <c r="E69">
        <f>IF('②選手情報入力'!B77="","",'②選手情報入力'!B77)</f>
      </c>
      <c r="F69">
        <f>IF(E69="","",'②選手情報入力'!C77)</f>
      </c>
      <c r="G69">
        <f>IF(E69="","",'②選手情報入力'!D77)</f>
      </c>
      <c r="H69">
        <f t="shared" si="3"/>
      </c>
      <c r="I69">
        <f>IF(E69="","",IF('②選手情報入力'!F77="男",1,2))</f>
      </c>
      <c r="J69">
        <f>IF(E69="","",IF('②選手情報入力'!G77="","",'②選手情報入力'!G77))</f>
      </c>
      <c r="L69">
        <f t="shared" si="4"/>
      </c>
      <c r="M69">
        <f t="shared" si="5"/>
      </c>
      <c r="O69">
        <f>IF(E69="","",IF('②選手情報入力'!H77="","",IF(I69=1,VLOOKUP('②選手情報入力'!H77,'種目情報'!$A$4:$B$21,2,FALSE),VLOOKUP('②選手情報入力'!H77,'種目情報'!$E$4:$F$20,2,FALSE))))</f>
      </c>
      <c r="P69">
        <f>IF(E69="","",IF('②選手情報入力'!I77="","",'②選手情報入力'!I77))</f>
      </c>
      <c r="Q69" s="39">
        <f>IF(E69="","",IF('②選手情報入力'!H77="","",0))</f>
      </c>
      <c r="R69">
        <f>IF(E69="","",IF('②選手情報入力'!H77="","",IF(I69=1,VLOOKUP('②選手情報入力'!H77,'種目情報'!$A$4:$C$21,3,FALSE),VLOOKUP('②選手情報入力'!H77,'種目情報'!$E$4:$G$20,3,FALSE))))</f>
      </c>
      <c r="S69">
        <f>IF(E69="","",IF('②選手情報入力'!J77="","",IF(I69=1,VLOOKUP('②選手情報入力'!J77,'種目情報'!$A$4:$B$21,2,FALSE),VLOOKUP('②選手情報入力'!J77,'種目情報'!$E$4:$F$20,2,FALSE))))</f>
      </c>
      <c r="T69">
        <f>IF(E69="","",IF('②選手情報入力'!K77="","",'②選手情報入力'!K77))</f>
      </c>
      <c r="U69" s="39">
        <f>IF(E69="","",IF('②選手情報入力'!J77="","",0))</f>
      </c>
      <c r="V69">
        <f>IF(E69="","",IF('②選手情報入力'!J77="","",IF(I69=1,VLOOKUP('②選手情報入力'!J77,'種目情報'!$A$4:$C$21,3,FALSE),VLOOKUP('②選手情報入力'!J77,'種目情報'!$E$4:$G$20,3,FALSE))))</f>
      </c>
      <c r="W69">
        <f>IF(E69="","",IF('②選手情報入力'!L77="","",IF(I69=1,VLOOKUP('②選手情報入力'!L77,'種目情報'!$A$4:$B$21,2,FALSE),VLOOKUP('②選手情報入力'!L77,'種目情報'!$E$4:$F$20,2,FALSE))))</f>
      </c>
      <c r="X69">
        <f>IF(E69="","",IF('②選手情報入力'!M77="","",'②選手情報入力'!M77))</f>
      </c>
      <c r="Y69" s="39">
        <f>IF(E69="","",IF('②選手情報入力'!L77="","",0))</f>
      </c>
      <c r="Z69">
        <f>IF(E69="","",IF('②選手情報入力'!L77="","",IF(I69=1,VLOOKUP('②選手情報入力'!L77,'種目情報'!$A$4:$C$21,3,FALSE),VLOOKUP('②選手情報入力'!L77,'種目情報'!$E$4:$G$20,3,FALSE))))</f>
      </c>
      <c r="AA69">
        <f>IF(E69="","",IF('②選手情報入力'!N77="","",IF(I69=1,'種目情報'!$J$4,'種目情報'!$J$6)))</f>
      </c>
      <c r="AB69">
        <f>IF(E69="","",IF('②選手情報入力'!N77="","",IF(I69=1,IF('②選手情報入力'!$N$5="","",'②選手情報入力'!$N$5),IF('②選手情報入力'!$N$6="","",'②選手情報入力'!$N$6))))</f>
      </c>
      <c r="AC69">
        <f>IF(E69="","",IF('②選手情報入力'!N77="","",0))</f>
      </c>
      <c r="AD69">
        <f>IF(E69="","",IF('②選手情報入力'!N77="","",2))</f>
      </c>
      <c r="AE69">
        <f>IF(E69="","",IF('②選手情報入力'!O77="","",IF(I69=1,'種目情報'!$J$5,'種目情報'!$J$7)))</f>
      </c>
      <c r="AF69">
        <f>IF(E69="","",IF('②選手情報入力'!O77="","",IF(I69=1,IF('②選手情報入力'!$O$5="","",'②選手情報入力'!$O$5),IF('②選手情報入力'!$O$6="","",'②選手情報入力'!$O$6))))</f>
      </c>
      <c r="AG69">
        <f>IF(E69="","",IF('②選手情報入力'!O77="","",0))</f>
      </c>
      <c r="AH69">
        <f>IF(E69="","",IF('②選手情報入力'!O77="","",2))</f>
      </c>
    </row>
    <row r="70" spans="1:34" ht="13.5">
      <c r="A70">
        <f>IF(E70="","",I70*1000000+'①学校情報入力'!$D$3*1000+'②選手情報入力'!A78)</f>
      </c>
      <c r="B70">
        <f>IF(E70="","",'①学校情報入力'!$D$3)</f>
      </c>
      <c r="E70">
        <f>IF('②選手情報入力'!B78="","",'②選手情報入力'!B78)</f>
      </c>
      <c r="F70">
        <f>IF(E70="","",'②選手情報入力'!C78)</f>
      </c>
      <c r="G70">
        <f>IF(E70="","",'②選手情報入力'!D78)</f>
      </c>
      <c r="H70">
        <f t="shared" si="3"/>
      </c>
      <c r="I70">
        <f>IF(E70="","",IF('②選手情報入力'!F78="男",1,2))</f>
      </c>
      <c r="J70">
        <f>IF(E70="","",IF('②選手情報入力'!G78="","",'②選手情報入力'!G78))</f>
      </c>
      <c r="L70">
        <f t="shared" si="4"/>
      </c>
      <c r="M70">
        <f t="shared" si="5"/>
      </c>
      <c r="O70">
        <f>IF(E70="","",IF('②選手情報入力'!H78="","",IF(I70=1,VLOOKUP('②選手情報入力'!H78,'種目情報'!$A$4:$B$21,2,FALSE),VLOOKUP('②選手情報入力'!H78,'種目情報'!$E$4:$F$20,2,FALSE))))</f>
      </c>
      <c r="P70">
        <f>IF(E70="","",IF('②選手情報入力'!I78="","",'②選手情報入力'!I78))</f>
      </c>
      <c r="Q70" s="39">
        <f>IF(E70="","",IF('②選手情報入力'!H78="","",0))</f>
      </c>
      <c r="R70">
        <f>IF(E70="","",IF('②選手情報入力'!H78="","",IF(I70=1,VLOOKUP('②選手情報入力'!H78,'種目情報'!$A$4:$C$21,3,FALSE),VLOOKUP('②選手情報入力'!H78,'種目情報'!$E$4:$G$20,3,FALSE))))</f>
      </c>
      <c r="S70">
        <f>IF(E70="","",IF('②選手情報入力'!J78="","",IF(I70=1,VLOOKUP('②選手情報入力'!J78,'種目情報'!$A$4:$B$21,2,FALSE),VLOOKUP('②選手情報入力'!J78,'種目情報'!$E$4:$F$20,2,FALSE))))</f>
      </c>
      <c r="T70">
        <f>IF(E70="","",IF('②選手情報入力'!K78="","",'②選手情報入力'!K78))</f>
      </c>
      <c r="U70" s="39">
        <f>IF(E70="","",IF('②選手情報入力'!J78="","",0))</f>
      </c>
      <c r="V70">
        <f>IF(E70="","",IF('②選手情報入力'!J78="","",IF(I70=1,VLOOKUP('②選手情報入力'!J78,'種目情報'!$A$4:$C$21,3,FALSE),VLOOKUP('②選手情報入力'!J78,'種目情報'!$E$4:$G$20,3,FALSE))))</f>
      </c>
      <c r="W70">
        <f>IF(E70="","",IF('②選手情報入力'!L78="","",IF(I70=1,VLOOKUP('②選手情報入力'!L78,'種目情報'!$A$4:$B$21,2,FALSE),VLOOKUP('②選手情報入力'!L78,'種目情報'!$E$4:$F$20,2,FALSE))))</f>
      </c>
      <c r="X70">
        <f>IF(E70="","",IF('②選手情報入力'!M78="","",'②選手情報入力'!M78))</f>
      </c>
      <c r="Y70" s="39">
        <f>IF(E70="","",IF('②選手情報入力'!L78="","",0))</f>
      </c>
      <c r="Z70">
        <f>IF(E70="","",IF('②選手情報入力'!L78="","",IF(I70=1,VLOOKUP('②選手情報入力'!L78,'種目情報'!$A$4:$C$21,3,FALSE),VLOOKUP('②選手情報入力'!L78,'種目情報'!$E$4:$G$20,3,FALSE))))</f>
      </c>
      <c r="AA70">
        <f>IF(E70="","",IF('②選手情報入力'!N78="","",IF(I70=1,'種目情報'!$J$4,'種目情報'!$J$6)))</f>
      </c>
      <c r="AB70">
        <f>IF(E70="","",IF('②選手情報入力'!N78="","",IF(I70=1,IF('②選手情報入力'!$N$5="","",'②選手情報入力'!$N$5),IF('②選手情報入力'!$N$6="","",'②選手情報入力'!$N$6))))</f>
      </c>
      <c r="AC70">
        <f>IF(E70="","",IF('②選手情報入力'!N78="","",0))</f>
      </c>
      <c r="AD70">
        <f>IF(E70="","",IF('②選手情報入力'!N78="","",2))</f>
      </c>
      <c r="AE70">
        <f>IF(E70="","",IF('②選手情報入力'!O78="","",IF(I70=1,'種目情報'!$J$5,'種目情報'!$J$7)))</f>
      </c>
      <c r="AF70">
        <f>IF(E70="","",IF('②選手情報入力'!O78="","",IF(I70=1,IF('②選手情報入力'!$O$5="","",'②選手情報入力'!$O$5),IF('②選手情報入力'!$O$6="","",'②選手情報入力'!$O$6))))</f>
      </c>
      <c r="AG70">
        <f>IF(E70="","",IF('②選手情報入力'!O78="","",0))</f>
      </c>
      <c r="AH70">
        <f>IF(E70="","",IF('②選手情報入力'!O78="","",2))</f>
      </c>
    </row>
    <row r="71" spans="1:34" ht="13.5">
      <c r="A71">
        <f>IF(E71="","",I71*1000000+'①学校情報入力'!$D$3*1000+'②選手情報入力'!A79)</f>
      </c>
      <c r="B71">
        <f>IF(E71="","",'①学校情報入力'!$D$3)</f>
      </c>
      <c r="E71">
        <f>IF('②選手情報入力'!B79="","",'②選手情報入力'!B79)</f>
      </c>
      <c r="F71">
        <f>IF(E71="","",'②選手情報入力'!C79)</f>
      </c>
      <c r="G71">
        <f>IF(E71="","",'②選手情報入力'!D79)</f>
      </c>
      <c r="H71">
        <f t="shared" si="3"/>
      </c>
      <c r="I71">
        <f>IF(E71="","",IF('②選手情報入力'!F79="男",1,2))</f>
      </c>
      <c r="J71">
        <f>IF(E71="","",IF('②選手情報入力'!G79="","",'②選手情報入力'!G79))</f>
      </c>
      <c r="L71">
        <f t="shared" si="4"/>
      </c>
      <c r="M71">
        <f t="shared" si="5"/>
      </c>
      <c r="O71">
        <f>IF(E71="","",IF('②選手情報入力'!H79="","",IF(I71=1,VLOOKUP('②選手情報入力'!H79,'種目情報'!$A$4:$B$21,2,FALSE),VLOOKUP('②選手情報入力'!H79,'種目情報'!$E$4:$F$20,2,FALSE))))</f>
      </c>
      <c r="P71">
        <f>IF(E71="","",IF('②選手情報入力'!I79="","",'②選手情報入力'!I79))</f>
      </c>
      <c r="Q71" s="39">
        <f>IF(E71="","",IF('②選手情報入力'!H79="","",0))</f>
      </c>
      <c r="R71">
        <f>IF(E71="","",IF('②選手情報入力'!H79="","",IF(I71=1,VLOOKUP('②選手情報入力'!H79,'種目情報'!$A$4:$C$21,3,FALSE),VLOOKUP('②選手情報入力'!H79,'種目情報'!$E$4:$G$20,3,FALSE))))</f>
      </c>
      <c r="S71">
        <f>IF(E71="","",IF('②選手情報入力'!J79="","",IF(I71=1,VLOOKUP('②選手情報入力'!J79,'種目情報'!$A$4:$B$21,2,FALSE),VLOOKUP('②選手情報入力'!J79,'種目情報'!$E$4:$F$20,2,FALSE))))</f>
      </c>
      <c r="T71">
        <f>IF(E71="","",IF('②選手情報入力'!K79="","",'②選手情報入力'!K79))</f>
      </c>
      <c r="U71" s="39">
        <f>IF(E71="","",IF('②選手情報入力'!J79="","",0))</f>
      </c>
      <c r="V71">
        <f>IF(E71="","",IF('②選手情報入力'!J79="","",IF(I71=1,VLOOKUP('②選手情報入力'!J79,'種目情報'!$A$4:$C$21,3,FALSE),VLOOKUP('②選手情報入力'!J79,'種目情報'!$E$4:$G$20,3,FALSE))))</f>
      </c>
      <c r="W71">
        <f>IF(E71="","",IF('②選手情報入力'!L79="","",IF(I71=1,VLOOKUP('②選手情報入力'!L79,'種目情報'!$A$4:$B$21,2,FALSE),VLOOKUP('②選手情報入力'!L79,'種目情報'!$E$4:$F$20,2,FALSE))))</f>
      </c>
      <c r="X71">
        <f>IF(E71="","",IF('②選手情報入力'!M79="","",'②選手情報入力'!M79))</f>
      </c>
      <c r="Y71" s="39">
        <f>IF(E71="","",IF('②選手情報入力'!L79="","",0))</f>
      </c>
      <c r="Z71">
        <f>IF(E71="","",IF('②選手情報入力'!L79="","",IF(I71=1,VLOOKUP('②選手情報入力'!L79,'種目情報'!$A$4:$C$21,3,FALSE),VLOOKUP('②選手情報入力'!L79,'種目情報'!$E$4:$G$20,3,FALSE))))</f>
      </c>
      <c r="AA71">
        <f>IF(E71="","",IF('②選手情報入力'!N79="","",IF(I71=1,'種目情報'!$J$4,'種目情報'!$J$6)))</f>
      </c>
      <c r="AB71">
        <f>IF(E71="","",IF('②選手情報入力'!N79="","",IF(I71=1,IF('②選手情報入力'!$N$5="","",'②選手情報入力'!$N$5),IF('②選手情報入力'!$N$6="","",'②選手情報入力'!$N$6))))</f>
      </c>
      <c r="AC71">
        <f>IF(E71="","",IF('②選手情報入力'!N79="","",0))</f>
      </c>
      <c r="AD71">
        <f>IF(E71="","",IF('②選手情報入力'!N79="","",2))</f>
      </c>
      <c r="AE71">
        <f>IF(E71="","",IF('②選手情報入力'!O79="","",IF(I71=1,'種目情報'!$J$5,'種目情報'!$J$7)))</f>
      </c>
      <c r="AF71">
        <f>IF(E71="","",IF('②選手情報入力'!O79="","",IF(I71=1,IF('②選手情報入力'!$O$5="","",'②選手情報入力'!$O$5),IF('②選手情報入力'!$O$6="","",'②選手情報入力'!$O$6))))</f>
      </c>
      <c r="AG71">
        <f>IF(E71="","",IF('②選手情報入力'!O79="","",0))</f>
      </c>
      <c r="AH71">
        <f>IF(E71="","",IF('②選手情報入力'!O79="","",2))</f>
      </c>
    </row>
    <row r="72" spans="1:34" ht="13.5">
      <c r="A72">
        <f>IF(E72="","",I72*1000000+'①学校情報入力'!$D$3*1000+'②選手情報入力'!A80)</f>
      </c>
      <c r="B72">
        <f>IF(E72="","",'①学校情報入力'!$D$3)</f>
      </c>
      <c r="E72">
        <f>IF('②選手情報入力'!B80="","",'②選手情報入力'!B80)</f>
      </c>
      <c r="F72">
        <f>IF(E72="","",'②選手情報入力'!C80)</f>
      </c>
      <c r="G72">
        <f>IF(E72="","",'②選手情報入力'!D80)</f>
      </c>
      <c r="H72">
        <f t="shared" si="3"/>
      </c>
      <c r="I72">
        <f>IF(E72="","",IF('②選手情報入力'!F80="男",1,2))</f>
      </c>
      <c r="J72">
        <f>IF(E72="","",IF('②選手情報入力'!G80="","",'②選手情報入力'!G80))</f>
      </c>
      <c r="L72">
        <f t="shared" si="4"/>
      </c>
      <c r="M72">
        <f t="shared" si="5"/>
      </c>
      <c r="O72">
        <f>IF(E72="","",IF('②選手情報入力'!H80="","",IF(I72=1,VLOOKUP('②選手情報入力'!H80,'種目情報'!$A$4:$B$21,2,FALSE),VLOOKUP('②選手情報入力'!H80,'種目情報'!$E$4:$F$20,2,FALSE))))</f>
      </c>
      <c r="P72">
        <f>IF(E72="","",IF('②選手情報入力'!I80="","",'②選手情報入力'!I80))</f>
      </c>
      <c r="Q72" s="39">
        <f>IF(E72="","",IF('②選手情報入力'!H80="","",0))</f>
      </c>
      <c r="R72">
        <f>IF(E72="","",IF('②選手情報入力'!H80="","",IF(I72=1,VLOOKUP('②選手情報入力'!H80,'種目情報'!$A$4:$C$21,3,FALSE),VLOOKUP('②選手情報入力'!H80,'種目情報'!$E$4:$G$20,3,FALSE))))</f>
      </c>
      <c r="S72">
        <f>IF(E72="","",IF('②選手情報入力'!J80="","",IF(I72=1,VLOOKUP('②選手情報入力'!J80,'種目情報'!$A$4:$B$21,2,FALSE),VLOOKUP('②選手情報入力'!J80,'種目情報'!$E$4:$F$20,2,FALSE))))</f>
      </c>
      <c r="T72">
        <f>IF(E72="","",IF('②選手情報入力'!K80="","",'②選手情報入力'!K80))</f>
      </c>
      <c r="U72" s="39">
        <f>IF(E72="","",IF('②選手情報入力'!J80="","",0))</f>
      </c>
      <c r="V72">
        <f>IF(E72="","",IF('②選手情報入力'!J80="","",IF(I72=1,VLOOKUP('②選手情報入力'!J80,'種目情報'!$A$4:$C$21,3,FALSE),VLOOKUP('②選手情報入力'!J80,'種目情報'!$E$4:$G$20,3,FALSE))))</f>
      </c>
      <c r="W72">
        <f>IF(E72="","",IF('②選手情報入力'!L80="","",IF(I72=1,VLOOKUP('②選手情報入力'!L80,'種目情報'!$A$4:$B$21,2,FALSE),VLOOKUP('②選手情報入力'!L80,'種目情報'!$E$4:$F$20,2,FALSE))))</f>
      </c>
      <c r="X72">
        <f>IF(E72="","",IF('②選手情報入力'!M80="","",'②選手情報入力'!M80))</f>
      </c>
      <c r="Y72" s="39">
        <f>IF(E72="","",IF('②選手情報入力'!L80="","",0))</f>
      </c>
      <c r="Z72">
        <f>IF(E72="","",IF('②選手情報入力'!L80="","",IF(I72=1,VLOOKUP('②選手情報入力'!L80,'種目情報'!$A$4:$C$21,3,FALSE),VLOOKUP('②選手情報入力'!L80,'種目情報'!$E$4:$G$20,3,FALSE))))</f>
      </c>
      <c r="AA72">
        <f>IF(E72="","",IF('②選手情報入力'!N80="","",IF(I72=1,'種目情報'!$J$4,'種目情報'!$J$6)))</f>
      </c>
      <c r="AB72">
        <f>IF(E72="","",IF('②選手情報入力'!N80="","",IF(I72=1,IF('②選手情報入力'!$N$5="","",'②選手情報入力'!$N$5),IF('②選手情報入力'!$N$6="","",'②選手情報入力'!$N$6))))</f>
      </c>
      <c r="AC72">
        <f>IF(E72="","",IF('②選手情報入力'!N80="","",0))</f>
      </c>
      <c r="AD72">
        <f>IF(E72="","",IF('②選手情報入力'!N80="","",2))</f>
      </c>
      <c r="AE72">
        <f>IF(E72="","",IF('②選手情報入力'!O80="","",IF(I72=1,'種目情報'!$J$5,'種目情報'!$J$7)))</f>
      </c>
      <c r="AF72">
        <f>IF(E72="","",IF('②選手情報入力'!O80="","",IF(I72=1,IF('②選手情報入力'!$O$5="","",'②選手情報入力'!$O$5),IF('②選手情報入力'!$O$6="","",'②選手情報入力'!$O$6))))</f>
      </c>
      <c r="AG72">
        <f>IF(E72="","",IF('②選手情報入力'!O80="","",0))</f>
      </c>
      <c r="AH72">
        <f>IF(E72="","",IF('②選手情報入力'!O80="","",2))</f>
      </c>
    </row>
    <row r="73" spans="1:34" ht="13.5">
      <c r="A73">
        <f>IF(E73="","",I73*1000000+'①学校情報入力'!$D$3*1000+'②選手情報入力'!A81)</f>
      </c>
      <c r="B73">
        <f>IF(E73="","",'①学校情報入力'!$D$3)</f>
      </c>
      <c r="E73">
        <f>IF('②選手情報入力'!B81="","",'②選手情報入力'!B81)</f>
      </c>
      <c r="F73">
        <f>IF(E73="","",'②選手情報入力'!C81)</f>
      </c>
      <c r="G73">
        <f>IF(E73="","",'②選手情報入力'!D81)</f>
      </c>
      <c r="H73">
        <f t="shared" si="3"/>
      </c>
      <c r="I73">
        <f>IF(E73="","",IF('②選手情報入力'!F81="男",1,2))</f>
      </c>
      <c r="J73">
        <f>IF(E73="","",IF('②選手情報入力'!G81="","",'②選手情報入力'!G81))</f>
      </c>
      <c r="L73">
        <f t="shared" si="4"/>
      </c>
      <c r="M73">
        <f t="shared" si="5"/>
      </c>
      <c r="O73">
        <f>IF(E73="","",IF('②選手情報入力'!H81="","",IF(I73=1,VLOOKUP('②選手情報入力'!H81,'種目情報'!$A$4:$B$21,2,FALSE),VLOOKUP('②選手情報入力'!H81,'種目情報'!$E$4:$F$20,2,FALSE))))</f>
      </c>
      <c r="P73">
        <f>IF(E73="","",IF('②選手情報入力'!I81="","",'②選手情報入力'!I81))</f>
      </c>
      <c r="Q73" s="39">
        <f>IF(E73="","",IF('②選手情報入力'!H81="","",0))</f>
      </c>
      <c r="R73">
        <f>IF(E73="","",IF('②選手情報入力'!H81="","",IF(I73=1,VLOOKUP('②選手情報入力'!H81,'種目情報'!$A$4:$C$21,3,FALSE),VLOOKUP('②選手情報入力'!H81,'種目情報'!$E$4:$G$20,3,FALSE))))</f>
      </c>
      <c r="S73">
        <f>IF(E73="","",IF('②選手情報入力'!J81="","",IF(I73=1,VLOOKUP('②選手情報入力'!J81,'種目情報'!$A$4:$B$21,2,FALSE),VLOOKUP('②選手情報入力'!J81,'種目情報'!$E$4:$F$20,2,FALSE))))</f>
      </c>
      <c r="T73">
        <f>IF(E73="","",IF('②選手情報入力'!K81="","",'②選手情報入力'!K81))</f>
      </c>
      <c r="U73" s="39">
        <f>IF(E73="","",IF('②選手情報入力'!J81="","",0))</f>
      </c>
      <c r="V73">
        <f>IF(E73="","",IF('②選手情報入力'!J81="","",IF(I73=1,VLOOKUP('②選手情報入力'!J81,'種目情報'!$A$4:$C$21,3,FALSE),VLOOKUP('②選手情報入力'!J81,'種目情報'!$E$4:$G$20,3,FALSE))))</f>
      </c>
      <c r="W73">
        <f>IF(E73="","",IF('②選手情報入力'!L81="","",IF(I73=1,VLOOKUP('②選手情報入力'!L81,'種目情報'!$A$4:$B$21,2,FALSE),VLOOKUP('②選手情報入力'!L81,'種目情報'!$E$4:$F$20,2,FALSE))))</f>
      </c>
      <c r="X73">
        <f>IF(E73="","",IF('②選手情報入力'!M81="","",'②選手情報入力'!M81))</f>
      </c>
      <c r="Y73" s="39">
        <f>IF(E73="","",IF('②選手情報入力'!L81="","",0))</f>
      </c>
      <c r="Z73">
        <f>IF(E73="","",IF('②選手情報入力'!L81="","",IF(I73=1,VLOOKUP('②選手情報入力'!L81,'種目情報'!$A$4:$C$21,3,FALSE),VLOOKUP('②選手情報入力'!L81,'種目情報'!$E$4:$G$20,3,FALSE))))</f>
      </c>
      <c r="AA73">
        <f>IF(E73="","",IF('②選手情報入力'!N81="","",IF(I73=1,'種目情報'!$J$4,'種目情報'!$J$6)))</f>
      </c>
      <c r="AB73">
        <f>IF(E73="","",IF('②選手情報入力'!N81="","",IF(I73=1,IF('②選手情報入力'!$N$5="","",'②選手情報入力'!$N$5),IF('②選手情報入力'!$N$6="","",'②選手情報入力'!$N$6))))</f>
      </c>
      <c r="AC73">
        <f>IF(E73="","",IF('②選手情報入力'!N81="","",0))</f>
      </c>
      <c r="AD73">
        <f>IF(E73="","",IF('②選手情報入力'!N81="","",2))</f>
      </c>
      <c r="AE73">
        <f>IF(E73="","",IF('②選手情報入力'!O81="","",IF(I73=1,'種目情報'!$J$5,'種目情報'!$J$7)))</f>
      </c>
      <c r="AF73">
        <f>IF(E73="","",IF('②選手情報入力'!O81="","",IF(I73=1,IF('②選手情報入力'!$O$5="","",'②選手情報入力'!$O$5),IF('②選手情報入力'!$O$6="","",'②選手情報入力'!$O$6))))</f>
      </c>
      <c r="AG73">
        <f>IF(E73="","",IF('②選手情報入力'!O81="","",0))</f>
      </c>
      <c r="AH73">
        <f>IF(E73="","",IF('②選手情報入力'!O81="","",2))</f>
      </c>
    </row>
    <row r="74" spans="1:34" ht="13.5">
      <c r="A74">
        <f>IF(E74="","",I74*1000000+'①学校情報入力'!$D$3*1000+'②選手情報入力'!A82)</f>
      </c>
      <c r="B74">
        <f>IF(E74="","",'①学校情報入力'!$D$3)</f>
      </c>
      <c r="E74">
        <f>IF('②選手情報入力'!B82="","",'②選手情報入力'!B82)</f>
      </c>
      <c r="F74">
        <f>IF(E74="","",'②選手情報入力'!C82)</f>
      </c>
      <c r="G74">
        <f>IF(E74="","",'②選手情報入力'!D82)</f>
      </c>
      <c r="H74">
        <f t="shared" si="3"/>
      </c>
      <c r="I74">
        <f>IF(E74="","",IF('②選手情報入力'!F82="男",1,2))</f>
      </c>
      <c r="J74">
        <f>IF(E74="","",IF('②選手情報入力'!G82="","",'②選手情報入力'!G82))</f>
      </c>
      <c r="L74">
        <f t="shared" si="4"/>
      </c>
      <c r="M74">
        <f t="shared" si="5"/>
      </c>
      <c r="O74">
        <f>IF(E74="","",IF('②選手情報入力'!H82="","",IF(I74=1,VLOOKUP('②選手情報入力'!H82,'種目情報'!$A$4:$B$21,2,FALSE),VLOOKUP('②選手情報入力'!H82,'種目情報'!$E$4:$F$20,2,FALSE))))</f>
      </c>
      <c r="P74">
        <f>IF(E74="","",IF('②選手情報入力'!I82="","",'②選手情報入力'!I82))</f>
      </c>
      <c r="Q74" s="39">
        <f>IF(E74="","",IF('②選手情報入力'!H82="","",0))</f>
      </c>
      <c r="R74">
        <f>IF(E74="","",IF('②選手情報入力'!H82="","",IF(I74=1,VLOOKUP('②選手情報入力'!H82,'種目情報'!$A$4:$C$21,3,FALSE),VLOOKUP('②選手情報入力'!H82,'種目情報'!$E$4:$G$20,3,FALSE))))</f>
      </c>
      <c r="S74">
        <f>IF(E74="","",IF('②選手情報入力'!J82="","",IF(I74=1,VLOOKUP('②選手情報入力'!J82,'種目情報'!$A$4:$B$21,2,FALSE),VLOOKUP('②選手情報入力'!J82,'種目情報'!$E$4:$F$20,2,FALSE))))</f>
      </c>
      <c r="T74">
        <f>IF(E74="","",IF('②選手情報入力'!K82="","",'②選手情報入力'!K82))</f>
      </c>
      <c r="U74" s="39">
        <f>IF(E74="","",IF('②選手情報入力'!J82="","",0))</f>
      </c>
      <c r="V74">
        <f>IF(E74="","",IF('②選手情報入力'!J82="","",IF(I74=1,VLOOKUP('②選手情報入力'!J82,'種目情報'!$A$4:$C$21,3,FALSE),VLOOKUP('②選手情報入力'!J82,'種目情報'!$E$4:$G$20,3,FALSE))))</f>
      </c>
      <c r="W74">
        <f>IF(E74="","",IF('②選手情報入力'!L82="","",IF(I74=1,VLOOKUP('②選手情報入力'!L82,'種目情報'!$A$4:$B$21,2,FALSE),VLOOKUP('②選手情報入力'!L82,'種目情報'!$E$4:$F$20,2,FALSE))))</f>
      </c>
      <c r="X74">
        <f>IF(E74="","",IF('②選手情報入力'!M82="","",'②選手情報入力'!M82))</f>
      </c>
      <c r="Y74" s="39">
        <f>IF(E74="","",IF('②選手情報入力'!L82="","",0))</f>
      </c>
      <c r="Z74">
        <f>IF(E74="","",IF('②選手情報入力'!L82="","",IF(I74=1,VLOOKUP('②選手情報入力'!L82,'種目情報'!$A$4:$C$21,3,FALSE),VLOOKUP('②選手情報入力'!L82,'種目情報'!$E$4:$G$20,3,FALSE))))</f>
      </c>
      <c r="AA74">
        <f>IF(E74="","",IF('②選手情報入力'!N82="","",IF(I74=1,'種目情報'!$J$4,'種目情報'!$J$6)))</f>
      </c>
      <c r="AB74">
        <f>IF(E74="","",IF('②選手情報入力'!N82="","",IF(I74=1,IF('②選手情報入力'!$N$5="","",'②選手情報入力'!$N$5),IF('②選手情報入力'!$N$6="","",'②選手情報入力'!$N$6))))</f>
      </c>
      <c r="AC74">
        <f>IF(E74="","",IF('②選手情報入力'!N82="","",0))</f>
      </c>
      <c r="AD74">
        <f>IF(E74="","",IF('②選手情報入力'!N82="","",2))</f>
      </c>
      <c r="AE74">
        <f>IF(E74="","",IF('②選手情報入力'!O82="","",IF(I74=1,'種目情報'!$J$5,'種目情報'!$J$7)))</f>
      </c>
      <c r="AF74">
        <f>IF(E74="","",IF('②選手情報入力'!O82="","",IF(I74=1,IF('②選手情報入力'!$O$5="","",'②選手情報入力'!$O$5),IF('②選手情報入力'!$O$6="","",'②選手情報入力'!$O$6))))</f>
      </c>
      <c r="AG74">
        <f>IF(E74="","",IF('②選手情報入力'!O82="","",0))</f>
      </c>
      <c r="AH74">
        <f>IF(E74="","",IF('②選手情報入力'!O82="","",2))</f>
      </c>
    </row>
    <row r="75" spans="1:34" ht="13.5">
      <c r="A75">
        <f>IF(E75="","",I75*1000000+'①学校情報入力'!$D$3*1000+'②選手情報入力'!A83)</f>
      </c>
      <c r="B75">
        <f>IF(E75="","",'①学校情報入力'!$D$3)</f>
      </c>
      <c r="E75">
        <f>IF('②選手情報入力'!B83="","",'②選手情報入力'!B83)</f>
      </c>
      <c r="F75">
        <f>IF(E75="","",'②選手情報入力'!C83)</f>
      </c>
      <c r="G75">
        <f>IF(E75="","",'②選手情報入力'!D83)</f>
      </c>
      <c r="H75">
        <f t="shared" si="3"/>
      </c>
      <c r="I75">
        <f>IF(E75="","",IF('②選手情報入力'!F83="男",1,2))</f>
      </c>
      <c r="J75">
        <f>IF(E75="","",IF('②選手情報入力'!G83="","",'②選手情報入力'!G83))</f>
      </c>
      <c r="L75">
        <f t="shared" si="4"/>
      </c>
      <c r="M75">
        <f t="shared" si="5"/>
      </c>
      <c r="O75">
        <f>IF(E75="","",IF('②選手情報入力'!H83="","",IF(I75=1,VLOOKUP('②選手情報入力'!H83,'種目情報'!$A$4:$B$21,2,FALSE),VLOOKUP('②選手情報入力'!H83,'種目情報'!$E$4:$F$20,2,FALSE))))</f>
      </c>
      <c r="P75">
        <f>IF(E75="","",IF('②選手情報入力'!I83="","",'②選手情報入力'!I83))</f>
      </c>
      <c r="Q75" s="39">
        <f>IF(E75="","",IF('②選手情報入力'!H83="","",0))</f>
      </c>
      <c r="R75">
        <f>IF(E75="","",IF('②選手情報入力'!H83="","",IF(I75=1,VLOOKUP('②選手情報入力'!H83,'種目情報'!$A$4:$C$21,3,FALSE),VLOOKUP('②選手情報入力'!H83,'種目情報'!$E$4:$G$20,3,FALSE))))</f>
      </c>
      <c r="S75">
        <f>IF(E75="","",IF('②選手情報入力'!J83="","",IF(I75=1,VLOOKUP('②選手情報入力'!J83,'種目情報'!$A$4:$B$21,2,FALSE),VLOOKUP('②選手情報入力'!J83,'種目情報'!$E$4:$F$20,2,FALSE))))</f>
      </c>
      <c r="T75">
        <f>IF(E75="","",IF('②選手情報入力'!K83="","",'②選手情報入力'!K83))</f>
      </c>
      <c r="U75" s="39">
        <f>IF(E75="","",IF('②選手情報入力'!J83="","",0))</f>
      </c>
      <c r="V75">
        <f>IF(E75="","",IF('②選手情報入力'!J83="","",IF(I75=1,VLOOKUP('②選手情報入力'!J83,'種目情報'!$A$4:$C$21,3,FALSE),VLOOKUP('②選手情報入力'!J83,'種目情報'!$E$4:$G$20,3,FALSE))))</f>
      </c>
      <c r="W75">
        <f>IF(E75="","",IF('②選手情報入力'!L83="","",IF(I75=1,VLOOKUP('②選手情報入力'!L83,'種目情報'!$A$4:$B$21,2,FALSE),VLOOKUP('②選手情報入力'!L83,'種目情報'!$E$4:$F$20,2,FALSE))))</f>
      </c>
      <c r="X75">
        <f>IF(E75="","",IF('②選手情報入力'!M83="","",'②選手情報入力'!M83))</f>
      </c>
      <c r="Y75" s="39">
        <f>IF(E75="","",IF('②選手情報入力'!L83="","",0))</f>
      </c>
      <c r="Z75">
        <f>IF(E75="","",IF('②選手情報入力'!L83="","",IF(I75=1,VLOOKUP('②選手情報入力'!L83,'種目情報'!$A$4:$C$21,3,FALSE),VLOOKUP('②選手情報入力'!L83,'種目情報'!$E$4:$G$20,3,FALSE))))</f>
      </c>
      <c r="AA75">
        <f>IF(E75="","",IF('②選手情報入力'!N83="","",IF(I75=1,'種目情報'!$J$4,'種目情報'!$J$6)))</f>
      </c>
      <c r="AB75">
        <f>IF(E75="","",IF('②選手情報入力'!N83="","",IF(I75=1,IF('②選手情報入力'!$N$5="","",'②選手情報入力'!$N$5),IF('②選手情報入力'!$N$6="","",'②選手情報入力'!$N$6))))</f>
      </c>
      <c r="AC75">
        <f>IF(E75="","",IF('②選手情報入力'!N83="","",0))</f>
      </c>
      <c r="AD75">
        <f>IF(E75="","",IF('②選手情報入力'!N83="","",2))</f>
      </c>
      <c r="AE75">
        <f>IF(E75="","",IF('②選手情報入力'!O83="","",IF(I75=1,'種目情報'!$J$5,'種目情報'!$J$7)))</f>
      </c>
      <c r="AF75">
        <f>IF(E75="","",IF('②選手情報入力'!O83="","",IF(I75=1,IF('②選手情報入力'!$O$5="","",'②選手情報入力'!$O$5),IF('②選手情報入力'!$O$6="","",'②選手情報入力'!$O$6))))</f>
      </c>
      <c r="AG75">
        <f>IF(E75="","",IF('②選手情報入力'!O83="","",0))</f>
      </c>
      <c r="AH75">
        <f>IF(E75="","",IF('②選手情報入力'!O83="","",2))</f>
      </c>
    </row>
    <row r="76" spans="1:34" ht="13.5">
      <c r="A76">
        <f>IF(E76="","",I76*1000000+'①学校情報入力'!$D$3*1000+'②選手情報入力'!A84)</f>
      </c>
      <c r="B76">
        <f>IF(E76="","",'①学校情報入力'!$D$3)</f>
      </c>
      <c r="E76">
        <f>IF('②選手情報入力'!B84="","",'②選手情報入力'!B84)</f>
      </c>
      <c r="F76">
        <f>IF(E76="","",'②選手情報入力'!C84)</f>
      </c>
      <c r="G76">
        <f>IF(E76="","",'②選手情報入力'!D84)</f>
      </c>
      <c r="H76">
        <f t="shared" si="3"/>
      </c>
      <c r="I76">
        <f>IF(E76="","",IF('②選手情報入力'!F84="男",1,2))</f>
      </c>
      <c r="J76">
        <f>IF(E76="","",IF('②選手情報入力'!G84="","",'②選手情報入力'!G84))</f>
      </c>
      <c r="L76">
        <f t="shared" si="4"/>
      </c>
      <c r="M76">
        <f t="shared" si="5"/>
      </c>
      <c r="O76">
        <f>IF(E76="","",IF('②選手情報入力'!H84="","",IF(I76=1,VLOOKUP('②選手情報入力'!H84,'種目情報'!$A$4:$B$21,2,FALSE),VLOOKUP('②選手情報入力'!H84,'種目情報'!$E$4:$F$20,2,FALSE))))</f>
      </c>
      <c r="P76">
        <f>IF(E76="","",IF('②選手情報入力'!I84="","",'②選手情報入力'!I84))</f>
      </c>
      <c r="Q76" s="39">
        <f>IF(E76="","",IF('②選手情報入力'!H84="","",0))</f>
      </c>
      <c r="R76">
        <f>IF(E76="","",IF('②選手情報入力'!H84="","",IF(I76=1,VLOOKUP('②選手情報入力'!H84,'種目情報'!$A$4:$C$21,3,FALSE),VLOOKUP('②選手情報入力'!H84,'種目情報'!$E$4:$G$20,3,FALSE))))</f>
      </c>
      <c r="S76">
        <f>IF(E76="","",IF('②選手情報入力'!J84="","",IF(I76=1,VLOOKUP('②選手情報入力'!J84,'種目情報'!$A$4:$B$21,2,FALSE),VLOOKUP('②選手情報入力'!J84,'種目情報'!$E$4:$F$20,2,FALSE))))</f>
      </c>
      <c r="T76">
        <f>IF(E76="","",IF('②選手情報入力'!K84="","",'②選手情報入力'!K84))</f>
      </c>
      <c r="U76" s="39">
        <f>IF(E76="","",IF('②選手情報入力'!J84="","",0))</f>
      </c>
      <c r="V76">
        <f>IF(E76="","",IF('②選手情報入力'!J84="","",IF(I76=1,VLOOKUP('②選手情報入力'!J84,'種目情報'!$A$4:$C$21,3,FALSE),VLOOKUP('②選手情報入力'!J84,'種目情報'!$E$4:$G$20,3,FALSE))))</f>
      </c>
      <c r="W76">
        <f>IF(E76="","",IF('②選手情報入力'!L84="","",IF(I76=1,VLOOKUP('②選手情報入力'!L84,'種目情報'!$A$4:$B$21,2,FALSE),VLOOKUP('②選手情報入力'!L84,'種目情報'!$E$4:$F$20,2,FALSE))))</f>
      </c>
      <c r="X76">
        <f>IF(E76="","",IF('②選手情報入力'!M84="","",'②選手情報入力'!M84))</f>
      </c>
      <c r="Y76" s="39">
        <f>IF(E76="","",IF('②選手情報入力'!L84="","",0))</f>
      </c>
      <c r="Z76">
        <f>IF(E76="","",IF('②選手情報入力'!L84="","",IF(I76=1,VLOOKUP('②選手情報入力'!L84,'種目情報'!$A$4:$C$21,3,FALSE),VLOOKUP('②選手情報入力'!L84,'種目情報'!$E$4:$G$20,3,FALSE))))</f>
      </c>
      <c r="AA76">
        <f>IF(E76="","",IF('②選手情報入力'!N84="","",IF(I76=1,'種目情報'!$J$4,'種目情報'!$J$6)))</f>
      </c>
      <c r="AB76">
        <f>IF(E76="","",IF('②選手情報入力'!N84="","",IF(I76=1,IF('②選手情報入力'!$N$5="","",'②選手情報入力'!$N$5),IF('②選手情報入力'!$N$6="","",'②選手情報入力'!$N$6))))</f>
      </c>
      <c r="AC76">
        <f>IF(E76="","",IF('②選手情報入力'!N84="","",0))</f>
      </c>
      <c r="AD76">
        <f>IF(E76="","",IF('②選手情報入力'!N84="","",2))</f>
      </c>
      <c r="AE76">
        <f>IF(E76="","",IF('②選手情報入力'!O84="","",IF(I76=1,'種目情報'!$J$5,'種目情報'!$J$7)))</f>
      </c>
      <c r="AF76">
        <f>IF(E76="","",IF('②選手情報入力'!O84="","",IF(I76=1,IF('②選手情報入力'!$O$5="","",'②選手情報入力'!$O$5),IF('②選手情報入力'!$O$6="","",'②選手情報入力'!$O$6))))</f>
      </c>
      <c r="AG76">
        <f>IF(E76="","",IF('②選手情報入力'!O84="","",0))</f>
      </c>
      <c r="AH76">
        <f>IF(E76="","",IF('②選手情報入力'!O84="","",2))</f>
      </c>
    </row>
    <row r="77" spans="1:34" ht="13.5">
      <c r="A77">
        <f>IF(E77="","",I77*1000000+'①学校情報入力'!$D$3*1000+'②選手情報入力'!A85)</f>
      </c>
      <c r="B77">
        <f>IF(E77="","",'①学校情報入力'!$D$3)</f>
      </c>
      <c r="E77">
        <f>IF('②選手情報入力'!B85="","",'②選手情報入力'!B85)</f>
      </c>
      <c r="F77">
        <f>IF(E77="","",'②選手情報入力'!C85)</f>
      </c>
      <c r="G77">
        <f>IF(E77="","",'②選手情報入力'!D85)</f>
      </c>
      <c r="H77">
        <f t="shared" si="3"/>
      </c>
      <c r="I77">
        <f>IF(E77="","",IF('②選手情報入力'!F85="男",1,2))</f>
      </c>
      <c r="J77">
        <f>IF(E77="","",IF('②選手情報入力'!G85="","",'②選手情報入力'!G85))</f>
      </c>
      <c r="L77">
        <f t="shared" si="4"/>
      </c>
      <c r="M77">
        <f t="shared" si="5"/>
      </c>
      <c r="O77">
        <f>IF(E77="","",IF('②選手情報入力'!H85="","",IF(I77=1,VLOOKUP('②選手情報入力'!H85,'種目情報'!$A$4:$B$21,2,FALSE),VLOOKUP('②選手情報入力'!H85,'種目情報'!$E$4:$F$20,2,FALSE))))</f>
      </c>
      <c r="P77">
        <f>IF(E77="","",IF('②選手情報入力'!I85="","",'②選手情報入力'!I85))</f>
      </c>
      <c r="Q77" s="39">
        <f>IF(E77="","",IF('②選手情報入力'!H85="","",0))</f>
      </c>
      <c r="R77">
        <f>IF(E77="","",IF('②選手情報入力'!H85="","",IF(I77=1,VLOOKUP('②選手情報入力'!H85,'種目情報'!$A$4:$C$21,3,FALSE),VLOOKUP('②選手情報入力'!H85,'種目情報'!$E$4:$G$20,3,FALSE))))</f>
      </c>
      <c r="S77">
        <f>IF(E77="","",IF('②選手情報入力'!J85="","",IF(I77=1,VLOOKUP('②選手情報入力'!J85,'種目情報'!$A$4:$B$21,2,FALSE),VLOOKUP('②選手情報入力'!J85,'種目情報'!$E$4:$F$20,2,FALSE))))</f>
      </c>
      <c r="T77">
        <f>IF(E77="","",IF('②選手情報入力'!K85="","",'②選手情報入力'!K85))</f>
      </c>
      <c r="U77" s="39">
        <f>IF(E77="","",IF('②選手情報入力'!J85="","",0))</f>
      </c>
      <c r="V77">
        <f>IF(E77="","",IF('②選手情報入力'!J85="","",IF(I77=1,VLOOKUP('②選手情報入力'!J85,'種目情報'!$A$4:$C$21,3,FALSE),VLOOKUP('②選手情報入力'!J85,'種目情報'!$E$4:$G$20,3,FALSE))))</f>
      </c>
      <c r="W77">
        <f>IF(E77="","",IF('②選手情報入力'!L85="","",IF(I77=1,VLOOKUP('②選手情報入力'!L85,'種目情報'!$A$4:$B$21,2,FALSE),VLOOKUP('②選手情報入力'!L85,'種目情報'!$E$4:$F$20,2,FALSE))))</f>
      </c>
      <c r="X77">
        <f>IF(E77="","",IF('②選手情報入力'!M85="","",'②選手情報入力'!M85))</f>
      </c>
      <c r="Y77" s="39">
        <f>IF(E77="","",IF('②選手情報入力'!L85="","",0))</f>
      </c>
      <c r="Z77">
        <f>IF(E77="","",IF('②選手情報入力'!L85="","",IF(I77=1,VLOOKUP('②選手情報入力'!L85,'種目情報'!$A$4:$C$21,3,FALSE),VLOOKUP('②選手情報入力'!L85,'種目情報'!$E$4:$G$20,3,FALSE))))</f>
      </c>
      <c r="AA77">
        <f>IF(E77="","",IF('②選手情報入力'!N85="","",IF(I77=1,'種目情報'!$J$4,'種目情報'!$J$6)))</f>
      </c>
      <c r="AB77">
        <f>IF(E77="","",IF('②選手情報入力'!N85="","",IF(I77=1,IF('②選手情報入力'!$N$5="","",'②選手情報入力'!$N$5),IF('②選手情報入力'!$N$6="","",'②選手情報入力'!$N$6))))</f>
      </c>
      <c r="AC77">
        <f>IF(E77="","",IF('②選手情報入力'!N85="","",0))</f>
      </c>
      <c r="AD77">
        <f>IF(E77="","",IF('②選手情報入力'!N85="","",2))</f>
      </c>
      <c r="AE77">
        <f>IF(E77="","",IF('②選手情報入力'!O85="","",IF(I77=1,'種目情報'!$J$5,'種目情報'!$J$7)))</f>
      </c>
      <c r="AF77">
        <f>IF(E77="","",IF('②選手情報入力'!O85="","",IF(I77=1,IF('②選手情報入力'!$O$5="","",'②選手情報入力'!$O$5),IF('②選手情報入力'!$O$6="","",'②選手情報入力'!$O$6))))</f>
      </c>
      <c r="AG77">
        <f>IF(E77="","",IF('②選手情報入力'!O85="","",0))</f>
      </c>
      <c r="AH77">
        <f>IF(E77="","",IF('②選手情報入力'!O85="","",2))</f>
      </c>
    </row>
    <row r="78" spans="1:34" ht="13.5">
      <c r="A78">
        <f>IF(E78="","",I78*1000000+'①学校情報入力'!$D$3*1000+'②選手情報入力'!A86)</f>
      </c>
      <c r="B78">
        <f>IF(E78="","",'①学校情報入力'!$D$3)</f>
      </c>
      <c r="E78">
        <f>IF('②選手情報入力'!B86="","",'②選手情報入力'!B86)</f>
      </c>
      <c r="F78">
        <f>IF(E78="","",'②選手情報入力'!C86)</f>
      </c>
      <c r="G78">
        <f>IF(E78="","",'②選手情報入力'!D86)</f>
      </c>
      <c r="H78">
        <f t="shared" si="3"/>
      </c>
      <c r="I78">
        <f>IF(E78="","",IF('②選手情報入力'!F86="男",1,2))</f>
      </c>
      <c r="J78">
        <f>IF(E78="","",IF('②選手情報入力'!G86="","",'②選手情報入力'!G86))</f>
      </c>
      <c r="L78">
        <f t="shared" si="4"/>
      </c>
      <c r="M78">
        <f t="shared" si="5"/>
      </c>
      <c r="O78">
        <f>IF(E78="","",IF('②選手情報入力'!H86="","",IF(I78=1,VLOOKUP('②選手情報入力'!H86,'種目情報'!$A$4:$B$21,2,FALSE),VLOOKUP('②選手情報入力'!H86,'種目情報'!$E$4:$F$20,2,FALSE))))</f>
      </c>
      <c r="P78">
        <f>IF(E78="","",IF('②選手情報入力'!I86="","",'②選手情報入力'!I86))</f>
      </c>
      <c r="Q78" s="39">
        <f>IF(E78="","",IF('②選手情報入力'!H86="","",0))</f>
      </c>
      <c r="R78">
        <f>IF(E78="","",IF('②選手情報入力'!H86="","",IF(I78=1,VLOOKUP('②選手情報入力'!H86,'種目情報'!$A$4:$C$21,3,FALSE),VLOOKUP('②選手情報入力'!H86,'種目情報'!$E$4:$G$20,3,FALSE))))</f>
      </c>
      <c r="S78">
        <f>IF(E78="","",IF('②選手情報入力'!J86="","",IF(I78=1,VLOOKUP('②選手情報入力'!J86,'種目情報'!$A$4:$B$21,2,FALSE),VLOOKUP('②選手情報入力'!J86,'種目情報'!$E$4:$F$20,2,FALSE))))</f>
      </c>
      <c r="T78">
        <f>IF(E78="","",IF('②選手情報入力'!K86="","",'②選手情報入力'!K86))</f>
      </c>
      <c r="U78" s="39">
        <f>IF(E78="","",IF('②選手情報入力'!J86="","",0))</f>
      </c>
      <c r="V78">
        <f>IF(E78="","",IF('②選手情報入力'!J86="","",IF(I78=1,VLOOKUP('②選手情報入力'!J86,'種目情報'!$A$4:$C$21,3,FALSE),VLOOKUP('②選手情報入力'!J86,'種目情報'!$E$4:$G$20,3,FALSE))))</f>
      </c>
      <c r="W78">
        <f>IF(E78="","",IF('②選手情報入力'!L86="","",IF(I78=1,VLOOKUP('②選手情報入力'!L86,'種目情報'!$A$4:$B$21,2,FALSE),VLOOKUP('②選手情報入力'!L86,'種目情報'!$E$4:$F$20,2,FALSE))))</f>
      </c>
      <c r="X78">
        <f>IF(E78="","",IF('②選手情報入力'!M86="","",'②選手情報入力'!M86))</f>
      </c>
      <c r="Y78" s="39">
        <f>IF(E78="","",IF('②選手情報入力'!L86="","",0))</f>
      </c>
      <c r="Z78">
        <f>IF(E78="","",IF('②選手情報入力'!L86="","",IF(I78=1,VLOOKUP('②選手情報入力'!L86,'種目情報'!$A$4:$C$21,3,FALSE),VLOOKUP('②選手情報入力'!L86,'種目情報'!$E$4:$G$20,3,FALSE))))</f>
      </c>
      <c r="AA78">
        <f>IF(E78="","",IF('②選手情報入力'!N86="","",IF(I78=1,'種目情報'!$J$4,'種目情報'!$J$6)))</f>
      </c>
      <c r="AB78">
        <f>IF(E78="","",IF('②選手情報入力'!N86="","",IF(I78=1,IF('②選手情報入力'!$N$5="","",'②選手情報入力'!$N$5),IF('②選手情報入力'!$N$6="","",'②選手情報入力'!$N$6))))</f>
      </c>
      <c r="AC78">
        <f>IF(E78="","",IF('②選手情報入力'!N86="","",0))</f>
      </c>
      <c r="AD78">
        <f>IF(E78="","",IF('②選手情報入力'!N86="","",2))</f>
      </c>
      <c r="AE78">
        <f>IF(E78="","",IF('②選手情報入力'!O86="","",IF(I78=1,'種目情報'!$J$5,'種目情報'!$J$7)))</f>
      </c>
      <c r="AF78">
        <f>IF(E78="","",IF('②選手情報入力'!O86="","",IF(I78=1,IF('②選手情報入力'!$O$5="","",'②選手情報入力'!$O$5),IF('②選手情報入力'!$O$6="","",'②選手情報入力'!$O$6))))</f>
      </c>
      <c r="AG78">
        <f>IF(E78="","",IF('②選手情報入力'!O86="","",0))</f>
      </c>
      <c r="AH78">
        <f>IF(E78="","",IF('②選手情報入力'!O86="","",2))</f>
      </c>
    </row>
    <row r="79" spans="1:34" ht="13.5">
      <c r="A79">
        <f>IF(E79="","",I79*1000000+'①学校情報入力'!$D$3*1000+'②選手情報入力'!A87)</f>
      </c>
      <c r="B79">
        <f>IF(E79="","",'①学校情報入力'!$D$3)</f>
      </c>
      <c r="E79">
        <f>IF('②選手情報入力'!B87="","",'②選手情報入力'!B87)</f>
      </c>
      <c r="F79">
        <f>IF(E79="","",'②選手情報入力'!C87)</f>
      </c>
      <c r="G79">
        <f>IF(E79="","",'②選手情報入力'!D87)</f>
      </c>
      <c r="H79">
        <f t="shared" si="3"/>
      </c>
      <c r="I79">
        <f>IF(E79="","",IF('②選手情報入力'!F87="男",1,2))</f>
      </c>
      <c r="J79">
        <f>IF(E79="","",IF('②選手情報入力'!G87="","",'②選手情報入力'!G87))</f>
      </c>
      <c r="L79">
        <f t="shared" si="4"/>
      </c>
      <c r="M79">
        <f t="shared" si="5"/>
      </c>
      <c r="O79">
        <f>IF(E79="","",IF('②選手情報入力'!H87="","",IF(I79=1,VLOOKUP('②選手情報入力'!H87,'種目情報'!$A$4:$B$21,2,FALSE),VLOOKUP('②選手情報入力'!H87,'種目情報'!$E$4:$F$20,2,FALSE))))</f>
      </c>
      <c r="P79">
        <f>IF(E79="","",IF('②選手情報入力'!I87="","",'②選手情報入力'!I87))</f>
      </c>
      <c r="Q79" s="39">
        <f>IF(E79="","",IF('②選手情報入力'!H87="","",0))</f>
      </c>
      <c r="R79">
        <f>IF(E79="","",IF('②選手情報入力'!H87="","",IF(I79=1,VLOOKUP('②選手情報入力'!H87,'種目情報'!$A$4:$C$21,3,FALSE),VLOOKUP('②選手情報入力'!H87,'種目情報'!$E$4:$G$20,3,FALSE))))</f>
      </c>
      <c r="S79">
        <f>IF(E79="","",IF('②選手情報入力'!J87="","",IF(I79=1,VLOOKUP('②選手情報入力'!J87,'種目情報'!$A$4:$B$21,2,FALSE),VLOOKUP('②選手情報入力'!J87,'種目情報'!$E$4:$F$20,2,FALSE))))</f>
      </c>
      <c r="T79">
        <f>IF(E79="","",IF('②選手情報入力'!K87="","",'②選手情報入力'!K87))</f>
      </c>
      <c r="U79" s="39">
        <f>IF(E79="","",IF('②選手情報入力'!J87="","",0))</f>
      </c>
      <c r="V79">
        <f>IF(E79="","",IF('②選手情報入力'!J87="","",IF(I79=1,VLOOKUP('②選手情報入力'!J87,'種目情報'!$A$4:$C$21,3,FALSE),VLOOKUP('②選手情報入力'!J87,'種目情報'!$E$4:$G$20,3,FALSE))))</f>
      </c>
      <c r="W79">
        <f>IF(E79="","",IF('②選手情報入力'!L87="","",IF(I79=1,VLOOKUP('②選手情報入力'!L87,'種目情報'!$A$4:$B$21,2,FALSE),VLOOKUP('②選手情報入力'!L87,'種目情報'!$E$4:$F$20,2,FALSE))))</f>
      </c>
      <c r="X79">
        <f>IF(E79="","",IF('②選手情報入力'!M87="","",'②選手情報入力'!M87))</f>
      </c>
      <c r="Y79" s="39">
        <f>IF(E79="","",IF('②選手情報入力'!L87="","",0))</f>
      </c>
      <c r="Z79">
        <f>IF(E79="","",IF('②選手情報入力'!L87="","",IF(I79=1,VLOOKUP('②選手情報入力'!L87,'種目情報'!$A$4:$C$21,3,FALSE),VLOOKUP('②選手情報入力'!L87,'種目情報'!$E$4:$G$20,3,FALSE))))</f>
      </c>
      <c r="AA79">
        <f>IF(E79="","",IF('②選手情報入力'!N87="","",IF(I79=1,'種目情報'!$J$4,'種目情報'!$J$6)))</f>
      </c>
      <c r="AB79">
        <f>IF(E79="","",IF('②選手情報入力'!N87="","",IF(I79=1,IF('②選手情報入力'!$N$5="","",'②選手情報入力'!$N$5),IF('②選手情報入力'!$N$6="","",'②選手情報入力'!$N$6))))</f>
      </c>
      <c r="AC79">
        <f>IF(E79="","",IF('②選手情報入力'!N87="","",0))</f>
      </c>
      <c r="AD79">
        <f>IF(E79="","",IF('②選手情報入力'!N87="","",2))</f>
      </c>
      <c r="AE79">
        <f>IF(E79="","",IF('②選手情報入力'!O87="","",IF(I79=1,'種目情報'!$J$5,'種目情報'!$J$7)))</f>
      </c>
      <c r="AF79">
        <f>IF(E79="","",IF('②選手情報入力'!O87="","",IF(I79=1,IF('②選手情報入力'!$O$5="","",'②選手情報入力'!$O$5),IF('②選手情報入力'!$O$6="","",'②選手情報入力'!$O$6))))</f>
      </c>
      <c r="AG79">
        <f>IF(E79="","",IF('②選手情報入力'!O87="","",0))</f>
      </c>
      <c r="AH79">
        <f>IF(E79="","",IF('②選手情報入力'!O87="","",2))</f>
      </c>
    </row>
    <row r="80" spans="1:34" ht="13.5">
      <c r="A80">
        <f>IF(E80="","",I80*1000000+'①学校情報入力'!$D$3*1000+'②選手情報入力'!A88)</f>
      </c>
      <c r="B80">
        <f>IF(E80="","",'①学校情報入力'!$D$3)</f>
      </c>
      <c r="E80">
        <f>IF('②選手情報入力'!B88="","",'②選手情報入力'!B88)</f>
      </c>
      <c r="F80">
        <f>IF(E80="","",'②選手情報入力'!C88)</f>
      </c>
      <c r="G80">
        <f>IF(E80="","",'②選手情報入力'!D88)</f>
      </c>
      <c r="H80">
        <f t="shared" si="3"/>
      </c>
      <c r="I80">
        <f>IF(E80="","",IF('②選手情報入力'!F88="男",1,2))</f>
      </c>
      <c r="J80">
        <f>IF(E80="","",IF('②選手情報入力'!G88="","",'②選手情報入力'!G88))</f>
      </c>
      <c r="L80">
        <f t="shared" si="4"/>
      </c>
      <c r="M80">
        <f t="shared" si="5"/>
      </c>
      <c r="O80">
        <f>IF(E80="","",IF('②選手情報入力'!H88="","",IF(I80=1,VLOOKUP('②選手情報入力'!H88,'種目情報'!$A$4:$B$21,2,FALSE),VLOOKUP('②選手情報入力'!H88,'種目情報'!$E$4:$F$20,2,FALSE))))</f>
      </c>
      <c r="P80">
        <f>IF(E80="","",IF('②選手情報入力'!I88="","",'②選手情報入力'!I88))</f>
      </c>
      <c r="Q80" s="39">
        <f>IF(E80="","",IF('②選手情報入力'!H88="","",0))</f>
      </c>
      <c r="R80">
        <f>IF(E80="","",IF('②選手情報入力'!H88="","",IF(I80=1,VLOOKUP('②選手情報入力'!H88,'種目情報'!$A$4:$C$21,3,FALSE),VLOOKUP('②選手情報入力'!H88,'種目情報'!$E$4:$G$20,3,FALSE))))</f>
      </c>
      <c r="S80">
        <f>IF(E80="","",IF('②選手情報入力'!J88="","",IF(I80=1,VLOOKUP('②選手情報入力'!J88,'種目情報'!$A$4:$B$21,2,FALSE),VLOOKUP('②選手情報入力'!J88,'種目情報'!$E$4:$F$20,2,FALSE))))</f>
      </c>
      <c r="T80">
        <f>IF(E80="","",IF('②選手情報入力'!K88="","",'②選手情報入力'!K88))</f>
      </c>
      <c r="U80" s="39">
        <f>IF(E80="","",IF('②選手情報入力'!J88="","",0))</f>
      </c>
      <c r="V80">
        <f>IF(E80="","",IF('②選手情報入力'!J88="","",IF(I80=1,VLOOKUP('②選手情報入力'!J88,'種目情報'!$A$4:$C$21,3,FALSE),VLOOKUP('②選手情報入力'!J88,'種目情報'!$E$4:$G$20,3,FALSE))))</f>
      </c>
      <c r="W80">
        <f>IF(E80="","",IF('②選手情報入力'!L88="","",IF(I80=1,VLOOKUP('②選手情報入力'!L88,'種目情報'!$A$4:$B$21,2,FALSE),VLOOKUP('②選手情報入力'!L88,'種目情報'!$E$4:$F$20,2,FALSE))))</f>
      </c>
      <c r="X80">
        <f>IF(E80="","",IF('②選手情報入力'!M88="","",'②選手情報入力'!M88))</f>
      </c>
      <c r="Y80" s="39">
        <f>IF(E80="","",IF('②選手情報入力'!L88="","",0))</f>
      </c>
      <c r="Z80">
        <f>IF(E80="","",IF('②選手情報入力'!L88="","",IF(I80=1,VLOOKUP('②選手情報入力'!L88,'種目情報'!$A$4:$C$21,3,FALSE),VLOOKUP('②選手情報入力'!L88,'種目情報'!$E$4:$G$20,3,FALSE))))</f>
      </c>
      <c r="AA80">
        <f>IF(E80="","",IF('②選手情報入力'!N88="","",IF(I80=1,'種目情報'!$J$4,'種目情報'!$J$6)))</f>
      </c>
      <c r="AB80">
        <f>IF(E80="","",IF('②選手情報入力'!N88="","",IF(I80=1,IF('②選手情報入力'!$N$5="","",'②選手情報入力'!$N$5),IF('②選手情報入力'!$N$6="","",'②選手情報入力'!$N$6))))</f>
      </c>
      <c r="AC80">
        <f>IF(E80="","",IF('②選手情報入力'!N88="","",0))</f>
      </c>
      <c r="AD80">
        <f>IF(E80="","",IF('②選手情報入力'!N88="","",2))</f>
      </c>
      <c r="AE80">
        <f>IF(E80="","",IF('②選手情報入力'!O88="","",IF(I80=1,'種目情報'!$J$5,'種目情報'!$J$7)))</f>
      </c>
      <c r="AF80">
        <f>IF(E80="","",IF('②選手情報入力'!O88="","",IF(I80=1,IF('②選手情報入力'!$O$5="","",'②選手情報入力'!$O$5),IF('②選手情報入力'!$O$6="","",'②選手情報入力'!$O$6))))</f>
      </c>
      <c r="AG80">
        <f>IF(E80="","",IF('②選手情報入力'!O88="","",0))</f>
      </c>
      <c r="AH80">
        <f>IF(E80="","",IF('②選手情報入力'!O88="","",2))</f>
      </c>
    </row>
    <row r="81" spans="1:34" ht="13.5">
      <c r="A81">
        <f>IF(E81="","",I81*1000000+'①学校情報入力'!$D$3*1000+'②選手情報入力'!A89)</f>
      </c>
      <c r="B81">
        <f>IF(E81="","",'①学校情報入力'!$D$3)</f>
      </c>
      <c r="E81">
        <f>IF('②選手情報入力'!B89="","",'②選手情報入力'!B89)</f>
      </c>
      <c r="F81">
        <f>IF(E81="","",'②選手情報入力'!C89)</f>
      </c>
      <c r="G81">
        <f>IF(E81="","",'②選手情報入力'!D89)</f>
      </c>
      <c r="H81">
        <f t="shared" si="3"/>
      </c>
      <c r="I81">
        <f>IF(E81="","",IF('②選手情報入力'!F89="男",1,2))</f>
      </c>
      <c r="J81">
        <f>IF(E81="","",IF('②選手情報入力'!G89="","",'②選手情報入力'!G89))</f>
      </c>
      <c r="L81">
        <f t="shared" si="4"/>
      </c>
      <c r="M81">
        <f t="shared" si="5"/>
      </c>
      <c r="O81">
        <f>IF(E81="","",IF('②選手情報入力'!H89="","",IF(I81=1,VLOOKUP('②選手情報入力'!H89,'種目情報'!$A$4:$B$21,2,FALSE),VLOOKUP('②選手情報入力'!H89,'種目情報'!$E$4:$F$20,2,FALSE))))</f>
      </c>
      <c r="P81">
        <f>IF(E81="","",IF('②選手情報入力'!I89="","",'②選手情報入力'!I89))</f>
      </c>
      <c r="Q81" s="39">
        <f>IF(E81="","",IF('②選手情報入力'!H89="","",0))</f>
      </c>
      <c r="R81">
        <f>IF(E81="","",IF('②選手情報入力'!H89="","",IF(I81=1,VLOOKUP('②選手情報入力'!H89,'種目情報'!$A$4:$C$21,3,FALSE),VLOOKUP('②選手情報入力'!H89,'種目情報'!$E$4:$G$20,3,FALSE))))</f>
      </c>
      <c r="S81">
        <f>IF(E81="","",IF('②選手情報入力'!J89="","",IF(I81=1,VLOOKUP('②選手情報入力'!J89,'種目情報'!$A$4:$B$21,2,FALSE),VLOOKUP('②選手情報入力'!J89,'種目情報'!$E$4:$F$20,2,FALSE))))</f>
      </c>
      <c r="T81">
        <f>IF(E81="","",IF('②選手情報入力'!K89="","",'②選手情報入力'!K89))</f>
      </c>
      <c r="U81" s="39">
        <f>IF(E81="","",IF('②選手情報入力'!J89="","",0))</f>
      </c>
      <c r="V81">
        <f>IF(E81="","",IF('②選手情報入力'!J89="","",IF(I81=1,VLOOKUP('②選手情報入力'!J89,'種目情報'!$A$4:$C$21,3,FALSE),VLOOKUP('②選手情報入力'!J89,'種目情報'!$E$4:$G$20,3,FALSE))))</f>
      </c>
      <c r="W81">
        <f>IF(E81="","",IF('②選手情報入力'!L89="","",IF(I81=1,VLOOKUP('②選手情報入力'!L89,'種目情報'!$A$4:$B$21,2,FALSE),VLOOKUP('②選手情報入力'!L89,'種目情報'!$E$4:$F$20,2,FALSE))))</f>
      </c>
      <c r="X81">
        <f>IF(E81="","",IF('②選手情報入力'!M89="","",'②選手情報入力'!M89))</f>
      </c>
      <c r="Y81" s="39">
        <f>IF(E81="","",IF('②選手情報入力'!L89="","",0))</f>
      </c>
      <c r="Z81">
        <f>IF(E81="","",IF('②選手情報入力'!L89="","",IF(I81=1,VLOOKUP('②選手情報入力'!L89,'種目情報'!$A$4:$C$21,3,FALSE),VLOOKUP('②選手情報入力'!L89,'種目情報'!$E$4:$G$20,3,FALSE))))</f>
      </c>
      <c r="AA81">
        <f>IF(E81="","",IF('②選手情報入力'!N89="","",IF(I81=1,'種目情報'!$J$4,'種目情報'!$J$6)))</f>
      </c>
      <c r="AB81">
        <f>IF(E81="","",IF('②選手情報入力'!N89="","",IF(I81=1,IF('②選手情報入力'!$N$5="","",'②選手情報入力'!$N$5),IF('②選手情報入力'!$N$6="","",'②選手情報入力'!$N$6))))</f>
      </c>
      <c r="AC81">
        <f>IF(E81="","",IF('②選手情報入力'!N89="","",0))</f>
      </c>
      <c r="AD81">
        <f>IF(E81="","",IF('②選手情報入力'!N89="","",2))</f>
      </c>
      <c r="AE81">
        <f>IF(E81="","",IF('②選手情報入力'!O89="","",IF(I81=1,'種目情報'!$J$5,'種目情報'!$J$7)))</f>
      </c>
      <c r="AF81">
        <f>IF(E81="","",IF('②選手情報入力'!O89="","",IF(I81=1,IF('②選手情報入力'!$O$5="","",'②選手情報入力'!$O$5),IF('②選手情報入力'!$O$6="","",'②選手情報入力'!$O$6))))</f>
      </c>
      <c r="AG81">
        <f>IF(E81="","",IF('②選手情報入力'!O89="","",0))</f>
      </c>
      <c r="AH81">
        <f>IF(E81="","",IF('②選手情報入力'!O89="","",2))</f>
      </c>
    </row>
    <row r="82" spans="1:34" ht="13.5">
      <c r="A82">
        <f>IF(E82="","",I82*1000000+'①学校情報入力'!$D$3*1000+'②選手情報入力'!A90)</f>
      </c>
      <c r="B82">
        <f>IF(E82="","",'①学校情報入力'!$D$3)</f>
      </c>
      <c r="E82">
        <f>IF('②選手情報入力'!B90="","",'②選手情報入力'!B90)</f>
      </c>
      <c r="F82">
        <f>IF(E82="","",'②選手情報入力'!C90)</f>
      </c>
      <c r="G82">
        <f>IF(E82="","",'②選手情報入力'!D90)</f>
      </c>
      <c r="H82">
        <f t="shared" si="3"/>
      </c>
      <c r="I82">
        <f>IF(E82="","",IF('②選手情報入力'!F90="男",1,2))</f>
      </c>
      <c r="J82">
        <f>IF(E82="","",IF('②選手情報入力'!G90="","",'②選手情報入力'!G90))</f>
      </c>
      <c r="L82">
        <f t="shared" si="4"/>
      </c>
      <c r="M82">
        <f t="shared" si="5"/>
      </c>
      <c r="O82">
        <f>IF(E82="","",IF('②選手情報入力'!H90="","",IF(I82=1,VLOOKUP('②選手情報入力'!H90,'種目情報'!$A$4:$B$21,2,FALSE),VLOOKUP('②選手情報入力'!H90,'種目情報'!$E$4:$F$20,2,FALSE))))</f>
      </c>
      <c r="P82">
        <f>IF(E82="","",IF('②選手情報入力'!I90="","",'②選手情報入力'!I90))</f>
      </c>
      <c r="Q82" s="39">
        <f>IF(E82="","",IF('②選手情報入力'!H90="","",0))</f>
      </c>
      <c r="R82">
        <f>IF(E82="","",IF('②選手情報入力'!H90="","",IF(I82=1,VLOOKUP('②選手情報入力'!H90,'種目情報'!$A$4:$C$21,3,FALSE),VLOOKUP('②選手情報入力'!H90,'種目情報'!$E$4:$G$20,3,FALSE))))</f>
      </c>
      <c r="S82">
        <f>IF(E82="","",IF('②選手情報入力'!J90="","",IF(I82=1,VLOOKUP('②選手情報入力'!J90,'種目情報'!$A$4:$B$21,2,FALSE),VLOOKUP('②選手情報入力'!J90,'種目情報'!$E$4:$F$20,2,FALSE))))</f>
      </c>
      <c r="T82">
        <f>IF(E82="","",IF('②選手情報入力'!K90="","",'②選手情報入力'!K90))</f>
      </c>
      <c r="U82" s="39">
        <f>IF(E82="","",IF('②選手情報入力'!J90="","",0))</f>
      </c>
      <c r="V82">
        <f>IF(E82="","",IF('②選手情報入力'!J90="","",IF(I82=1,VLOOKUP('②選手情報入力'!J90,'種目情報'!$A$4:$C$21,3,FALSE),VLOOKUP('②選手情報入力'!J90,'種目情報'!$E$4:$G$20,3,FALSE))))</f>
      </c>
      <c r="W82">
        <f>IF(E82="","",IF('②選手情報入力'!L90="","",IF(I82=1,VLOOKUP('②選手情報入力'!L90,'種目情報'!$A$4:$B$21,2,FALSE),VLOOKUP('②選手情報入力'!L90,'種目情報'!$E$4:$F$20,2,FALSE))))</f>
      </c>
      <c r="X82">
        <f>IF(E82="","",IF('②選手情報入力'!M90="","",'②選手情報入力'!M90))</f>
      </c>
      <c r="Y82" s="39">
        <f>IF(E82="","",IF('②選手情報入力'!L90="","",0))</f>
      </c>
      <c r="Z82">
        <f>IF(E82="","",IF('②選手情報入力'!L90="","",IF(I82=1,VLOOKUP('②選手情報入力'!L90,'種目情報'!$A$4:$C$21,3,FALSE),VLOOKUP('②選手情報入力'!L90,'種目情報'!$E$4:$G$20,3,FALSE))))</f>
      </c>
      <c r="AA82">
        <f>IF(E82="","",IF('②選手情報入力'!N90="","",IF(I82=1,'種目情報'!$J$4,'種目情報'!$J$6)))</f>
      </c>
      <c r="AB82">
        <f>IF(E82="","",IF('②選手情報入力'!N90="","",IF(I82=1,IF('②選手情報入力'!$N$5="","",'②選手情報入力'!$N$5),IF('②選手情報入力'!$N$6="","",'②選手情報入力'!$N$6))))</f>
      </c>
      <c r="AC82">
        <f>IF(E82="","",IF('②選手情報入力'!N90="","",0))</f>
      </c>
      <c r="AD82">
        <f>IF(E82="","",IF('②選手情報入力'!N90="","",2))</f>
      </c>
      <c r="AE82">
        <f>IF(E82="","",IF('②選手情報入力'!O90="","",IF(I82=1,'種目情報'!$J$5,'種目情報'!$J$7)))</f>
      </c>
      <c r="AF82">
        <f>IF(E82="","",IF('②選手情報入力'!O90="","",IF(I82=1,IF('②選手情報入力'!$O$5="","",'②選手情報入力'!$O$5),IF('②選手情報入力'!$O$6="","",'②選手情報入力'!$O$6))))</f>
      </c>
      <c r="AG82">
        <f>IF(E82="","",IF('②選手情報入力'!O90="","",0))</f>
      </c>
      <c r="AH82">
        <f>IF(E82="","",IF('②選手情報入力'!O90="","",2))</f>
      </c>
    </row>
    <row r="83" spans="1:34" ht="13.5">
      <c r="A83">
        <f>IF(E83="","",I83*1000000+'①学校情報入力'!$D$3*1000+'②選手情報入力'!A91)</f>
      </c>
      <c r="B83">
        <f>IF(E83="","",'①学校情報入力'!$D$3)</f>
      </c>
      <c r="E83">
        <f>IF('②選手情報入力'!B91="","",'②選手情報入力'!B91)</f>
      </c>
      <c r="F83">
        <f>IF(E83="","",'②選手情報入力'!C91)</f>
      </c>
      <c r="G83">
        <f>IF(E83="","",'②選手情報入力'!D91)</f>
      </c>
      <c r="H83">
        <f t="shared" si="3"/>
      </c>
      <c r="I83">
        <f>IF(E83="","",IF('②選手情報入力'!F91="男",1,2))</f>
      </c>
      <c r="J83">
        <f>IF(E83="","",IF('②選手情報入力'!G91="","",'②選手情報入力'!G91))</f>
      </c>
      <c r="L83">
        <f t="shared" si="4"/>
      </c>
      <c r="M83">
        <f t="shared" si="5"/>
      </c>
      <c r="O83">
        <f>IF(E83="","",IF('②選手情報入力'!H91="","",IF(I83=1,VLOOKUP('②選手情報入力'!H91,'種目情報'!$A$4:$B$21,2,FALSE),VLOOKUP('②選手情報入力'!H91,'種目情報'!$E$4:$F$20,2,FALSE))))</f>
      </c>
      <c r="P83">
        <f>IF(E83="","",IF('②選手情報入力'!I91="","",'②選手情報入力'!I91))</f>
      </c>
      <c r="Q83" s="39">
        <f>IF(E83="","",IF('②選手情報入力'!H91="","",0))</f>
      </c>
      <c r="R83">
        <f>IF(E83="","",IF('②選手情報入力'!H91="","",IF(I83=1,VLOOKUP('②選手情報入力'!H91,'種目情報'!$A$4:$C$21,3,FALSE),VLOOKUP('②選手情報入力'!H91,'種目情報'!$E$4:$G$20,3,FALSE))))</f>
      </c>
      <c r="S83">
        <f>IF(E83="","",IF('②選手情報入力'!J91="","",IF(I83=1,VLOOKUP('②選手情報入力'!J91,'種目情報'!$A$4:$B$21,2,FALSE),VLOOKUP('②選手情報入力'!J91,'種目情報'!$E$4:$F$20,2,FALSE))))</f>
      </c>
      <c r="T83">
        <f>IF(E83="","",IF('②選手情報入力'!K91="","",'②選手情報入力'!K91))</f>
      </c>
      <c r="U83" s="39">
        <f>IF(E83="","",IF('②選手情報入力'!J91="","",0))</f>
      </c>
      <c r="V83">
        <f>IF(E83="","",IF('②選手情報入力'!J91="","",IF(I83=1,VLOOKUP('②選手情報入力'!J91,'種目情報'!$A$4:$C$21,3,FALSE),VLOOKUP('②選手情報入力'!J91,'種目情報'!$E$4:$G$20,3,FALSE))))</f>
      </c>
      <c r="W83">
        <f>IF(E83="","",IF('②選手情報入力'!L91="","",IF(I83=1,VLOOKUP('②選手情報入力'!L91,'種目情報'!$A$4:$B$21,2,FALSE),VLOOKUP('②選手情報入力'!L91,'種目情報'!$E$4:$F$20,2,FALSE))))</f>
      </c>
      <c r="X83">
        <f>IF(E83="","",IF('②選手情報入力'!M91="","",'②選手情報入力'!M91))</f>
      </c>
      <c r="Y83" s="39">
        <f>IF(E83="","",IF('②選手情報入力'!L91="","",0))</f>
      </c>
      <c r="Z83">
        <f>IF(E83="","",IF('②選手情報入力'!L91="","",IF(I83=1,VLOOKUP('②選手情報入力'!L91,'種目情報'!$A$4:$C$21,3,FALSE),VLOOKUP('②選手情報入力'!L91,'種目情報'!$E$4:$G$20,3,FALSE))))</f>
      </c>
      <c r="AA83">
        <f>IF(E83="","",IF('②選手情報入力'!N91="","",IF(I83=1,'種目情報'!$J$4,'種目情報'!$J$6)))</f>
      </c>
      <c r="AB83">
        <f>IF(E83="","",IF('②選手情報入力'!N91="","",IF(I83=1,IF('②選手情報入力'!$N$5="","",'②選手情報入力'!$N$5),IF('②選手情報入力'!$N$6="","",'②選手情報入力'!$N$6))))</f>
      </c>
      <c r="AC83">
        <f>IF(E83="","",IF('②選手情報入力'!N91="","",0))</f>
      </c>
      <c r="AD83">
        <f>IF(E83="","",IF('②選手情報入力'!N91="","",2))</f>
      </c>
      <c r="AE83">
        <f>IF(E83="","",IF('②選手情報入力'!O91="","",IF(I83=1,'種目情報'!$J$5,'種目情報'!$J$7)))</f>
      </c>
      <c r="AF83">
        <f>IF(E83="","",IF('②選手情報入力'!O91="","",IF(I83=1,IF('②選手情報入力'!$O$5="","",'②選手情報入力'!$O$5),IF('②選手情報入力'!$O$6="","",'②選手情報入力'!$O$6))))</f>
      </c>
      <c r="AG83">
        <f>IF(E83="","",IF('②選手情報入力'!O91="","",0))</f>
      </c>
      <c r="AH83">
        <f>IF(E83="","",IF('②選手情報入力'!O91="","",2))</f>
      </c>
    </row>
    <row r="84" spans="1:34" ht="13.5">
      <c r="A84">
        <f>IF(E84="","",I84*1000000+'①学校情報入力'!$D$3*1000+'②選手情報入力'!A92)</f>
      </c>
      <c r="B84">
        <f>IF(E84="","",'①学校情報入力'!$D$3)</f>
      </c>
      <c r="E84">
        <f>IF('②選手情報入力'!B92="","",'②選手情報入力'!B92)</f>
      </c>
      <c r="F84">
        <f>IF(E84="","",'②選手情報入力'!C92)</f>
      </c>
      <c r="G84">
        <f>IF(E84="","",'②選手情報入力'!D92)</f>
      </c>
      <c r="H84">
        <f t="shared" si="3"/>
      </c>
      <c r="I84">
        <f>IF(E84="","",IF('②選手情報入力'!F92="男",1,2))</f>
      </c>
      <c r="J84">
        <f>IF(E84="","",IF('②選手情報入力'!G92="","",'②選手情報入力'!G92))</f>
      </c>
      <c r="L84">
        <f t="shared" si="4"/>
      </c>
      <c r="M84">
        <f t="shared" si="5"/>
      </c>
      <c r="O84">
        <f>IF(E84="","",IF('②選手情報入力'!H92="","",IF(I84=1,VLOOKUP('②選手情報入力'!H92,'種目情報'!$A$4:$B$21,2,FALSE),VLOOKUP('②選手情報入力'!H92,'種目情報'!$E$4:$F$20,2,FALSE))))</f>
      </c>
      <c r="P84">
        <f>IF(E84="","",IF('②選手情報入力'!I92="","",'②選手情報入力'!I92))</f>
      </c>
      <c r="Q84" s="39">
        <f>IF(E84="","",IF('②選手情報入力'!H92="","",0))</f>
      </c>
      <c r="R84">
        <f>IF(E84="","",IF('②選手情報入力'!H92="","",IF(I84=1,VLOOKUP('②選手情報入力'!H92,'種目情報'!$A$4:$C$21,3,FALSE),VLOOKUP('②選手情報入力'!H92,'種目情報'!$E$4:$G$20,3,FALSE))))</f>
      </c>
      <c r="S84">
        <f>IF(E84="","",IF('②選手情報入力'!J92="","",IF(I84=1,VLOOKUP('②選手情報入力'!J92,'種目情報'!$A$4:$B$21,2,FALSE),VLOOKUP('②選手情報入力'!J92,'種目情報'!$E$4:$F$20,2,FALSE))))</f>
      </c>
      <c r="T84">
        <f>IF(E84="","",IF('②選手情報入力'!K92="","",'②選手情報入力'!K92))</f>
      </c>
      <c r="U84" s="39">
        <f>IF(E84="","",IF('②選手情報入力'!J92="","",0))</f>
      </c>
      <c r="V84">
        <f>IF(E84="","",IF('②選手情報入力'!J92="","",IF(I84=1,VLOOKUP('②選手情報入力'!J92,'種目情報'!$A$4:$C$21,3,FALSE),VLOOKUP('②選手情報入力'!J92,'種目情報'!$E$4:$G$20,3,FALSE))))</f>
      </c>
      <c r="W84">
        <f>IF(E84="","",IF('②選手情報入力'!L92="","",IF(I84=1,VLOOKUP('②選手情報入力'!L92,'種目情報'!$A$4:$B$21,2,FALSE),VLOOKUP('②選手情報入力'!L92,'種目情報'!$E$4:$F$20,2,FALSE))))</f>
      </c>
      <c r="X84">
        <f>IF(E84="","",IF('②選手情報入力'!M92="","",'②選手情報入力'!M92))</f>
      </c>
      <c r="Y84" s="39">
        <f>IF(E84="","",IF('②選手情報入力'!L92="","",0))</f>
      </c>
      <c r="Z84">
        <f>IF(E84="","",IF('②選手情報入力'!L92="","",IF(I84=1,VLOOKUP('②選手情報入力'!L92,'種目情報'!$A$4:$C$21,3,FALSE),VLOOKUP('②選手情報入力'!L92,'種目情報'!$E$4:$G$20,3,FALSE))))</f>
      </c>
      <c r="AA84">
        <f>IF(E84="","",IF('②選手情報入力'!N92="","",IF(I84=1,'種目情報'!$J$4,'種目情報'!$J$6)))</f>
      </c>
      <c r="AB84">
        <f>IF(E84="","",IF('②選手情報入力'!N92="","",IF(I84=1,IF('②選手情報入力'!$N$5="","",'②選手情報入力'!$N$5),IF('②選手情報入力'!$N$6="","",'②選手情報入力'!$N$6))))</f>
      </c>
      <c r="AC84">
        <f>IF(E84="","",IF('②選手情報入力'!N92="","",0))</f>
      </c>
      <c r="AD84">
        <f>IF(E84="","",IF('②選手情報入力'!N92="","",2))</f>
      </c>
      <c r="AE84">
        <f>IF(E84="","",IF('②選手情報入力'!O92="","",IF(I84=1,'種目情報'!$J$5,'種目情報'!$J$7)))</f>
      </c>
      <c r="AF84">
        <f>IF(E84="","",IF('②選手情報入力'!O92="","",IF(I84=1,IF('②選手情報入力'!$O$5="","",'②選手情報入力'!$O$5),IF('②選手情報入力'!$O$6="","",'②選手情報入力'!$O$6))))</f>
      </c>
      <c r="AG84">
        <f>IF(E84="","",IF('②選手情報入力'!O92="","",0))</f>
      </c>
      <c r="AH84">
        <f>IF(E84="","",IF('②選手情報入力'!O92="","",2))</f>
      </c>
    </row>
    <row r="85" spans="1:34" ht="13.5">
      <c r="A85">
        <f>IF(E85="","",I85*1000000+'①学校情報入力'!$D$3*1000+'②選手情報入力'!A93)</f>
      </c>
      <c r="B85">
        <f>IF(E85="","",'①学校情報入力'!$D$3)</f>
      </c>
      <c r="E85">
        <f>IF('②選手情報入力'!B93="","",'②選手情報入力'!B93)</f>
      </c>
      <c r="F85">
        <f>IF(E85="","",'②選手情報入力'!C93)</f>
      </c>
      <c r="G85">
        <f>IF(E85="","",'②選手情報入力'!D93)</f>
      </c>
      <c r="H85">
        <f t="shared" si="3"/>
      </c>
      <c r="I85">
        <f>IF(E85="","",IF('②選手情報入力'!F93="男",1,2))</f>
      </c>
      <c r="J85">
        <f>IF(E85="","",IF('②選手情報入力'!G93="","",'②選手情報入力'!G93))</f>
      </c>
      <c r="L85">
        <f t="shared" si="4"/>
      </c>
      <c r="M85">
        <f t="shared" si="5"/>
      </c>
      <c r="O85">
        <f>IF(E85="","",IF('②選手情報入力'!H93="","",IF(I85=1,VLOOKUP('②選手情報入力'!H93,'種目情報'!$A$4:$B$21,2,FALSE),VLOOKUP('②選手情報入力'!H93,'種目情報'!$E$4:$F$20,2,FALSE))))</f>
      </c>
      <c r="P85">
        <f>IF(E85="","",IF('②選手情報入力'!I93="","",'②選手情報入力'!I93))</f>
      </c>
      <c r="Q85" s="39">
        <f>IF(E85="","",IF('②選手情報入力'!H93="","",0))</f>
      </c>
      <c r="R85">
        <f>IF(E85="","",IF('②選手情報入力'!H93="","",IF(I85=1,VLOOKUP('②選手情報入力'!H93,'種目情報'!$A$4:$C$21,3,FALSE),VLOOKUP('②選手情報入力'!H93,'種目情報'!$E$4:$G$20,3,FALSE))))</f>
      </c>
      <c r="S85">
        <f>IF(E85="","",IF('②選手情報入力'!J93="","",IF(I85=1,VLOOKUP('②選手情報入力'!J93,'種目情報'!$A$4:$B$21,2,FALSE),VLOOKUP('②選手情報入力'!J93,'種目情報'!$E$4:$F$20,2,FALSE))))</f>
      </c>
      <c r="T85">
        <f>IF(E85="","",IF('②選手情報入力'!K93="","",'②選手情報入力'!K93))</f>
      </c>
      <c r="U85" s="39">
        <f>IF(E85="","",IF('②選手情報入力'!J93="","",0))</f>
      </c>
      <c r="V85">
        <f>IF(E85="","",IF('②選手情報入力'!J93="","",IF(I85=1,VLOOKUP('②選手情報入力'!J93,'種目情報'!$A$4:$C$21,3,FALSE),VLOOKUP('②選手情報入力'!J93,'種目情報'!$E$4:$G$20,3,FALSE))))</f>
      </c>
      <c r="W85">
        <f>IF(E85="","",IF('②選手情報入力'!L93="","",IF(I85=1,VLOOKUP('②選手情報入力'!L93,'種目情報'!$A$4:$B$21,2,FALSE),VLOOKUP('②選手情報入力'!L93,'種目情報'!$E$4:$F$20,2,FALSE))))</f>
      </c>
      <c r="X85">
        <f>IF(E85="","",IF('②選手情報入力'!M93="","",'②選手情報入力'!M93))</f>
      </c>
      <c r="Y85" s="39">
        <f>IF(E85="","",IF('②選手情報入力'!L93="","",0))</f>
      </c>
      <c r="Z85">
        <f>IF(E85="","",IF('②選手情報入力'!L93="","",IF(I85=1,VLOOKUP('②選手情報入力'!L93,'種目情報'!$A$4:$C$21,3,FALSE),VLOOKUP('②選手情報入力'!L93,'種目情報'!$E$4:$G$20,3,FALSE))))</f>
      </c>
      <c r="AA85">
        <f>IF(E85="","",IF('②選手情報入力'!N93="","",IF(I85=1,'種目情報'!$J$4,'種目情報'!$J$6)))</f>
      </c>
      <c r="AB85">
        <f>IF(E85="","",IF('②選手情報入力'!N93="","",IF(I85=1,IF('②選手情報入力'!$N$5="","",'②選手情報入力'!$N$5),IF('②選手情報入力'!$N$6="","",'②選手情報入力'!$N$6))))</f>
      </c>
      <c r="AC85">
        <f>IF(E85="","",IF('②選手情報入力'!N93="","",0))</f>
      </c>
      <c r="AD85">
        <f>IF(E85="","",IF('②選手情報入力'!N93="","",2))</f>
      </c>
      <c r="AE85">
        <f>IF(E85="","",IF('②選手情報入力'!O93="","",IF(I85=1,'種目情報'!$J$5,'種目情報'!$J$7)))</f>
      </c>
      <c r="AF85">
        <f>IF(E85="","",IF('②選手情報入力'!O93="","",IF(I85=1,IF('②選手情報入力'!$O$5="","",'②選手情報入力'!$O$5),IF('②選手情報入力'!$O$6="","",'②選手情報入力'!$O$6))))</f>
      </c>
      <c r="AG85">
        <f>IF(E85="","",IF('②選手情報入力'!O93="","",0))</f>
      </c>
      <c r="AH85">
        <f>IF(E85="","",IF('②選手情報入力'!O93="","",2))</f>
      </c>
    </row>
    <row r="86" spans="1:34" ht="13.5">
      <c r="A86">
        <f>IF(E86="","",I86*1000000+'①学校情報入力'!$D$3*1000+'②選手情報入力'!A94)</f>
      </c>
      <c r="B86">
        <f>IF(E86="","",'①学校情報入力'!$D$3)</f>
      </c>
      <c r="E86">
        <f>IF('②選手情報入力'!B94="","",'②選手情報入力'!B94)</f>
      </c>
      <c r="F86">
        <f>IF(E86="","",'②選手情報入力'!C94)</f>
      </c>
      <c r="G86">
        <f>IF(E86="","",'②選手情報入力'!D94)</f>
      </c>
      <c r="H86">
        <f t="shared" si="3"/>
      </c>
      <c r="I86">
        <f>IF(E86="","",IF('②選手情報入力'!F94="男",1,2))</f>
      </c>
      <c r="J86">
        <f>IF(E86="","",IF('②選手情報入力'!G94="","",'②選手情報入力'!G94))</f>
      </c>
      <c r="L86">
        <f t="shared" si="4"/>
      </c>
      <c r="M86">
        <f t="shared" si="5"/>
      </c>
      <c r="O86">
        <f>IF(E86="","",IF('②選手情報入力'!H94="","",IF(I86=1,VLOOKUP('②選手情報入力'!H94,'種目情報'!$A$4:$B$21,2,FALSE),VLOOKUP('②選手情報入力'!H94,'種目情報'!$E$4:$F$20,2,FALSE))))</f>
      </c>
      <c r="P86">
        <f>IF(E86="","",IF('②選手情報入力'!I94="","",'②選手情報入力'!I94))</f>
      </c>
      <c r="Q86" s="39">
        <f>IF(E86="","",IF('②選手情報入力'!H94="","",0))</f>
      </c>
      <c r="R86">
        <f>IF(E86="","",IF('②選手情報入力'!H94="","",IF(I86=1,VLOOKUP('②選手情報入力'!H94,'種目情報'!$A$4:$C$21,3,FALSE),VLOOKUP('②選手情報入力'!H94,'種目情報'!$E$4:$G$20,3,FALSE))))</f>
      </c>
      <c r="S86">
        <f>IF(E86="","",IF('②選手情報入力'!J94="","",IF(I86=1,VLOOKUP('②選手情報入力'!J94,'種目情報'!$A$4:$B$21,2,FALSE),VLOOKUP('②選手情報入力'!J94,'種目情報'!$E$4:$F$20,2,FALSE))))</f>
      </c>
      <c r="T86">
        <f>IF(E86="","",IF('②選手情報入力'!K94="","",'②選手情報入力'!K94))</f>
      </c>
      <c r="U86" s="39">
        <f>IF(E86="","",IF('②選手情報入力'!J94="","",0))</f>
      </c>
      <c r="V86">
        <f>IF(E86="","",IF('②選手情報入力'!J94="","",IF(I86=1,VLOOKUP('②選手情報入力'!J94,'種目情報'!$A$4:$C$21,3,FALSE),VLOOKUP('②選手情報入力'!J94,'種目情報'!$E$4:$G$20,3,FALSE))))</f>
      </c>
      <c r="W86">
        <f>IF(E86="","",IF('②選手情報入力'!L94="","",IF(I86=1,VLOOKUP('②選手情報入力'!L94,'種目情報'!$A$4:$B$21,2,FALSE),VLOOKUP('②選手情報入力'!L94,'種目情報'!$E$4:$F$20,2,FALSE))))</f>
      </c>
      <c r="X86">
        <f>IF(E86="","",IF('②選手情報入力'!M94="","",'②選手情報入力'!M94))</f>
      </c>
      <c r="Y86" s="39">
        <f>IF(E86="","",IF('②選手情報入力'!L94="","",0))</f>
      </c>
      <c r="Z86">
        <f>IF(E86="","",IF('②選手情報入力'!L94="","",IF(I86=1,VLOOKUP('②選手情報入力'!L94,'種目情報'!$A$4:$C$21,3,FALSE),VLOOKUP('②選手情報入力'!L94,'種目情報'!$E$4:$G$20,3,FALSE))))</f>
      </c>
      <c r="AA86">
        <f>IF(E86="","",IF('②選手情報入力'!N94="","",IF(I86=1,'種目情報'!$J$4,'種目情報'!$J$6)))</f>
      </c>
      <c r="AB86">
        <f>IF(E86="","",IF('②選手情報入力'!N94="","",IF(I86=1,IF('②選手情報入力'!$N$5="","",'②選手情報入力'!$N$5),IF('②選手情報入力'!$N$6="","",'②選手情報入力'!$N$6))))</f>
      </c>
      <c r="AC86">
        <f>IF(E86="","",IF('②選手情報入力'!N94="","",0))</f>
      </c>
      <c r="AD86">
        <f>IF(E86="","",IF('②選手情報入力'!N94="","",2))</f>
      </c>
      <c r="AE86">
        <f>IF(E86="","",IF('②選手情報入力'!O94="","",IF(I86=1,'種目情報'!$J$5,'種目情報'!$J$7)))</f>
      </c>
      <c r="AF86">
        <f>IF(E86="","",IF('②選手情報入力'!O94="","",IF(I86=1,IF('②選手情報入力'!$O$5="","",'②選手情報入力'!$O$5),IF('②選手情報入力'!$O$6="","",'②選手情報入力'!$O$6))))</f>
      </c>
      <c r="AG86">
        <f>IF(E86="","",IF('②選手情報入力'!O94="","",0))</f>
      </c>
      <c r="AH86">
        <f>IF(E86="","",IF('②選手情報入力'!O94="","",2))</f>
      </c>
    </row>
    <row r="87" spans="1:34" ht="13.5">
      <c r="A87">
        <f>IF(E87="","",I87*1000000+'①学校情報入力'!$D$3*1000+'②選手情報入力'!A95)</f>
      </c>
      <c r="B87">
        <f>IF(E87="","",'①学校情報入力'!$D$3)</f>
      </c>
      <c r="E87">
        <f>IF('②選手情報入力'!B95="","",'②選手情報入力'!B95)</f>
      </c>
      <c r="F87">
        <f>IF(E87="","",'②選手情報入力'!C95)</f>
      </c>
      <c r="G87">
        <f>IF(E87="","",'②選手情報入力'!D95)</f>
      </c>
      <c r="H87">
        <f t="shared" si="3"/>
      </c>
      <c r="I87">
        <f>IF(E87="","",IF('②選手情報入力'!F95="男",1,2))</f>
      </c>
      <c r="J87">
        <f>IF(E87="","",IF('②選手情報入力'!G95="","",'②選手情報入力'!G95))</f>
      </c>
      <c r="L87">
        <f t="shared" si="4"/>
      </c>
      <c r="M87">
        <f t="shared" si="5"/>
      </c>
      <c r="O87">
        <f>IF(E87="","",IF('②選手情報入力'!H95="","",IF(I87=1,VLOOKUP('②選手情報入力'!H95,'種目情報'!$A$4:$B$21,2,FALSE),VLOOKUP('②選手情報入力'!H95,'種目情報'!$E$4:$F$20,2,FALSE))))</f>
      </c>
      <c r="P87">
        <f>IF(E87="","",IF('②選手情報入力'!I95="","",'②選手情報入力'!I95))</f>
      </c>
      <c r="Q87" s="39">
        <f>IF(E87="","",IF('②選手情報入力'!H95="","",0))</f>
      </c>
      <c r="R87">
        <f>IF(E87="","",IF('②選手情報入力'!H95="","",IF(I87=1,VLOOKUP('②選手情報入力'!H95,'種目情報'!$A$4:$C$21,3,FALSE),VLOOKUP('②選手情報入力'!H95,'種目情報'!$E$4:$G$20,3,FALSE))))</f>
      </c>
      <c r="S87">
        <f>IF(E87="","",IF('②選手情報入力'!J95="","",IF(I87=1,VLOOKUP('②選手情報入力'!J95,'種目情報'!$A$4:$B$21,2,FALSE),VLOOKUP('②選手情報入力'!J95,'種目情報'!$E$4:$F$20,2,FALSE))))</f>
      </c>
      <c r="T87">
        <f>IF(E87="","",IF('②選手情報入力'!K95="","",'②選手情報入力'!K95))</f>
      </c>
      <c r="U87" s="39">
        <f>IF(E87="","",IF('②選手情報入力'!J95="","",0))</f>
      </c>
      <c r="V87">
        <f>IF(E87="","",IF('②選手情報入力'!J95="","",IF(I87=1,VLOOKUP('②選手情報入力'!J95,'種目情報'!$A$4:$C$21,3,FALSE),VLOOKUP('②選手情報入力'!J95,'種目情報'!$E$4:$G$20,3,FALSE))))</f>
      </c>
      <c r="W87">
        <f>IF(E87="","",IF('②選手情報入力'!L95="","",IF(I87=1,VLOOKUP('②選手情報入力'!L95,'種目情報'!$A$4:$B$21,2,FALSE),VLOOKUP('②選手情報入力'!L95,'種目情報'!$E$4:$F$20,2,FALSE))))</f>
      </c>
      <c r="X87">
        <f>IF(E87="","",IF('②選手情報入力'!M95="","",'②選手情報入力'!M95))</f>
      </c>
      <c r="Y87" s="39">
        <f>IF(E87="","",IF('②選手情報入力'!L95="","",0))</f>
      </c>
      <c r="Z87">
        <f>IF(E87="","",IF('②選手情報入力'!L95="","",IF(I87=1,VLOOKUP('②選手情報入力'!L95,'種目情報'!$A$4:$C$21,3,FALSE),VLOOKUP('②選手情報入力'!L95,'種目情報'!$E$4:$G$20,3,FALSE))))</f>
      </c>
      <c r="AA87">
        <f>IF(E87="","",IF('②選手情報入力'!N95="","",IF(I87=1,'種目情報'!$J$4,'種目情報'!$J$6)))</f>
      </c>
      <c r="AB87">
        <f>IF(E87="","",IF('②選手情報入力'!N95="","",IF(I87=1,IF('②選手情報入力'!$N$5="","",'②選手情報入力'!$N$5),IF('②選手情報入力'!$N$6="","",'②選手情報入力'!$N$6))))</f>
      </c>
      <c r="AC87">
        <f>IF(E87="","",IF('②選手情報入力'!N95="","",0))</f>
      </c>
      <c r="AD87">
        <f>IF(E87="","",IF('②選手情報入力'!N95="","",2))</f>
      </c>
      <c r="AE87">
        <f>IF(E87="","",IF('②選手情報入力'!O95="","",IF(I87=1,'種目情報'!$J$5,'種目情報'!$J$7)))</f>
      </c>
      <c r="AF87">
        <f>IF(E87="","",IF('②選手情報入力'!O95="","",IF(I87=1,IF('②選手情報入力'!$O$5="","",'②選手情報入力'!$O$5),IF('②選手情報入力'!$O$6="","",'②選手情報入力'!$O$6))))</f>
      </c>
      <c r="AG87">
        <f>IF(E87="","",IF('②選手情報入力'!O95="","",0))</f>
      </c>
      <c r="AH87">
        <f>IF(E87="","",IF('②選手情報入力'!O95="","",2))</f>
      </c>
    </row>
    <row r="88" spans="1:34" ht="13.5">
      <c r="A88">
        <f>IF(E88="","",I88*1000000+'①学校情報入力'!$D$3*1000+'②選手情報入力'!A96)</f>
      </c>
      <c r="B88">
        <f>IF(E88="","",'①学校情報入力'!$D$3)</f>
      </c>
      <c r="E88">
        <f>IF('②選手情報入力'!B96="","",'②選手情報入力'!B96)</f>
      </c>
      <c r="F88">
        <f>IF(E88="","",'②選手情報入力'!C96)</f>
      </c>
      <c r="G88">
        <f>IF(E88="","",'②選手情報入力'!D96)</f>
      </c>
      <c r="H88">
        <f t="shared" si="3"/>
      </c>
      <c r="I88">
        <f>IF(E88="","",IF('②選手情報入力'!F96="男",1,2))</f>
      </c>
      <c r="J88">
        <f>IF(E88="","",IF('②選手情報入力'!G96="","",'②選手情報入力'!G96))</f>
      </c>
      <c r="L88">
        <f t="shared" si="4"/>
      </c>
      <c r="M88">
        <f t="shared" si="5"/>
      </c>
      <c r="O88">
        <f>IF(E88="","",IF('②選手情報入力'!H96="","",IF(I88=1,VLOOKUP('②選手情報入力'!H96,'種目情報'!$A$4:$B$21,2,FALSE),VLOOKUP('②選手情報入力'!H96,'種目情報'!$E$4:$F$20,2,FALSE))))</f>
      </c>
      <c r="P88">
        <f>IF(E88="","",IF('②選手情報入力'!I96="","",'②選手情報入力'!I96))</f>
      </c>
      <c r="Q88" s="39">
        <f>IF(E88="","",IF('②選手情報入力'!H96="","",0))</f>
      </c>
      <c r="R88">
        <f>IF(E88="","",IF('②選手情報入力'!H96="","",IF(I88=1,VLOOKUP('②選手情報入力'!H96,'種目情報'!$A$4:$C$21,3,FALSE),VLOOKUP('②選手情報入力'!H96,'種目情報'!$E$4:$G$20,3,FALSE))))</f>
      </c>
      <c r="S88">
        <f>IF(E88="","",IF('②選手情報入力'!J96="","",IF(I88=1,VLOOKUP('②選手情報入力'!J96,'種目情報'!$A$4:$B$21,2,FALSE),VLOOKUP('②選手情報入力'!J96,'種目情報'!$E$4:$F$20,2,FALSE))))</f>
      </c>
      <c r="T88">
        <f>IF(E88="","",IF('②選手情報入力'!K96="","",'②選手情報入力'!K96))</f>
      </c>
      <c r="U88" s="39">
        <f>IF(E88="","",IF('②選手情報入力'!J96="","",0))</f>
      </c>
      <c r="V88">
        <f>IF(E88="","",IF('②選手情報入力'!J96="","",IF(I88=1,VLOOKUP('②選手情報入力'!J96,'種目情報'!$A$4:$C$21,3,FALSE),VLOOKUP('②選手情報入力'!J96,'種目情報'!$E$4:$G$20,3,FALSE))))</f>
      </c>
      <c r="W88">
        <f>IF(E88="","",IF('②選手情報入力'!L96="","",IF(I88=1,VLOOKUP('②選手情報入力'!L96,'種目情報'!$A$4:$B$21,2,FALSE),VLOOKUP('②選手情報入力'!L96,'種目情報'!$E$4:$F$20,2,FALSE))))</f>
      </c>
      <c r="X88">
        <f>IF(E88="","",IF('②選手情報入力'!M96="","",'②選手情報入力'!M96))</f>
      </c>
      <c r="Y88" s="39">
        <f>IF(E88="","",IF('②選手情報入力'!L96="","",0))</f>
      </c>
      <c r="Z88">
        <f>IF(E88="","",IF('②選手情報入力'!L96="","",IF(I88=1,VLOOKUP('②選手情報入力'!L96,'種目情報'!$A$4:$C$21,3,FALSE),VLOOKUP('②選手情報入力'!L96,'種目情報'!$E$4:$G$20,3,FALSE))))</f>
      </c>
      <c r="AA88">
        <f>IF(E88="","",IF('②選手情報入力'!N96="","",IF(I88=1,'種目情報'!$J$4,'種目情報'!$J$6)))</f>
      </c>
      <c r="AB88">
        <f>IF(E88="","",IF('②選手情報入力'!N96="","",IF(I88=1,IF('②選手情報入力'!$N$5="","",'②選手情報入力'!$N$5),IF('②選手情報入力'!$N$6="","",'②選手情報入力'!$N$6))))</f>
      </c>
      <c r="AC88">
        <f>IF(E88="","",IF('②選手情報入力'!N96="","",0))</f>
      </c>
      <c r="AD88">
        <f>IF(E88="","",IF('②選手情報入力'!N96="","",2))</f>
      </c>
      <c r="AE88">
        <f>IF(E88="","",IF('②選手情報入力'!O96="","",IF(I88=1,'種目情報'!$J$5,'種目情報'!$J$7)))</f>
      </c>
      <c r="AF88">
        <f>IF(E88="","",IF('②選手情報入力'!O96="","",IF(I88=1,IF('②選手情報入力'!$O$5="","",'②選手情報入力'!$O$5),IF('②選手情報入力'!$O$6="","",'②選手情報入力'!$O$6))))</f>
      </c>
      <c r="AG88">
        <f>IF(E88="","",IF('②選手情報入力'!O96="","",0))</f>
      </c>
      <c r="AH88">
        <f>IF(E88="","",IF('②選手情報入力'!O96="","",2))</f>
      </c>
    </row>
    <row r="89" spans="1:34" ht="13.5">
      <c r="A89">
        <f>IF(E89="","",I89*1000000+'①学校情報入力'!$D$3*1000+'②選手情報入力'!A97)</f>
      </c>
      <c r="B89">
        <f>IF(E89="","",'①学校情報入力'!$D$3)</f>
      </c>
      <c r="E89">
        <f>IF('②選手情報入力'!B97="","",'②選手情報入力'!B97)</f>
      </c>
      <c r="F89">
        <f>IF(E89="","",'②選手情報入力'!C97)</f>
      </c>
      <c r="G89">
        <f>IF(E89="","",'②選手情報入力'!D97)</f>
      </c>
      <c r="H89">
        <f t="shared" si="3"/>
      </c>
      <c r="I89">
        <f>IF(E89="","",IF('②選手情報入力'!F97="男",1,2))</f>
      </c>
      <c r="J89">
        <f>IF(E89="","",IF('②選手情報入力'!G97="","",'②選手情報入力'!G97))</f>
      </c>
      <c r="L89">
        <f t="shared" si="4"/>
      </c>
      <c r="M89">
        <f t="shared" si="5"/>
      </c>
      <c r="O89">
        <f>IF(E89="","",IF('②選手情報入力'!H97="","",IF(I89=1,VLOOKUP('②選手情報入力'!H97,'種目情報'!$A$4:$B$21,2,FALSE),VLOOKUP('②選手情報入力'!H97,'種目情報'!$E$4:$F$20,2,FALSE))))</f>
      </c>
      <c r="P89">
        <f>IF(E89="","",IF('②選手情報入力'!I97="","",'②選手情報入力'!I97))</f>
      </c>
      <c r="Q89" s="39">
        <f>IF(E89="","",IF('②選手情報入力'!H97="","",0))</f>
      </c>
      <c r="R89">
        <f>IF(E89="","",IF('②選手情報入力'!H97="","",IF(I89=1,VLOOKUP('②選手情報入力'!H97,'種目情報'!$A$4:$C$21,3,FALSE),VLOOKUP('②選手情報入力'!H97,'種目情報'!$E$4:$G$20,3,FALSE))))</f>
      </c>
      <c r="S89">
        <f>IF(E89="","",IF('②選手情報入力'!J97="","",IF(I89=1,VLOOKUP('②選手情報入力'!J97,'種目情報'!$A$4:$B$21,2,FALSE),VLOOKUP('②選手情報入力'!J97,'種目情報'!$E$4:$F$20,2,FALSE))))</f>
      </c>
      <c r="T89">
        <f>IF(E89="","",IF('②選手情報入力'!K97="","",'②選手情報入力'!K97))</f>
      </c>
      <c r="U89" s="39">
        <f>IF(E89="","",IF('②選手情報入力'!J97="","",0))</f>
      </c>
      <c r="V89">
        <f>IF(E89="","",IF('②選手情報入力'!J97="","",IF(I89=1,VLOOKUP('②選手情報入力'!J97,'種目情報'!$A$4:$C$21,3,FALSE),VLOOKUP('②選手情報入力'!J97,'種目情報'!$E$4:$G$20,3,FALSE))))</f>
      </c>
      <c r="W89">
        <f>IF(E89="","",IF('②選手情報入力'!L97="","",IF(I89=1,VLOOKUP('②選手情報入力'!L97,'種目情報'!$A$4:$B$21,2,FALSE),VLOOKUP('②選手情報入力'!L97,'種目情報'!$E$4:$F$20,2,FALSE))))</f>
      </c>
      <c r="X89">
        <f>IF(E89="","",IF('②選手情報入力'!M97="","",'②選手情報入力'!M97))</f>
      </c>
      <c r="Y89" s="39">
        <f>IF(E89="","",IF('②選手情報入力'!L97="","",0))</f>
      </c>
      <c r="Z89">
        <f>IF(E89="","",IF('②選手情報入力'!L97="","",IF(I89=1,VLOOKUP('②選手情報入力'!L97,'種目情報'!$A$4:$C$21,3,FALSE),VLOOKUP('②選手情報入力'!L97,'種目情報'!$E$4:$G$20,3,FALSE))))</f>
      </c>
      <c r="AA89">
        <f>IF(E89="","",IF('②選手情報入力'!N97="","",IF(I89=1,'種目情報'!$J$4,'種目情報'!$J$6)))</f>
      </c>
      <c r="AB89">
        <f>IF(E89="","",IF('②選手情報入力'!N97="","",IF(I89=1,IF('②選手情報入力'!$N$5="","",'②選手情報入力'!$N$5),IF('②選手情報入力'!$N$6="","",'②選手情報入力'!$N$6))))</f>
      </c>
      <c r="AC89">
        <f>IF(E89="","",IF('②選手情報入力'!N97="","",0))</f>
      </c>
      <c r="AD89">
        <f>IF(E89="","",IF('②選手情報入力'!N97="","",2))</f>
      </c>
      <c r="AE89">
        <f>IF(E89="","",IF('②選手情報入力'!O97="","",IF(I89=1,'種目情報'!$J$5,'種目情報'!$J$7)))</f>
      </c>
      <c r="AF89">
        <f>IF(E89="","",IF('②選手情報入力'!O97="","",IF(I89=1,IF('②選手情報入力'!$O$5="","",'②選手情報入力'!$O$5),IF('②選手情報入力'!$O$6="","",'②選手情報入力'!$O$6))))</f>
      </c>
      <c r="AG89">
        <f>IF(E89="","",IF('②選手情報入力'!O97="","",0))</f>
      </c>
      <c r="AH89">
        <f>IF(E89="","",IF('②選手情報入力'!O97="","",2))</f>
      </c>
    </row>
    <row r="90" spans="1:34" ht="13.5">
      <c r="A90">
        <f>IF(E90="","",I90*1000000+'①学校情報入力'!$D$3*1000+'②選手情報入力'!A98)</f>
      </c>
      <c r="B90">
        <f>IF(E90="","",'①学校情報入力'!$D$3)</f>
      </c>
      <c r="E90">
        <f>IF('②選手情報入力'!B98="","",'②選手情報入力'!B98)</f>
      </c>
      <c r="F90">
        <f>IF(E90="","",'②選手情報入力'!C98)</f>
      </c>
      <c r="G90">
        <f>IF(E90="","",'②選手情報入力'!D98)</f>
      </c>
      <c r="H90">
        <f t="shared" si="3"/>
      </c>
      <c r="I90">
        <f>IF(E90="","",IF('②選手情報入力'!F98="男",1,2))</f>
      </c>
      <c r="J90">
        <f>IF(E90="","",IF('②選手情報入力'!G98="","",'②選手情報入力'!G98))</f>
      </c>
      <c r="L90">
        <f t="shared" si="4"/>
      </c>
      <c r="M90">
        <f t="shared" si="5"/>
      </c>
      <c r="O90">
        <f>IF(E90="","",IF('②選手情報入力'!H98="","",IF(I90=1,VLOOKUP('②選手情報入力'!H98,'種目情報'!$A$4:$B$21,2,FALSE),VLOOKUP('②選手情報入力'!H98,'種目情報'!$E$4:$F$20,2,FALSE))))</f>
      </c>
      <c r="P90">
        <f>IF(E90="","",IF('②選手情報入力'!I98="","",'②選手情報入力'!I98))</f>
      </c>
      <c r="Q90" s="39">
        <f>IF(E90="","",IF('②選手情報入力'!H98="","",0))</f>
      </c>
      <c r="R90">
        <f>IF(E90="","",IF('②選手情報入力'!H98="","",IF(I90=1,VLOOKUP('②選手情報入力'!H98,'種目情報'!$A$4:$C$21,3,FALSE),VLOOKUP('②選手情報入力'!H98,'種目情報'!$E$4:$G$20,3,FALSE))))</f>
      </c>
      <c r="S90">
        <f>IF(E90="","",IF('②選手情報入力'!J98="","",IF(I90=1,VLOOKUP('②選手情報入力'!J98,'種目情報'!$A$4:$B$21,2,FALSE),VLOOKUP('②選手情報入力'!J98,'種目情報'!$E$4:$F$20,2,FALSE))))</f>
      </c>
      <c r="T90">
        <f>IF(E90="","",IF('②選手情報入力'!K98="","",'②選手情報入力'!K98))</f>
      </c>
      <c r="U90" s="39">
        <f>IF(E90="","",IF('②選手情報入力'!J98="","",0))</f>
      </c>
      <c r="V90">
        <f>IF(E90="","",IF('②選手情報入力'!J98="","",IF(I90=1,VLOOKUP('②選手情報入力'!J98,'種目情報'!$A$4:$C$21,3,FALSE),VLOOKUP('②選手情報入力'!J98,'種目情報'!$E$4:$G$20,3,FALSE))))</f>
      </c>
      <c r="W90">
        <f>IF(E90="","",IF('②選手情報入力'!L98="","",IF(I90=1,VLOOKUP('②選手情報入力'!L98,'種目情報'!$A$4:$B$21,2,FALSE),VLOOKUP('②選手情報入力'!L98,'種目情報'!$E$4:$F$20,2,FALSE))))</f>
      </c>
      <c r="X90">
        <f>IF(E90="","",IF('②選手情報入力'!M98="","",'②選手情報入力'!M98))</f>
      </c>
      <c r="Y90" s="39">
        <f>IF(E90="","",IF('②選手情報入力'!L98="","",0))</f>
      </c>
      <c r="Z90">
        <f>IF(E90="","",IF('②選手情報入力'!L98="","",IF(I90=1,VLOOKUP('②選手情報入力'!L98,'種目情報'!$A$4:$C$21,3,FALSE),VLOOKUP('②選手情報入力'!L98,'種目情報'!$E$4:$G$20,3,FALSE))))</f>
      </c>
      <c r="AA90">
        <f>IF(E90="","",IF('②選手情報入力'!N98="","",IF(I90=1,'種目情報'!$J$4,'種目情報'!$J$6)))</f>
      </c>
      <c r="AB90">
        <f>IF(E90="","",IF('②選手情報入力'!N98="","",IF(I90=1,IF('②選手情報入力'!$N$5="","",'②選手情報入力'!$N$5),IF('②選手情報入力'!$N$6="","",'②選手情報入力'!$N$6))))</f>
      </c>
      <c r="AC90">
        <f>IF(E90="","",IF('②選手情報入力'!N98="","",0))</f>
      </c>
      <c r="AD90">
        <f>IF(E90="","",IF('②選手情報入力'!N98="","",2))</f>
      </c>
      <c r="AE90">
        <f>IF(E90="","",IF('②選手情報入力'!O98="","",IF(I90=1,'種目情報'!$J$5,'種目情報'!$J$7)))</f>
      </c>
      <c r="AF90">
        <f>IF(E90="","",IF('②選手情報入力'!O98="","",IF(I90=1,IF('②選手情報入力'!$O$5="","",'②選手情報入力'!$O$5),IF('②選手情報入力'!$O$6="","",'②選手情報入力'!$O$6))))</f>
      </c>
      <c r="AG90">
        <f>IF(E90="","",IF('②選手情報入力'!O98="","",0))</f>
      </c>
      <c r="AH90">
        <f>IF(E90="","",IF('②選手情報入力'!O98="","",2))</f>
      </c>
    </row>
    <row r="91" spans="1:34" ht="13.5">
      <c r="A91">
        <f>IF(E91="","",I91*1000000+'①学校情報入力'!$D$3*1000+'②選手情報入力'!A99)</f>
      </c>
      <c r="B91">
        <f>IF(E91="","",'①学校情報入力'!$D$3)</f>
      </c>
      <c r="E91">
        <f>IF('②選手情報入力'!B99="","",'②選手情報入力'!B99)</f>
      </c>
      <c r="F91">
        <f>IF(E91="","",'②選手情報入力'!C99)</f>
      </c>
      <c r="G91">
        <f>IF(E91="","",'②選手情報入力'!D99)</f>
      </c>
      <c r="H91">
        <f t="shared" si="3"/>
      </c>
      <c r="I91">
        <f>IF(E91="","",IF('②選手情報入力'!F99="男",1,2))</f>
      </c>
      <c r="J91">
        <f>IF(E91="","",IF('②選手情報入力'!G99="","",'②選手情報入力'!G99))</f>
      </c>
      <c r="L91">
        <f t="shared" si="4"/>
      </c>
      <c r="M91">
        <f t="shared" si="5"/>
      </c>
      <c r="O91">
        <f>IF(E91="","",IF('②選手情報入力'!H99="","",IF(I91=1,VLOOKUP('②選手情報入力'!H99,'種目情報'!$A$4:$B$21,2,FALSE),VLOOKUP('②選手情報入力'!H99,'種目情報'!$E$4:$F$20,2,FALSE))))</f>
      </c>
      <c r="P91">
        <f>IF(E91="","",IF('②選手情報入力'!I99="","",'②選手情報入力'!I99))</f>
      </c>
      <c r="Q91" s="39">
        <f>IF(E91="","",IF('②選手情報入力'!H99="","",0))</f>
      </c>
      <c r="R91">
        <f>IF(E91="","",IF('②選手情報入力'!H99="","",IF(I91=1,VLOOKUP('②選手情報入力'!H99,'種目情報'!$A$4:$C$21,3,FALSE),VLOOKUP('②選手情報入力'!H99,'種目情報'!$E$4:$G$20,3,FALSE))))</f>
      </c>
      <c r="S91">
        <f>IF(E91="","",IF('②選手情報入力'!J99="","",IF(I91=1,VLOOKUP('②選手情報入力'!J99,'種目情報'!$A$4:$B$21,2,FALSE),VLOOKUP('②選手情報入力'!J99,'種目情報'!$E$4:$F$20,2,FALSE))))</f>
      </c>
      <c r="T91">
        <f>IF(E91="","",IF('②選手情報入力'!K99="","",'②選手情報入力'!K99))</f>
      </c>
      <c r="U91" s="39">
        <f>IF(E91="","",IF('②選手情報入力'!J99="","",0))</f>
      </c>
      <c r="V91">
        <f>IF(E91="","",IF('②選手情報入力'!J99="","",IF(I91=1,VLOOKUP('②選手情報入力'!J99,'種目情報'!$A$4:$C$21,3,FALSE),VLOOKUP('②選手情報入力'!J99,'種目情報'!$E$4:$G$20,3,FALSE))))</f>
      </c>
      <c r="W91">
        <f>IF(E91="","",IF('②選手情報入力'!L99="","",IF(I91=1,VLOOKUP('②選手情報入力'!L99,'種目情報'!$A$4:$B$21,2,FALSE),VLOOKUP('②選手情報入力'!L99,'種目情報'!$E$4:$F$20,2,FALSE))))</f>
      </c>
      <c r="X91">
        <f>IF(E91="","",IF('②選手情報入力'!M99="","",'②選手情報入力'!M99))</f>
      </c>
      <c r="Y91" s="39">
        <f>IF(E91="","",IF('②選手情報入力'!L99="","",0))</f>
      </c>
      <c r="Z91">
        <f>IF(E91="","",IF('②選手情報入力'!L99="","",IF(I91=1,VLOOKUP('②選手情報入力'!L99,'種目情報'!$A$4:$C$21,3,FALSE),VLOOKUP('②選手情報入力'!L99,'種目情報'!$E$4:$G$20,3,FALSE))))</f>
      </c>
      <c r="AA91">
        <f>IF(E91="","",IF('②選手情報入力'!N99="","",IF(I91=1,'種目情報'!$J$4,'種目情報'!$J$6)))</f>
      </c>
      <c r="AB91">
        <f>IF(E91="","",IF('②選手情報入力'!N99="","",IF(I91=1,IF('②選手情報入力'!$N$5="","",'②選手情報入力'!$N$5),IF('②選手情報入力'!$N$6="","",'②選手情報入力'!$N$6))))</f>
      </c>
      <c r="AC91">
        <f>IF(E91="","",IF('②選手情報入力'!N99="","",0))</f>
      </c>
      <c r="AD91">
        <f>IF(E91="","",IF('②選手情報入力'!N99="","",2))</f>
      </c>
      <c r="AE91">
        <f>IF(E91="","",IF('②選手情報入力'!O99="","",IF(I91=1,'種目情報'!$J$5,'種目情報'!$J$7)))</f>
      </c>
      <c r="AF91">
        <f>IF(E91="","",IF('②選手情報入力'!O99="","",IF(I91=1,IF('②選手情報入力'!$O$5="","",'②選手情報入力'!$O$5),IF('②選手情報入力'!$O$6="","",'②選手情報入力'!$O$6))))</f>
      </c>
      <c r="AG91">
        <f>IF(E91="","",IF('②選手情報入力'!O99="","",0))</f>
      </c>
      <c r="AH91">
        <f>IF(E91="","",IF('②選手情報入力'!O99="","",2))</f>
      </c>
    </row>
    <row r="92" spans="1:35" ht="13.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</row>
  </sheetData>
  <sheetProtection sheet="1" objects="1" scenarios="1"/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sheetData>
    <row r="1" spans="1:13" ht="13.5">
      <c r="A1" t="s">
        <v>63</v>
      </c>
      <c r="B1" t="s">
        <v>64</v>
      </c>
      <c r="C1" t="s">
        <v>65</v>
      </c>
      <c r="D1" t="s">
        <v>66</v>
      </c>
      <c r="E1" t="s">
        <v>67</v>
      </c>
      <c r="F1" t="s">
        <v>68</v>
      </c>
      <c r="G1" t="s">
        <v>69</v>
      </c>
      <c r="H1" t="s">
        <v>3</v>
      </c>
      <c r="I1" t="s">
        <v>8</v>
      </c>
      <c r="J1" t="s">
        <v>70</v>
      </c>
      <c r="K1" t="s">
        <v>71</v>
      </c>
      <c r="L1" t="s">
        <v>72</v>
      </c>
      <c r="M1" t="s">
        <v>73</v>
      </c>
    </row>
    <row r="2" spans="1:13" ht="13.5">
      <c r="A2">
        <f>IF('③リレー情報確認'!C8="","",410000+'①学校情報入力'!$D$3*10)</f>
      </c>
      <c r="B2">
        <f>IF(A2="","",'①学校情報入力'!$D$3)</f>
      </c>
      <c r="C2">
        <f>IF(A2="","",'③リレー情報確認'!$J$1)</f>
      </c>
      <c r="D2">
        <f>IF(A2="","",'③リレー情報確認'!$P$1)</f>
      </c>
      <c r="G2">
        <v>1</v>
      </c>
      <c r="H2">
        <f>IF(A2="","",'③リレー情報確認'!E8)</f>
      </c>
      <c r="I2">
        <f>IF(A2="","",'③リレー情報確認'!D8)</f>
      </c>
      <c r="J2">
        <f>IF(A2="","",'種目情報'!$J$4)</f>
      </c>
      <c r="K2">
        <f>IF(A2="","",'③リレー情報確認'!$F$8)</f>
      </c>
      <c r="L2">
        <f aca="true" t="shared" si="0" ref="L2:L25">IF(A2="","",0)</f>
      </c>
      <c r="M2">
        <f>IF(A2="","",'種目情報'!$K$4)</f>
      </c>
    </row>
    <row r="3" spans="1:13" ht="13.5">
      <c r="A3">
        <f>IF('③リレー情報確認'!C9="","",410000+'①学校情報入力'!$D$3*10)</f>
      </c>
      <c r="B3">
        <f>IF(A3="","",'①学校情報入力'!$D$3)</f>
      </c>
      <c r="C3">
        <f>IF(A3="","",'③リレー情報確認'!$J$1)</f>
      </c>
      <c r="D3">
        <f>IF(A3="","",'③リレー情報確認'!$P$1)</f>
      </c>
      <c r="G3">
        <v>2</v>
      </c>
      <c r="H3">
        <f>IF(A3="","",'③リレー情報確認'!E9)</f>
      </c>
      <c r="I3">
        <f>IF(A3="","",'③リレー情報確認'!D9)</f>
      </c>
      <c r="J3">
        <f>IF(A3="","",'種目情報'!$J$4)</f>
      </c>
      <c r="K3">
        <f>IF(A3="","",'③リレー情報確認'!$F$8)</f>
      </c>
      <c r="L3">
        <f t="shared" si="0"/>
      </c>
      <c r="M3">
        <f>IF(A3="","",'種目情報'!$K$4)</f>
      </c>
    </row>
    <row r="4" spans="1:13" ht="13.5">
      <c r="A4">
        <f>IF('③リレー情報確認'!C10="","",410000+'①学校情報入力'!$D$3*10)</f>
      </c>
      <c r="B4">
        <f>IF(A4="","",'①学校情報入力'!$D$3)</f>
      </c>
      <c r="C4">
        <f>IF(A4="","",'③リレー情報確認'!$J$1)</f>
      </c>
      <c r="D4">
        <f>IF(A4="","",'③リレー情報確認'!$P$1)</f>
      </c>
      <c r="G4">
        <v>3</v>
      </c>
      <c r="H4">
        <f>IF(A4="","",'③リレー情報確認'!E10)</f>
      </c>
      <c r="I4">
        <f>IF(A4="","",'③リレー情報確認'!D10)</f>
      </c>
      <c r="J4">
        <f>IF(A4="","",'種目情報'!$J$4)</f>
      </c>
      <c r="K4">
        <f>IF(A4="","",'③リレー情報確認'!$F$8)</f>
      </c>
      <c r="L4">
        <f t="shared" si="0"/>
      </c>
      <c r="M4">
        <f>IF(A4="","",'種目情報'!$K$4)</f>
      </c>
    </row>
    <row r="5" spans="1:13" ht="13.5">
      <c r="A5">
        <f>IF('③リレー情報確認'!C11="","",410000+'①学校情報入力'!$D$3*10)</f>
      </c>
      <c r="B5">
        <f>IF(A5="","",'①学校情報入力'!$D$3)</f>
      </c>
      <c r="C5">
        <f>IF(A5="","",'③リレー情報確認'!$J$1)</f>
      </c>
      <c r="D5">
        <f>IF(A5="","",'③リレー情報確認'!$P$1)</f>
      </c>
      <c r="G5">
        <v>4</v>
      </c>
      <c r="H5">
        <f>IF(A5="","",'③リレー情報確認'!E11)</f>
      </c>
      <c r="I5">
        <f>IF(A5="","",'③リレー情報確認'!D11)</f>
      </c>
      <c r="J5">
        <f>IF(A5="","",'種目情報'!$J$4)</f>
      </c>
      <c r="K5">
        <f>IF(A5="","",'③リレー情報確認'!$F$8)</f>
      </c>
      <c r="L5">
        <f t="shared" si="0"/>
      </c>
      <c r="M5">
        <f>IF(A5="","",'種目情報'!$K$4)</f>
      </c>
    </row>
    <row r="6" spans="1:13" ht="13.5">
      <c r="A6">
        <f>IF('③リレー情報確認'!C12="","",410000+'①学校情報入力'!$D$3*10)</f>
      </c>
      <c r="B6">
        <f>IF(A6="","",'①学校情報入力'!$D$3)</f>
      </c>
      <c r="C6">
        <f>IF(A6="","",'③リレー情報確認'!$J$1)</f>
      </c>
      <c r="D6">
        <f>IF(A6="","",'③リレー情報確認'!$P$1)</f>
      </c>
      <c r="G6">
        <v>5</v>
      </c>
      <c r="H6">
        <f>IF(A6="","",'③リレー情報確認'!E12)</f>
      </c>
      <c r="I6">
        <f>IF(A6="","",'③リレー情報確認'!D12)</f>
      </c>
      <c r="J6">
        <f>IF(A6="","",'種目情報'!$J$4)</f>
      </c>
      <c r="K6">
        <f>IF(A6="","",'③リレー情報確認'!$F$8)</f>
      </c>
      <c r="L6">
        <f t="shared" si="0"/>
      </c>
      <c r="M6">
        <f>IF(A6="","",'種目情報'!$K$4)</f>
      </c>
    </row>
    <row r="7" spans="1:13" ht="13.5">
      <c r="A7">
        <f>IF('③リレー情報確認'!C13="","",410000+'①学校情報入力'!$D$3*10)</f>
      </c>
      <c r="B7">
        <f>IF(A7="","",'①学校情報入力'!$D$3)</f>
      </c>
      <c r="C7">
        <f>IF(A7="","",'③リレー情報確認'!$J$1)</f>
      </c>
      <c r="D7">
        <f>IF(A7="","",'③リレー情報確認'!$P$1)</f>
      </c>
      <c r="G7">
        <v>6</v>
      </c>
      <c r="H7">
        <f>IF(A7="","",'③リレー情報確認'!E13)</f>
      </c>
      <c r="I7">
        <f>IF(A7="","",'③リレー情報確認'!D13)</f>
      </c>
      <c r="J7">
        <f>IF(A7="","",'種目情報'!$J$4)</f>
      </c>
      <c r="K7">
        <f>IF(A7="","",'③リレー情報確認'!$F$8)</f>
      </c>
      <c r="L7">
        <f t="shared" si="0"/>
      </c>
      <c r="M7">
        <f>IF(A7="","",'種目情報'!$K$4)</f>
      </c>
    </row>
    <row r="8" spans="1:13" ht="13.5">
      <c r="A8" s="14">
        <f>IF('③リレー情報確認'!I8="","",1610000+'①学校情報入力'!$D$3*10)</f>
      </c>
      <c r="B8" s="14">
        <f>IF(A8="","",'①学校情報入力'!$D$3)</f>
      </c>
      <c r="C8" s="14">
        <f>IF(A8="","",'③リレー情報確認'!$J$1)</f>
      </c>
      <c r="D8" s="14">
        <f>IF(A8="","",'③リレー情報確認'!$P$1)</f>
      </c>
      <c r="E8" s="14"/>
      <c r="F8" s="14"/>
      <c r="G8" s="14">
        <v>1</v>
      </c>
      <c r="H8" s="14">
        <f>IF(A8="","",'③リレー情報確認'!K8)</f>
      </c>
      <c r="I8" s="14">
        <f>IF(A8="","",'③リレー情報確認'!J8)</f>
      </c>
      <c r="J8" s="14">
        <f>IF(A8="","",'種目情報'!$J$5)</f>
      </c>
      <c r="K8" s="14">
        <f>IF(A8="","",'③リレー情報確認'!$L$8)</f>
      </c>
      <c r="L8" s="14">
        <f t="shared" si="0"/>
      </c>
      <c r="M8" s="14">
        <f>IF(A8="","",'種目情報'!$K$5)</f>
      </c>
    </row>
    <row r="9" spans="1:13" ht="13.5">
      <c r="A9" s="14">
        <f>IF('③リレー情報確認'!I9="","",1610000+'①学校情報入力'!$D$3*10)</f>
      </c>
      <c r="B9" s="14">
        <f>IF(A9="","",'①学校情報入力'!$D$3)</f>
      </c>
      <c r="C9" s="14">
        <f>IF(A9="","",'③リレー情報確認'!$J$1)</f>
      </c>
      <c r="D9" s="14">
        <f>IF(A9="","",'③リレー情報確認'!$P$1)</f>
      </c>
      <c r="E9" s="14"/>
      <c r="F9" s="14"/>
      <c r="G9" s="14">
        <v>2</v>
      </c>
      <c r="H9" s="14">
        <f>IF(A9="","",'③リレー情報確認'!K9)</f>
      </c>
      <c r="I9" s="14">
        <f>IF(A9="","",'③リレー情報確認'!J9)</f>
      </c>
      <c r="J9" s="14">
        <f>IF(A9="","",'種目情報'!$J$5)</f>
      </c>
      <c r="K9" s="14">
        <f>IF(A9="","",'③リレー情報確認'!$L$8)</f>
      </c>
      <c r="L9" s="14">
        <f t="shared" si="0"/>
      </c>
      <c r="M9" s="14">
        <f>IF(A9="","",'種目情報'!$K$5)</f>
      </c>
    </row>
    <row r="10" spans="1:13" ht="13.5">
      <c r="A10" s="14">
        <f>IF('③リレー情報確認'!I10="","",1610000+'①学校情報入力'!$D$3*10)</f>
      </c>
      <c r="B10" s="14">
        <f>IF(A10="","",'①学校情報入力'!$D$3)</f>
      </c>
      <c r="C10" s="14">
        <f>IF(A10="","",'③リレー情報確認'!$J$1)</f>
      </c>
      <c r="D10" s="14">
        <f>IF(A10="","",'③リレー情報確認'!$P$1)</f>
      </c>
      <c r="E10" s="14"/>
      <c r="F10" s="14"/>
      <c r="G10" s="14">
        <v>3</v>
      </c>
      <c r="H10" s="14">
        <f>IF(A10="","",'③リレー情報確認'!K10)</f>
      </c>
      <c r="I10" s="14">
        <f>IF(A10="","",'③リレー情報確認'!J10)</f>
      </c>
      <c r="J10" s="14">
        <f>IF(A10="","",'種目情報'!$J$5)</f>
      </c>
      <c r="K10" s="14">
        <f>IF(A10="","",'③リレー情報確認'!$L$8)</f>
      </c>
      <c r="L10" s="14">
        <f t="shared" si="0"/>
      </c>
      <c r="M10" s="14">
        <f>IF(A10="","",'種目情報'!$K$5)</f>
      </c>
    </row>
    <row r="11" spans="1:13" ht="13.5">
      <c r="A11" s="14">
        <f>IF('③リレー情報確認'!I11="","",1610000+'①学校情報入力'!$D$3*10)</f>
      </c>
      <c r="B11" s="14">
        <f>IF(A11="","",'①学校情報入力'!$D$3)</f>
      </c>
      <c r="C11" s="14">
        <f>IF(A11="","",'③リレー情報確認'!$J$1)</f>
      </c>
      <c r="D11" s="14">
        <f>IF(A11="","",'③リレー情報確認'!$P$1)</f>
      </c>
      <c r="E11" s="14"/>
      <c r="F11" s="14"/>
      <c r="G11" s="14">
        <v>4</v>
      </c>
      <c r="H11" s="14">
        <f>IF(A11="","",'③リレー情報確認'!K11)</f>
      </c>
      <c r="I11" s="14">
        <f>IF(A11="","",'③リレー情報確認'!J11)</f>
      </c>
      <c r="J11" s="14">
        <f>IF(A11="","",'種目情報'!$J$5)</f>
      </c>
      <c r="K11" s="14">
        <f>IF(A11="","",'③リレー情報確認'!$L$8)</f>
      </c>
      <c r="L11" s="14">
        <f t="shared" si="0"/>
      </c>
      <c r="M11" s="14">
        <f>IF(A11="","",'種目情報'!$K$5)</f>
      </c>
    </row>
    <row r="12" spans="1:13" ht="13.5">
      <c r="A12" s="14">
        <f>IF('③リレー情報確認'!I12="","",1610000+'①学校情報入力'!$D$3*10)</f>
      </c>
      <c r="B12" s="14">
        <f>IF(A12="","",'①学校情報入力'!$D$3)</f>
      </c>
      <c r="C12" s="14">
        <f>IF(A12="","",'③リレー情報確認'!$J$1)</f>
      </c>
      <c r="D12" s="14">
        <f>IF(A12="","",'③リレー情報確認'!$P$1)</f>
      </c>
      <c r="E12" s="14"/>
      <c r="F12" s="14"/>
      <c r="G12" s="14">
        <v>5</v>
      </c>
      <c r="H12" s="14">
        <f>IF(A12="","",'③リレー情報確認'!K12)</f>
      </c>
      <c r="I12" s="14">
        <f>IF(A12="","",'③リレー情報確認'!J12)</f>
      </c>
      <c r="J12" s="14">
        <f>IF(A12="","",'種目情報'!$J$5)</f>
      </c>
      <c r="K12" s="14">
        <f>IF(A12="","",'③リレー情報確認'!$L$8)</f>
      </c>
      <c r="L12" s="14">
        <f t="shared" si="0"/>
      </c>
      <c r="M12" s="14">
        <f>IF(A12="","",'種目情報'!$K$5)</f>
      </c>
    </row>
    <row r="13" spans="1:13" ht="13.5">
      <c r="A13" s="14">
        <f>IF('③リレー情報確認'!I13="","",1610000+'①学校情報入力'!$D$3*10)</f>
      </c>
      <c r="B13" s="14">
        <f>IF(A13="","",'①学校情報入力'!$D$3)</f>
      </c>
      <c r="C13" s="14">
        <f>IF(A13="","",'③リレー情報確認'!$J$1)</f>
      </c>
      <c r="D13" s="14">
        <f>IF(A13="","",'③リレー情報確認'!$P$1)</f>
      </c>
      <c r="E13" s="14"/>
      <c r="F13" s="14"/>
      <c r="G13" s="14">
        <v>6</v>
      </c>
      <c r="H13" s="14">
        <f>IF(A13="","",'③リレー情報確認'!K13)</f>
      </c>
      <c r="I13" s="14">
        <f>IF(A13="","",'③リレー情報確認'!J13)</f>
      </c>
      <c r="J13" s="14">
        <f>IF(A13="","",'種目情報'!$J$5)</f>
      </c>
      <c r="K13" s="14">
        <f>IF(A13="","",'③リレー情報確認'!$L$8)</f>
      </c>
      <c r="L13" s="14">
        <f t="shared" si="0"/>
      </c>
      <c r="M13" s="14">
        <f>IF(A13="","",'種目情報'!$K$5)</f>
      </c>
    </row>
    <row r="14" spans="1:13" ht="13.5">
      <c r="A14">
        <f>IF('③リレー情報確認'!O8="","",420000+'①学校情報入力'!$D$3*10)</f>
      </c>
      <c r="B14">
        <f>IF(A14="","",'①学校情報入力'!$D$3)</f>
      </c>
      <c r="C14">
        <f>IF(A14="","",'③リレー情報確認'!$J$1)</f>
      </c>
      <c r="D14">
        <f>IF(A14="","",'③リレー情報確認'!$P$1)</f>
      </c>
      <c r="G14">
        <v>1</v>
      </c>
      <c r="H14">
        <f>IF(A14="","",'③リレー情報確認'!Q8)</f>
      </c>
      <c r="I14">
        <f>IF(A14="","",'③リレー情報確認'!P8)</f>
      </c>
      <c r="J14">
        <f>IF(A14="","",'種目情報'!$J$6)</f>
      </c>
      <c r="K14">
        <f>IF(A14="","",'③リレー情報確認'!$R$8)</f>
      </c>
      <c r="L14">
        <f t="shared" si="0"/>
      </c>
      <c r="M14">
        <f>IF(A14="","",'種目情報'!$K$6)</f>
      </c>
    </row>
    <row r="15" spans="1:13" ht="13.5">
      <c r="A15">
        <f>IF('③リレー情報確認'!O9="","",420000+'①学校情報入力'!$D$3*10)</f>
      </c>
      <c r="B15">
        <f>IF(A15="","",'①学校情報入力'!$D$3)</f>
      </c>
      <c r="C15">
        <f>IF(A15="","",'③リレー情報確認'!$J$1)</f>
      </c>
      <c r="D15">
        <f>IF(A15="","",'③リレー情報確認'!$P$1)</f>
      </c>
      <c r="G15">
        <v>2</v>
      </c>
      <c r="H15">
        <f>IF(A15="","",'③リレー情報確認'!Q9)</f>
      </c>
      <c r="I15">
        <f>IF(A15="","",'③リレー情報確認'!P9)</f>
      </c>
      <c r="J15">
        <f>IF(A15="","",'種目情報'!$J$6)</f>
      </c>
      <c r="K15">
        <f>IF(A15="","",'③リレー情報確認'!$R$8)</f>
      </c>
      <c r="L15">
        <f t="shared" si="0"/>
      </c>
      <c r="M15">
        <f>IF(A15="","",'種目情報'!$K$6)</f>
      </c>
    </row>
    <row r="16" spans="1:13" ht="13.5">
      <c r="A16">
        <f>IF('③リレー情報確認'!O10="","",420000+'①学校情報入力'!$D$3*10)</f>
      </c>
      <c r="B16">
        <f>IF(A16="","",'①学校情報入力'!$D$3)</f>
      </c>
      <c r="C16">
        <f>IF(A16="","",'③リレー情報確認'!$J$1)</f>
      </c>
      <c r="D16">
        <f>IF(A16="","",'③リレー情報確認'!$P$1)</f>
      </c>
      <c r="G16">
        <v>3</v>
      </c>
      <c r="H16">
        <f>IF(A16="","",'③リレー情報確認'!Q10)</f>
      </c>
      <c r="I16">
        <f>IF(A16="","",'③リレー情報確認'!P10)</f>
      </c>
      <c r="J16">
        <f>IF(A16="","",'種目情報'!$J$6)</f>
      </c>
      <c r="K16">
        <f>IF(A16="","",'③リレー情報確認'!$R$8)</f>
      </c>
      <c r="L16">
        <f t="shared" si="0"/>
      </c>
      <c r="M16">
        <f>IF(A16="","",'種目情報'!$K$6)</f>
      </c>
    </row>
    <row r="17" spans="1:13" ht="13.5">
      <c r="A17">
        <f>IF('③リレー情報確認'!O11="","",420000+'①学校情報入力'!$D$3*10)</f>
      </c>
      <c r="B17">
        <f>IF(A17="","",'①学校情報入力'!$D$3)</f>
      </c>
      <c r="C17">
        <f>IF(A17="","",'③リレー情報確認'!$J$1)</f>
      </c>
      <c r="D17">
        <f>IF(A17="","",'③リレー情報確認'!$P$1)</f>
      </c>
      <c r="G17">
        <v>4</v>
      </c>
      <c r="H17">
        <f>IF(A17="","",'③リレー情報確認'!Q11)</f>
      </c>
      <c r="I17">
        <f>IF(A17="","",'③リレー情報確認'!P11)</f>
      </c>
      <c r="J17">
        <f>IF(A17="","",'種目情報'!$J$6)</f>
      </c>
      <c r="K17">
        <f>IF(A17="","",'③リレー情報確認'!$R$8)</f>
      </c>
      <c r="L17">
        <f t="shared" si="0"/>
      </c>
      <c r="M17">
        <f>IF(A17="","",'種目情報'!$K$6)</f>
      </c>
    </row>
    <row r="18" spans="1:13" ht="13.5">
      <c r="A18">
        <f>IF('③リレー情報確認'!O12="","",420000+'①学校情報入力'!$D$3*10)</f>
      </c>
      <c r="B18">
        <f>IF(A18="","",'①学校情報入力'!$D$3)</f>
      </c>
      <c r="C18">
        <f>IF(A18="","",'③リレー情報確認'!$J$1)</f>
      </c>
      <c r="D18">
        <f>IF(A18="","",'③リレー情報確認'!$P$1)</f>
      </c>
      <c r="G18">
        <v>5</v>
      </c>
      <c r="H18">
        <f>IF(A18="","",'③リレー情報確認'!Q12)</f>
      </c>
      <c r="I18">
        <f>IF(A18="","",'③リレー情報確認'!P12)</f>
      </c>
      <c r="J18">
        <f>IF(A18="","",'種目情報'!$J$6)</f>
      </c>
      <c r="K18">
        <f>IF(A18="","",'③リレー情報確認'!$R$8)</f>
      </c>
      <c r="L18">
        <f t="shared" si="0"/>
      </c>
      <c r="M18">
        <f>IF(A18="","",'種目情報'!$K$6)</f>
      </c>
    </row>
    <row r="19" spans="1:13" ht="13.5">
      <c r="A19">
        <f>IF('③リレー情報確認'!O13="","",420000+'①学校情報入力'!$D$3*10)</f>
      </c>
      <c r="B19">
        <f>IF(A19="","",'①学校情報入力'!$D$3)</f>
      </c>
      <c r="C19">
        <f>IF(A19="","",'③リレー情報確認'!$J$1)</f>
      </c>
      <c r="D19">
        <f>IF(A19="","",'③リレー情報確認'!$P$1)</f>
      </c>
      <c r="G19">
        <v>6</v>
      </c>
      <c r="H19">
        <f>IF(A19="","",'③リレー情報確認'!Q13)</f>
      </c>
      <c r="I19">
        <f>IF(A19="","",'③リレー情報確認'!P13)</f>
      </c>
      <c r="J19">
        <f>IF(A19="","",'種目情報'!$J$6)</f>
      </c>
      <c r="K19">
        <f>IF(A19="","",'③リレー情報確認'!$R$8)</f>
      </c>
      <c r="L19">
        <f t="shared" si="0"/>
      </c>
      <c r="M19">
        <f>IF(A19="","",'種目情報'!$K$6)</f>
      </c>
    </row>
    <row r="20" spans="1:13" ht="13.5">
      <c r="A20" s="13">
        <f>IF('③リレー情報確認'!U8="","",1620000+'①学校情報入力'!$D$3*10)</f>
      </c>
      <c r="B20" s="13">
        <f>IF(A20="","",'①学校情報入力'!$D$3)</f>
      </c>
      <c r="C20" s="13">
        <f>IF(A20="","",'③リレー情報確認'!$J$1)</f>
      </c>
      <c r="D20" s="13">
        <f>IF(A20="","",'③リレー情報確認'!$P$1)</f>
      </c>
      <c r="E20" s="13"/>
      <c r="F20" s="13"/>
      <c r="G20" s="13">
        <v>1</v>
      </c>
      <c r="H20" s="13">
        <f>IF(A20="","",'③リレー情報確認'!W8)</f>
      </c>
      <c r="I20" s="13">
        <f>IF(A20="","",'③リレー情報確認'!V8)</f>
      </c>
      <c r="J20" s="13">
        <f>IF(A20="","",'種目情報'!$J$7)</f>
      </c>
      <c r="K20" s="13">
        <f>IF(A20="","",'③リレー情報確認'!$X$8)</f>
      </c>
      <c r="L20" s="13">
        <f t="shared" si="0"/>
      </c>
      <c r="M20" s="13">
        <f>IF(A20="","",'種目情報'!$K$7)</f>
      </c>
    </row>
    <row r="21" spans="1:13" ht="13.5">
      <c r="A21" s="13">
        <f>IF('③リレー情報確認'!U9="","",1620000+'①学校情報入力'!$D$3*10)</f>
      </c>
      <c r="B21" s="13">
        <f>IF(A21="","",'①学校情報入力'!$D$3)</f>
      </c>
      <c r="C21" s="13">
        <f>IF(A21="","",'③リレー情報確認'!$J$1)</f>
      </c>
      <c r="D21" s="13">
        <f>IF(A21="","",'③リレー情報確認'!$P$1)</f>
      </c>
      <c r="E21" s="13"/>
      <c r="F21" s="13"/>
      <c r="G21" s="13">
        <v>2</v>
      </c>
      <c r="H21" s="13">
        <f>IF(A21="","",'③リレー情報確認'!W9)</f>
      </c>
      <c r="I21" s="13">
        <f>IF(A21="","",'③リレー情報確認'!V9)</f>
      </c>
      <c r="J21" s="13">
        <f>IF(A21="","",'種目情報'!$J$7)</f>
      </c>
      <c r="K21" s="13">
        <f>IF(A21="","",'③リレー情報確認'!$X$8)</f>
      </c>
      <c r="L21" s="13">
        <f t="shared" si="0"/>
      </c>
      <c r="M21" s="13">
        <f>IF(A21="","",'種目情報'!$K$7)</f>
      </c>
    </row>
    <row r="22" spans="1:13" ht="13.5">
      <c r="A22" s="13">
        <f>IF('③リレー情報確認'!U10="","",1620000+'①学校情報入力'!$D$3*10)</f>
      </c>
      <c r="B22" s="13">
        <f>IF(A22="","",'①学校情報入力'!$D$3)</f>
      </c>
      <c r="C22" s="13">
        <f>IF(A22="","",'③リレー情報確認'!$J$1)</f>
      </c>
      <c r="D22" s="13">
        <f>IF(A22="","",'③リレー情報確認'!$P$1)</f>
      </c>
      <c r="E22" s="13"/>
      <c r="F22" s="13"/>
      <c r="G22" s="13">
        <v>3</v>
      </c>
      <c r="H22" s="13">
        <f>IF(A22="","",'③リレー情報確認'!W10)</f>
      </c>
      <c r="I22" s="13">
        <f>IF(A22="","",'③リレー情報確認'!V10)</f>
      </c>
      <c r="J22" s="13">
        <f>IF(A22="","",'種目情報'!$J$7)</f>
      </c>
      <c r="K22" s="13">
        <f>IF(A22="","",'③リレー情報確認'!$X$8)</f>
      </c>
      <c r="L22" s="13">
        <f t="shared" si="0"/>
      </c>
      <c r="M22" s="13">
        <f>IF(A22="","",'種目情報'!$K$7)</f>
      </c>
    </row>
    <row r="23" spans="1:13" ht="13.5">
      <c r="A23" s="13">
        <f>IF('③リレー情報確認'!U11="","",1620000+'①学校情報入力'!$D$3*10)</f>
      </c>
      <c r="B23" s="13">
        <f>IF(A23="","",'①学校情報入力'!$D$3)</f>
      </c>
      <c r="C23" s="13">
        <f>IF(A23="","",'③リレー情報確認'!$J$1)</f>
      </c>
      <c r="D23" s="13">
        <f>IF(A23="","",'③リレー情報確認'!$P$1)</f>
      </c>
      <c r="E23" s="13"/>
      <c r="F23" s="13"/>
      <c r="G23" s="13">
        <v>4</v>
      </c>
      <c r="H23" s="13">
        <f>IF(A23="","",'③リレー情報確認'!W11)</f>
      </c>
      <c r="I23" s="13">
        <f>IF(A23="","",'③リレー情報確認'!V11)</f>
      </c>
      <c r="J23" s="13">
        <f>IF(A23="","",'種目情報'!$J$7)</f>
      </c>
      <c r="K23" s="13">
        <f>IF(A23="","",'③リレー情報確認'!$X$8)</f>
      </c>
      <c r="L23" s="13">
        <f t="shared" si="0"/>
      </c>
      <c r="M23" s="13">
        <f>IF(A23="","",'種目情報'!$K$7)</f>
      </c>
    </row>
    <row r="24" spans="1:13" ht="13.5">
      <c r="A24" s="13">
        <f>IF('③リレー情報確認'!U12="","",1620000+'①学校情報入力'!$D$3*10)</f>
      </c>
      <c r="B24" s="13">
        <f>IF(A24="","",'①学校情報入力'!$D$3)</f>
      </c>
      <c r="C24" s="13">
        <f>IF(A24="","",'③リレー情報確認'!$J$1)</f>
      </c>
      <c r="D24" s="13">
        <f>IF(A24="","",'③リレー情報確認'!$P$1)</f>
      </c>
      <c r="E24" s="13"/>
      <c r="F24" s="13"/>
      <c r="G24" s="13">
        <v>5</v>
      </c>
      <c r="H24" s="13">
        <f>IF(A24="","",'③リレー情報確認'!W12)</f>
      </c>
      <c r="I24" s="13">
        <f>IF(A24="","",'③リレー情報確認'!V12)</f>
      </c>
      <c r="J24" s="13">
        <f>IF(A24="","",'種目情報'!$J$7)</f>
      </c>
      <c r="K24" s="13">
        <f>IF(A24="","",'③リレー情報確認'!$X$8)</f>
      </c>
      <c r="L24" s="13">
        <f t="shared" si="0"/>
      </c>
      <c r="M24" s="13">
        <f>IF(A24="","",'種目情報'!$K$7)</f>
      </c>
    </row>
    <row r="25" spans="1:13" ht="13.5">
      <c r="A25" s="13">
        <f>IF('③リレー情報確認'!U13="","",1620000+'①学校情報入力'!$D$3*10)</f>
      </c>
      <c r="B25" s="13">
        <f>IF(A25="","",'①学校情報入力'!$D$3)</f>
      </c>
      <c r="C25" s="13">
        <f>IF(A25="","",'③リレー情報確認'!$J$1)</f>
      </c>
      <c r="D25" s="13">
        <f>IF(A25="","",'③リレー情報確認'!$P$1)</f>
      </c>
      <c r="E25" s="13"/>
      <c r="F25" s="13"/>
      <c r="G25" s="13">
        <v>6</v>
      </c>
      <c r="H25" s="13">
        <f>IF(A25="","",'③リレー情報確認'!W13)</f>
      </c>
      <c r="I25" s="13">
        <f>IF(A25="","",'③リレー情報確認'!V13)</f>
      </c>
      <c r="J25" s="13">
        <f>IF(A25="","",'種目情報'!$J$7)</f>
      </c>
      <c r="K25" s="13">
        <f>IF(A25="","",'③リレー情報確認'!$X$8)</f>
      </c>
      <c r="L25" s="13">
        <f t="shared" si="0"/>
      </c>
      <c r="M25" s="13">
        <f>IF(A25="","",'種目情報'!$K$7)</f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showGridLines="0" zoomScalePageLayoutView="0" workbookViewId="0" topLeftCell="A1">
      <selection activeCell="J6" sqref="J6"/>
    </sheetView>
  </sheetViews>
  <sheetFormatPr defaultColWidth="9.140625" defaultRowHeight="15"/>
  <cols>
    <col min="1" max="7" width="9.00390625" style="15" customWidth="1"/>
    <col min="8" max="8" width="9.140625" style="15" customWidth="1"/>
    <col min="9" max="16384" width="9.00390625" style="15" customWidth="1"/>
  </cols>
  <sheetData>
    <row r="1" spans="1:14" ht="16.5" customHeight="1">
      <c r="A1" s="361" t="s">
        <v>90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</row>
    <row r="2" ht="7.5" customHeight="1" thickBot="1"/>
    <row r="3" spans="1:12" ht="19.5" customHeight="1" thickTop="1">
      <c r="A3" s="62"/>
      <c r="B3" s="18" t="s">
        <v>62</v>
      </c>
      <c r="C3" s="380" t="s">
        <v>335</v>
      </c>
      <c r="D3" s="380"/>
      <c r="E3" s="380"/>
      <c r="F3" s="380"/>
      <c r="G3" s="380"/>
      <c r="H3" s="380"/>
      <c r="I3" s="381"/>
      <c r="J3" s="368" t="s">
        <v>362</v>
      </c>
      <c r="K3" s="369"/>
      <c r="L3" s="370"/>
    </row>
    <row r="4" spans="2:12" ht="18.75" customHeight="1">
      <c r="B4" s="19" t="s">
        <v>85</v>
      </c>
      <c r="C4" s="366" t="s">
        <v>336</v>
      </c>
      <c r="D4" s="366"/>
      <c r="E4" s="366"/>
      <c r="F4" s="366"/>
      <c r="G4" s="366"/>
      <c r="H4" s="366"/>
      <c r="I4" s="86"/>
      <c r="J4" s="371"/>
      <c r="K4" s="372"/>
      <c r="L4" s="373"/>
    </row>
    <row r="5" spans="2:12" ht="19.5" customHeight="1" thickBot="1">
      <c r="B5" s="19" t="s">
        <v>86</v>
      </c>
      <c r="C5" s="367" t="s">
        <v>355</v>
      </c>
      <c r="D5" s="367"/>
      <c r="E5" s="367"/>
      <c r="F5" s="367"/>
      <c r="G5" s="367"/>
      <c r="H5" s="367"/>
      <c r="I5" s="86"/>
      <c r="J5" s="374"/>
      <c r="K5" s="375"/>
      <c r="L5" s="376"/>
    </row>
    <row r="6" ht="7.5" customHeight="1" thickBot="1" thickTop="1"/>
    <row r="7" spans="2:14" ht="19.5" customHeight="1" thickBot="1">
      <c r="B7" s="362" t="s">
        <v>209</v>
      </c>
      <c r="C7" s="363"/>
      <c r="D7" s="364" t="s">
        <v>339</v>
      </c>
      <c r="E7" s="364"/>
      <c r="F7" s="364"/>
      <c r="G7" s="364"/>
      <c r="H7" s="365"/>
      <c r="J7" s="155"/>
      <c r="K7" s="155"/>
      <c r="L7" s="155"/>
      <c r="M7" s="155"/>
      <c r="N7" s="4"/>
    </row>
    <row r="8" spans="2:11" ht="17.25">
      <c r="B8" s="377" t="s">
        <v>210</v>
      </c>
      <c r="C8" s="377"/>
      <c r="D8" s="377"/>
      <c r="E8" s="377"/>
      <c r="F8" s="377"/>
      <c r="G8" s="377"/>
      <c r="H8" s="377"/>
      <c r="I8" s="377"/>
      <c r="J8" s="377"/>
      <c r="K8" s="377"/>
    </row>
    <row r="9" spans="2:11" ht="14.25" thickBot="1">
      <c r="B9" s="155"/>
      <c r="C9" s="155"/>
      <c r="D9" s="155"/>
      <c r="E9" s="155"/>
      <c r="F9" s="155"/>
      <c r="G9" s="155"/>
      <c r="H9" s="155"/>
      <c r="I9" s="155"/>
      <c r="J9" s="155"/>
      <c r="K9" s="155"/>
    </row>
    <row r="10" spans="2:9" ht="20.25" customHeight="1" thickBot="1">
      <c r="B10" s="362" t="s">
        <v>211</v>
      </c>
      <c r="C10" s="363"/>
      <c r="D10" s="362" t="s">
        <v>340</v>
      </c>
      <c r="E10" s="363"/>
      <c r="F10" s="363"/>
      <c r="G10" s="363"/>
      <c r="H10" s="378"/>
      <c r="I10" t="s">
        <v>212</v>
      </c>
    </row>
    <row r="11" spans="2:8" ht="17.25">
      <c r="B11" s="379" t="s">
        <v>213</v>
      </c>
      <c r="C11" s="379"/>
      <c r="D11" s="379"/>
      <c r="E11" s="379"/>
      <c r="F11" s="379"/>
      <c r="G11" s="379"/>
      <c r="H11" s="379"/>
    </row>
    <row r="12" ht="16.5" customHeight="1">
      <c r="A12" s="20" t="s">
        <v>108</v>
      </c>
    </row>
    <row r="13" ht="16.5" customHeight="1">
      <c r="A13" s="20"/>
    </row>
    <row r="14" spans="1:2" ht="16.5" customHeight="1">
      <c r="A14" s="20"/>
      <c r="B14" s="299" t="s">
        <v>337</v>
      </c>
    </row>
    <row r="15" ht="16.5" customHeight="1">
      <c r="A15" s="20"/>
    </row>
    <row r="16" spans="1:2" ht="16.5" customHeight="1">
      <c r="A16" s="16" t="s">
        <v>83</v>
      </c>
      <c r="B16" s="15" t="s">
        <v>143</v>
      </c>
    </row>
    <row r="17" spans="1:2" ht="16.5" customHeight="1">
      <c r="A17" s="16" t="s">
        <v>214</v>
      </c>
      <c r="B17" s="15" t="s">
        <v>93</v>
      </c>
    </row>
    <row r="18" spans="1:2" ht="16.5" customHeight="1">
      <c r="A18" s="16" t="s">
        <v>84</v>
      </c>
      <c r="B18" s="15" t="s">
        <v>113</v>
      </c>
    </row>
    <row r="19" spans="1:15" ht="16.5" customHeight="1">
      <c r="A19" s="16" t="s">
        <v>215</v>
      </c>
      <c r="B19" s="133" t="s">
        <v>156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6.5" customHeight="1">
      <c r="A20" s="16" t="s">
        <v>216</v>
      </c>
      <c r="B20" s="134" t="s">
        <v>204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2" ht="16.5" customHeight="1">
      <c r="A21" s="16" t="s">
        <v>217</v>
      </c>
      <c r="B21" s="15" t="s">
        <v>166</v>
      </c>
    </row>
    <row r="22" spans="1:2" ht="16.5" customHeight="1">
      <c r="A22" s="16" t="s">
        <v>155</v>
      </c>
      <c r="B22" s="15" t="s">
        <v>107</v>
      </c>
    </row>
    <row r="23" spans="1:2" ht="16.5" customHeight="1">
      <c r="A23" s="16" t="s">
        <v>266</v>
      </c>
      <c r="B23" s="287" t="s">
        <v>267</v>
      </c>
    </row>
    <row r="24" ht="16.5" customHeight="1"/>
    <row r="25" ht="16.5" customHeight="1">
      <c r="A25" s="15" t="s">
        <v>218</v>
      </c>
    </row>
    <row r="26" ht="16.5" customHeight="1">
      <c r="A26" s="20" t="s">
        <v>219</v>
      </c>
    </row>
    <row r="27" ht="16.5" customHeight="1">
      <c r="A27" s="17" t="s">
        <v>82</v>
      </c>
    </row>
    <row r="28" spans="1:6" ht="16.5" customHeight="1">
      <c r="A28" s="17" t="s">
        <v>82</v>
      </c>
      <c r="B28" s="15" t="s">
        <v>144</v>
      </c>
      <c r="F28" s="15" t="s">
        <v>220</v>
      </c>
    </row>
    <row r="29" ht="16.5" customHeight="1">
      <c r="A29" s="17" t="s">
        <v>221</v>
      </c>
    </row>
    <row r="30" ht="16.5" customHeight="1">
      <c r="A30" s="20" t="s">
        <v>87</v>
      </c>
    </row>
    <row r="31" ht="16.5" customHeight="1">
      <c r="A31" s="17" t="s">
        <v>82</v>
      </c>
    </row>
    <row r="32" spans="1:2" ht="16.5" customHeight="1">
      <c r="A32" s="17" t="s">
        <v>82</v>
      </c>
      <c r="B32" s="15" t="s">
        <v>101</v>
      </c>
    </row>
    <row r="33" spans="1:2" ht="16.5" customHeight="1">
      <c r="A33" s="17" t="s">
        <v>82</v>
      </c>
      <c r="B33" s="15" t="s">
        <v>100</v>
      </c>
    </row>
    <row r="34" spans="1:2" ht="16.5" customHeight="1">
      <c r="A34" s="17" t="s">
        <v>82</v>
      </c>
      <c r="B34" s="15" t="s">
        <v>222</v>
      </c>
    </row>
    <row r="35" spans="1:2" ht="16.5" customHeight="1">
      <c r="A35" s="17" t="s">
        <v>221</v>
      </c>
      <c r="B35" s="15" t="s">
        <v>223</v>
      </c>
    </row>
    <row r="36" spans="1:12" ht="16.5" customHeight="1">
      <c r="A36" s="17" t="s">
        <v>82</v>
      </c>
      <c r="B36" s="24" t="s">
        <v>103</v>
      </c>
      <c r="C36" s="24"/>
      <c r="D36" s="24"/>
      <c r="E36" s="24"/>
      <c r="F36" s="24"/>
      <c r="G36" s="22"/>
      <c r="H36" s="22"/>
      <c r="I36" s="22"/>
      <c r="J36" s="22"/>
      <c r="K36" s="22"/>
      <c r="L36" s="22"/>
    </row>
    <row r="37" spans="1:12" ht="16.5" customHeight="1">
      <c r="A37" s="17" t="s">
        <v>221</v>
      </c>
      <c r="B37" s="22"/>
      <c r="C37" s="22" t="s">
        <v>224</v>
      </c>
      <c r="D37" s="22"/>
      <c r="E37" s="22"/>
      <c r="F37" s="22"/>
      <c r="G37" s="22"/>
      <c r="H37" s="22"/>
      <c r="I37" s="22"/>
      <c r="J37" s="22"/>
      <c r="K37" s="22"/>
      <c r="L37" s="22"/>
    </row>
    <row r="38" spans="1:12" ht="16.5" customHeight="1">
      <c r="A38" s="17" t="s">
        <v>82</v>
      </c>
      <c r="B38" s="22"/>
      <c r="C38" s="49" t="s">
        <v>110</v>
      </c>
      <c r="D38" s="22"/>
      <c r="E38" s="25" t="s">
        <v>81</v>
      </c>
      <c r="F38" s="25" t="s">
        <v>167</v>
      </c>
      <c r="G38" s="25">
        <v>54.23</v>
      </c>
      <c r="H38" s="22"/>
      <c r="I38" s="22"/>
      <c r="J38" s="22"/>
      <c r="K38" s="22"/>
      <c r="L38" s="22"/>
    </row>
    <row r="39" spans="1:12" ht="16.5" customHeight="1" thickBot="1">
      <c r="A39" s="17" t="s">
        <v>82</v>
      </c>
      <c r="B39" s="22"/>
      <c r="C39" s="49" t="s">
        <v>111</v>
      </c>
      <c r="D39" s="22"/>
      <c r="E39" s="25" t="s">
        <v>104</v>
      </c>
      <c r="F39" s="25" t="s">
        <v>167</v>
      </c>
      <c r="G39" s="25" t="s">
        <v>105</v>
      </c>
      <c r="H39" s="22"/>
      <c r="I39" s="22"/>
      <c r="J39" s="22"/>
      <c r="K39" s="22"/>
      <c r="L39" s="22"/>
    </row>
    <row r="40" spans="1:14" ht="16.5" customHeight="1">
      <c r="A40" s="17" t="s">
        <v>82</v>
      </c>
      <c r="B40" s="22"/>
      <c r="C40" s="49"/>
      <c r="D40" s="50" t="s">
        <v>109</v>
      </c>
      <c r="E40" s="51"/>
      <c r="F40" s="51"/>
      <c r="G40" s="51"/>
      <c r="H40" s="52"/>
      <c r="I40" s="22"/>
      <c r="J40" s="53"/>
      <c r="K40" s="53"/>
      <c r="L40" s="47"/>
      <c r="M40" s="23"/>
      <c r="N40" s="9"/>
    </row>
    <row r="41" spans="1:14" ht="16.5" customHeight="1">
      <c r="A41" s="17" t="s">
        <v>82</v>
      </c>
      <c r="B41" s="22"/>
      <c r="C41" s="49"/>
      <c r="D41" s="54" t="s">
        <v>92</v>
      </c>
      <c r="E41" s="55"/>
      <c r="F41" s="55"/>
      <c r="G41" s="55"/>
      <c r="H41" s="56"/>
      <c r="I41" s="22"/>
      <c r="J41" s="53"/>
      <c r="K41" s="53"/>
      <c r="L41" s="47"/>
      <c r="M41" s="23"/>
      <c r="N41" s="9"/>
    </row>
    <row r="42" spans="1:14" ht="16.5" customHeight="1" thickBot="1">
      <c r="A42" s="17" t="s">
        <v>221</v>
      </c>
      <c r="B42" s="22"/>
      <c r="C42" s="49"/>
      <c r="D42" s="57" t="s">
        <v>43</v>
      </c>
      <c r="E42" s="58" t="s">
        <v>91</v>
      </c>
      <c r="F42" s="59" t="s">
        <v>167</v>
      </c>
      <c r="G42" s="60">
        <v>12</v>
      </c>
      <c r="H42" s="61"/>
      <c r="I42" s="22"/>
      <c r="J42" s="53"/>
      <c r="K42" s="53"/>
      <c r="L42" s="47"/>
      <c r="M42" s="23"/>
      <c r="N42" s="9"/>
    </row>
    <row r="43" spans="1:12" ht="16.5" customHeight="1">
      <c r="A43" s="17" t="s">
        <v>82</v>
      </c>
      <c r="B43" s="22"/>
      <c r="C43" s="22" t="s">
        <v>225</v>
      </c>
      <c r="D43" s="22"/>
      <c r="E43" s="22"/>
      <c r="F43" s="22"/>
      <c r="G43" s="22"/>
      <c r="H43" s="22"/>
      <c r="I43" s="22"/>
      <c r="J43" s="22"/>
      <c r="K43" s="22"/>
      <c r="L43" s="22"/>
    </row>
    <row r="44" spans="1:12" ht="16.5" customHeight="1">
      <c r="A44" s="17" t="s">
        <v>82</v>
      </c>
      <c r="B44" s="22"/>
      <c r="C44" s="49" t="s">
        <v>112</v>
      </c>
      <c r="D44" s="22"/>
      <c r="E44" s="25" t="s">
        <v>168</v>
      </c>
      <c r="F44" s="25" t="s">
        <v>226</v>
      </c>
      <c r="G44" s="25" t="s">
        <v>169</v>
      </c>
      <c r="H44" s="22"/>
      <c r="I44" s="22"/>
      <c r="J44" s="22"/>
      <c r="K44" s="22"/>
      <c r="L44" s="22"/>
    </row>
    <row r="45" spans="1:12" ht="16.5" customHeight="1">
      <c r="A45" s="17" t="s">
        <v>227</v>
      </c>
      <c r="B45" s="22"/>
      <c r="C45" s="103" t="s">
        <v>99</v>
      </c>
      <c r="D45" s="22"/>
      <c r="E45" s="25"/>
      <c r="F45" s="25"/>
      <c r="G45" s="25"/>
      <c r="H45" s="22"/>
      <c r="I45" s="22"/>
      <c r="J45" s="22"/>
      <c r="K45" s="22"/>
      <c r="L45" s="22"/>
    </row>
    <row r="46" spans="1:2" ht="16.5" customHeight="1">
      <c r="A46" s="17" t="s">
        <v>227</v>
      </c>
      <c r="B46" s="15" t="s">
        <v>96</v>
      </c>
    </row>
    <row r="47" spans="1:2" ht="16.5" customHeight="1">
      <c r="A47" s="17" t="s">
        <v>227</v>
      </c>
      <c r="B47" s="272" t="s">
        <v>245</v>
      </c>
    </row>
    <row r="48" spans="1:2" ht="16.5" customHeight="1">
      <c r="A48" s="17" t="s">
        <v>221</v>
      </c>
      <c r="B48" s="272"/>
    </row>
    <row r="49" ht="16.5" customHeight="1">
      <c r="A49" s="17" t="s">
        <v>82</v>
      </c>
    </row>
    <row r="50" ht="16.5" customHeight="1">
      <c r="A50" s="20" t="s">
        <v>231</v>
      </c>
    </row>
    <row r="51" ht="16.5" customHeight="1">
      <c r="A51" s="17" t="s">
        <v>82</v>
      </c>
    </row>
    <row r="52" spans="1:2" ht="16.5" customHeight="1">
      <c r="A52" s="17" t="s">
        <v>82</v>
      </c>
      <c r="B52" s="15" t="s">
        <v>194</v>
      </c>
    </row>
    <row r="53" spans="1:2" ht="16.5" customHeight="1">
      <c r="A53" s="17" t="s">
        <v>82</v>
      </c>
      <c r="B53" s="15" t="s">
        <v>195</v>
      </c>
    </row>
    <row r="54" ht="16.5" customHeight="1">
      <c r="A54" s="17" t="s">
        <v>82</v>
      </c>
    </row>
    <row r="55" ht="16.5" customHeight="1">
      <c r="A55" s="20" t="s">
        <v>232</v>
      </c>
    </row>
    <row r="56" ht="16.5" customHeight="1">
      <c r="A56" s="17" t="s">
        <v>82</v>
      </c>
    </row>
    <row r="57" spans="1:2" ht="16.5" customHeight="1">
      <c r="A57" s="17" t="s">
        <v>82</v>
      </c>
      <c r="B57" s="15" t="s">
        <v>246</v>
      </c>
    </row>
    <row r="58" spans="1:2" ht="16.5" customHeight="1">
      <c r="A58" s="17" t="s">
        <v>82</v>
      </c>
      <c r="B58" s="15" t="s">
        <v>94</v>
      </c>
    </row>
    <row r="59" ht="16.5" customHeight="1">
      <c r="A59" s="17" t="s">
        <v>221</v>
      </c>
    </row>
    <row r="60" ht="16.5" customHeight="1">
      <c r="A60" s="20" t="s">
        <v>233</v>
      </c>
    </row>
    <row r="61" spans="1:13" ht="22.5" customHeight="1">
      <c r="A61" s="17" t="s">
        <v>221</v>
      </c>
      <c r="G61" s="15" t="s">
        <v>338</v>
      </c>
      <c r="H61" s="274"/>
      <c r="I61" s="274"/>
      <c r="J61" s="274"/>
      <c r="K61" s="274"/>
      <c r="L61" s="274"/>
      <c r="M61" s="274"/>
    </row>
    <row r="62" spans="1:2" ht="16.5" customHeight="1">
      <c r="A62" s="17" t="s">
        <v>82</v>
      </c>
      <c r="B62" s="15" t="s">
        <v>228</v>
      </c>
    </row>
    <row r="63" spans="1:2" ht="16.5" customHeight="1">
      <c r="A63" s="17" t="s">
        <v>82</v>
      </c>
      <c r="B63" s="15" t="s">
        <v>229</v>
      </c>
    </row>
    <row r="64" spans="1:2" ht="16.5" customHeight="1">
      <c r="A64" s="17" t="s">
        <v>82</v>
      </c>
      <c r="B64" s="15" t="s">
        <v>205</v>
      </c>
    </row>
    <row r="65" s="157" customFormat="1" ht="16.5" customHeight="1">
      <c r="A65" s="156" t="s">
        <v>234</v>
      </c>
    </row>
    <row r="66" s="157" customFormat="1" ht="16.5" customHeight="1">
      <c r="A66" s="158" t="s">
        <v>82</v>
      </c>
    </row>
    <row r="67" spans="1:2" s="157" customFormat="1" ht="16.5" customHeight="1">
      <c r="A67" s="158" t="s">
        <v>82</v>
      </c>
      <c r="B67" s="157" t="s">
        <v>247</v>
      </c>
    </row>
    <row r="68" s="157" customFormat="1" ht="16.5" customHeight="1">
      <c r="A68" s="158" t="s">
        <v>82</v>
      </c>
    </row>
    <row r="69" ht="16.5" customHeight="1">
      <c r="A69" s="20" t="s">
        <v>235</v>
      </c>
    </row>
    <row r="70" ht="16.5" customHeight="1">
      <c r="A70" s="17" t="s">
        <v>82</v>
      </c>
    </row>
    <row r="71" spans="1:2" ht="16.5" customHeight="1">
      <c r="A71" s="17" t="s">
        <v>82</v>
      </c>
      <c r="B71" s="15" t="s">
        <v>186</v>
      </c>
    </row>
    <row r="72" ht="16.5" customHeight="1">
      <c r="A72" s="17" t="s">
        <v>82</v>
      </c>
    </row>
    <row r="73" spans="1:3" ht="16.5" customHeight="1">
      <c r="A73" s="17" t="s">
        <v>82</v>
      </c>
      <c r="C73" s="115" t="s">
        <v>88</v>
      </c>
    </row>
    <row r="74" spans="1:8" ht="16.5" customHeight="1">
      <c r="A74" s="17" t="s">
        <v>82</v>
      </c>
      <c r="C74" s="114" t="s">
        <v>187</v>
      </c>
      <c r="D74" s="114"/>
      <c r="E74" s="114"/>
      <c r="F74" s="114"/>
      <c r="G74" s="114"/>
      <c r="H74" s="114"/>
    </row>
    <row r="75" spans="1:8" ht="16.5" customHeight="1">
      <c r="A75" s="17" t="s">
        <v>82</v>
      </c>
      <c r="C75" s="114"/>
      <c r="D75" s="114"/>
      <c r="E75" s="114"/>
      <c r="F75" s="114"/>
      <c r="G75" s="114"/>
      <c r="H75" s="114"/>
    </row>
    <row r="76" spans="1:8" ht="16.5" customHeight="1">
      <c r="A76" s="17" t="s">
        <v>221</v>
      </c>
      <c r="C76" s="114"/>
      <c r="D76" s="114"/>
      <c r="E76" s="114"/>
      <c r="F76" s="114"/>
      <c r="G76" s="114"/>
      <c r="H76" s="114"/>
    </row>
    <row r="77" ht="16.5" customHeight="1">
      <c r="A77" s="17" t="s">
        <v>82</v>
      </c>
    </row>
    <row r="78" ht="16.5" customHeight="1">
      <c r="A78" s="20" t="s">
        <v>236</v>
      </c>
    </row>
    <row r="79" ht="16.5" customHeight="1" thickBot="1"/>
    <row r="80" spans="2:10" ht="16.5" customHeight="1">
      <c r="B80" s="104" t="s">
        <v>89</v>
      </c>
      <c r="C80" s="105"/>
      <c r="D80" s="106"/>
      <c r="E80" s="105"/>
      <c r="F80" s="105"/>
      <c r="G80" s="105"/>
      <c r="H80" s="105"/>
      <c r="I80" s="105"/>
      <c r="J80" s="107"/>
    </row>
    <row r="81" spans="2:10" ht="16.5" customHeight="1">
      <c r="B81" s="108"/>
      <c r="D81" s="109"/>
      <c r="E81" s="109"/>
      <c r="F81" s="109"/>
      <c r="G81" s="109"/>
      <c r="H81" s="109"/>
      <c r="I81" s="109"/>
      <c r="J81" s="110"/>
    </row>
    <row r="82" spans="2:10" ht="30" customHeight="1">
      <c r="B82" s="108"/>
      <c r="C82" s="249" t="s">
        <v>230</v>
      </c>
      <c r="D82" s="360" t="s">
        <v>208</v>
      </c>
      <c r="E82" s="360"/>
      <c r="F82" s="360"/>
      <c r="G82" s="360"/>
      <c r="H82" s="109"/>
      <c r="I82" s="109"/>
      <c r="J82" s="110"/>
    </row>
    <row r="83" spans="2:10" ht="16.5" customHeight="1">
      <c r="B83" s="108"/>
      <c r="C83" s="217" t="s">
        <v>188</v>
      </c>
      <c r="D83" s="109"/>
      <c r="E83" s="109"/>
      <c r="F83" s="109"/>
      <c r="G83" s="109"/>
      <c r="H83" s="109"/>
      <c r="I83" s="109"/>
      <c r="J83" s="110"/>
    </row>
    <row r="84" spans="2:10" ht="16.5" customHeight="1" thickBot="1">
      <c r="B84" s="111"/>
      <c r="C84" s="112"/>
      <c r="D84" s="112"/>
      <c r="E84" s="112"/>
      <c r="F84" s="112"/>
      <c r="G84" s="112"/>
      <c r="H84" s="112"/>
      <c r="I84" s="112"/>
      <c r="J84" s="113"/>
    </row>
    <row r="85" ht="16.5" customHeight="1"/>
  </sheetData>
  <sheetProtection sheet="1" selectLockedCells="1" selectUnlockedCells="1"/>
  <mergeCells count="12">
    <mergeCell ref="B11:H11"/>
    <mergeCell ref="C3:I3"/>
    <mergeCell ref="D82:G82"/>
    <mergeCell ref="A1:N1"/>
    <mergeCell ref="B7:C7"/>
    <mergeCell ref="D7:H7"/>
    <mergeCell ref="C4:H4"/>
    <mergeCell ref="C5:H5"/>
    <mergeCell ref="J3:L5"/>
    <mergeCell ref="B8:K8"/>
    <mergeCell ref="B10:C10"/>
    <mergeCell ref="D10:H10"/>
  </mergeCells>
  <printOptions/>
  <pageMargins left="0.7" right="0.7" top="0.75" bottom="0.75" header="0.3" footer="0.3"/>
  <pageSetup fitToHeight="1" fitToWidth="1" horizontalDpi="600" verticalDpi="600" orientation="portrait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5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1" width="5.7109375" style="3" customWidth="1"/>
    <col min="2" max="2" width="16.140625" style="3" customWidth="1"/>
    <col min="3" max="3" width="5.7109375" style="3" customWidth="1"/>
    <col min="4" max="4" width="16.140625" style="3" customWidth="1"/>
    <col min="5" max="5" width="5.7109375" style="3" customWidth="1"/>
    <col min="6" max="6" width="16.140625" style="3" customWidth="1"/>
    <col min="7" max="7" width="5.7109375" style="3" customWidth="1"/>
    <col min="8" max="8" width="16.140625" style="3" customWidth="1"/>
    <col min="9" max="9" width="4.421875" style="3" customWidth="1"/>
    <col min="10" max="10" width="16.140625" style="3" customWidth="1"/>
    <col min="11" max="11" width="9.00390625" style="3" customWidth="1"/>
    <col min="12" max="12" width="9.00390625" style="3" hidden="1" customWidth="1"/>
    <col min="13" max="13" width="25.421875" style="3" hidden="1" customWidth="1"/>
    <col min="14" max="14" width="11.57421875" style="3" hidden="1" customWidth="1"/>
    <col min="15" max="20" width="9.00390625" style="3" hidden="1" customWidth="1"/>
    <col min="21" max="16384" width="9.00390625" style="3" customWidth="1"/>
  </cols>
  <sheetData>
    <row r="1" spans="1:4" ht="21.75" customHeight="1">
      <c r="A1" s="10" t="s">
        <v>237</v>
      </c>
      <c r="D1" s="10" t="str">
        <f>'注意事項'!J3</f>
        <v>高校用</v>
      </c>
    </row>
    <row r="2" ht="15" thickBot="1"/>
    <row r="3" spans="2:7" ht="24" customHeight="1">
      <c r="B3" s="385" t="s">
        <v>238</v>
      </c>
      <c r="C3" s="386"/>
      <c r="D3" s="382"/>
      <c r="E3" s="383"/>
      <c r="F3" s="384"/>
      <c r="G3" s="250" t="s">
        <v>239</v>
      </c>
    </row>
    <row r="4" spans="2:8" ht="27" customHeight="1">
      <c r="B4" s="385" t="s">
        <v>240</v>
      </c>
      <c r="C4" s="386"/>
      <c r="D4" s="387"/>
      <c r="E4" s="388"/>
      <c r="F4" s="389"/>
      <c r="G4" s="5" t="s">
        <v>95</v>
      </c>
      <c r="H4" s="4"/>
    </row>
    <row r="5" spans="2:8" ht="27" customHeight="1">
      <c r="B5" s="385" t="s">
        <v>241</v>
      </c>
      <c r="C5" s="386"/>
      <c r="D5" s="387"/>
      <c r="E5" s="388"/>
      <c r="F5" s="389"/>
      <c r="G5" s="5" t="s">
        <v>264</v>
      </c>
      <c r="H5" s="4"/>
    </row>
    <row r="6" spans="2:7" ht="27" customHeight="1">
      <c r="B6" s="385" t="s">
        <v>242</v>
      </c>
      <c r="C6" s="386"/>
      <c r="D6" s="387"/>
      <c r="E6" s="388"/>
      <c r="F6" s="389"/>
      <c r="G6" s="5" t="s">
        <v>265</v>
      </c>
    </row>
    <row r="7" spans="2:7" ht="27" customHeight="1">
      <c r="B7" s="385" t="s">
        <v>243</v>
      </c>
      <c r="C7" s="386"/>
      <c r="D7" s="390"/>
      <c r="E7" s="391"/>
      <c r="F7" s="392"/>
      <c r="G7" s="5" t="s">
        <v>95</v>
      </c>
    </row>
    <row r="8" spans="2:9" ht="27" customHeight="1" thickBot="1">
      <c r="B8" s="385" t="s">
        <v>37</v>
      </c>
      <c r="C8" s="386"/>
      <c r="D8" s="401"/>
      <c r="E8" s="402"/>
      <c r="F8" s="403"/>
      <c r="G8" s="5" t="s">
        <v>141</v>
      </c>
      <c r="I8" s="4"/>
    </row>
    <row r="9" spans="1:13" ht="30" customHeight="1" thickBot="1">
      <c r="A9" s="218"/>
      <c r="B9" s="396" t="s">
        <v>262</v>
      </c>
      <c r="C9" s="397"/>
      <c r="D9" s="275"/>
      <c r="E9" s="276" t="s">
        <v>263</v>
      </c>
      <c r="F9" s="76"/>
      <c r="G9" s="218"/>
      <c r="H9" s="76"/>
      <c r="M9"/>
    </row>
    <row r="10" spans="1:13" ht="28.5" customHeight="1" thickBot="1">
      <c r="A10" s="218"/>
      <c r="B10" s="398" t="s">
        <v>244</v>
      </c>
      <c r="C10" s="399"/>
      <c r="D10" s="399"/>
      <c r="E10" s="399"/>
      <c r="F10" s="399"/>
      <c r="G10" s="399"/>
      <c r="H10" s="399"/>
      <c r="I10" s="400"/>
      <c r="M10"/>
    </row>
    <row r="11" spans="1:13" ht="28.5" customHeight="1" thickBot="1">
      <c r="A11" s="218"/>
      <c r="B11" s="393"/>
      <c r="C11" s="394"/>
      <c r="D11" s="394"/>
      <c r="E11" s="395"/>
      <c r="F11" s="394"/>
      <c r="G11" s="394"/>
      <c r="H11" s="394"/>
      <c r="I11" s="395"/>
      <c r="M11"/>
    </row>
    <row r="12" spans="1:13" ht="28.5" customHeight="1" thickBot="1">
      <c r="A12" s="218"/>
      <c r="B12" s="393"/>
      <c r="C12" s="394"/>
      <c r="D12" s="394"/>
      <c r="E12" s="395"/>
      <c r="F12" s="394"/>
      <c r="G12" s="394"/>
      <c r="H12" s="394"/>
      <c r="I12" s="395"/>
      <c r="M12"/>
    </row>
    <row r="13" spans="1:13" ht="13.5">
      <c r="A13" s="218"/>
      <c r="B13" s="76"/>
      <c r="C13" s="218"/>
      <c r="D13" s="76"/>
      <c r="E13" s="218"/>
      <c r="F13" s="76"/>
      <c r="G13" s="218"/>
      <c r="H13" s="76"/>
      <c r="M13"/>
    </row>
    <row r="14" spans="1:13" ht="13.5">
      <c r="A14" s="218"/>
      <c r="B14" s="76"/>
      <c r="C14" s="218"/>
      <c r="D14" s="76"/>
      <c r="E14" s="218"/>
      <c r="F14" s="76"/>
      <c r="G14" s="218"/>
      <c r="H14" s="76"/>
      <c r="M14"/>
    </row>
    <row r="15" spans="1:13" ht="13.5">
      <c r="A15" s="218"/>
      <c r="B15" s="76"/>
      <c r="C15" s="218"/>
      <c r="D15" s="76"/>
      <c r="E15" s="218"/>
      <c r="F15" s="76"/>
      <c r="G15" s="218"/>
      <c r="H15" s="76"/>
      <c r="M15"/>
    </row>
    <row r="16" spans="1:13" ht="13.5">
      <c r="A16" s="218"/>
      <c r="B16" s="76"/>
      <c r="C16" s="218"/>
      <c r="D16" s="76"/>
      <c r="E16" s="218"/>
      <c r="F16" s="76"/>
      <c r="G16" s="218"/>
      <c r="H16" s="76"/>
      <c r="M16"/>
    </row>
    <row r="17" spans="1:13" ht="13.5">
      <c r="A17" s="218"/>
      <c r="B17" s="76"/>
      <c r="C17" s="218"/>
      <c r="D17" s="76"/>
      <c r="E17" s="218"/>
      <c r="F17" s="76"/>
      <c r="G17" s="218"/>
      <c r="H17" s="76"/>
      <c r="M17"/>
    </row>
    <row r="18" spans="1:13" ht="13.5">
      <c r="A18" s="218"/>
      <c r="B18" s="76"/>
      <c r="C18" s="218"/>
      <c r="D18" s="76"/>
      <c r="E18" s="218"/>
      <c r="F18" s="76"/>
      <c r="G18" s="218"/>
      <c r="H18" s="76"/>
      <c r="M18"/>
    </row>
    <row r="19" spans="1:13" ht="13.5">
      <c r="A19" s="218"/>
      <c r="B19" s="76"/>
      <c r="C19" s="218"/>
      <c r="D19" s="76"/>
      <c r="E19" s="218"/>
      <c r="F19" s="76"/>
      <c r="G19" s="218"/>
      <c r="H19" s="76"/>
      <c r="M19"/>
    </row>
    <row r="20" spans="1:13" ht="13.5">
      <c r="A20" s="218"/>
      <c r="B20" s="76"/>
      <c r="C20" s="218"/>
      <c r="D20" s="76"/>
      <c r="E20" s="218"/>
      <c r="F20" s="76"/>
      <c r="G20" s="218"/>
      <c r="H20" s="76"/>
      <c r="M20"/>
    </row>
    <row r="21" spans="1:13" ht="13.5">
      <c r="A21" s="218"/>
      <c r="B21" s="76"/>
      <c r="C21" s="218"/>
      <c r="D21" s="76"/>
      <c r="E21" s="218"/>
      <c r="F21" s="76"/>
      <c r="G21" s="218"/>
      <c r="H21" s="76"/>
      <c r="M21"/>
    </row>
    <row r="22" spans="1:13" ht="13.5">
      <c r="A22" s="218"/>
      <c r="B22" s="76"/>
      <c r="C22" s="218"/>
      <c r="D22" s="76"/>
      <c r="E22" s="218"/>
      <c r="F22" s="76"/>
      <c r="G22" s="218"/>
      <c r="H22" s="76"/>
      <c r="M22"/>
    </row>
    <row r="23" spans="1:13" ht="13.5">
      <c r="A23" s="218"/>
      <c r="B23" s="76"/>
      <c r="C23" s="218"/>
      <c r="D23" s="76"/>
      <c r="E23" s="218"/>
      <c r="F23" s="76"/>
      <c r="G23" s="218"/>
      <c r="H23" s="76"/>
      <c r="M23"/>
    </row>
    <row r="24" spans="1:13" ht="13.5">
      <c r="A24" s="218"/>
      <c r="B24" s="76"/>
      <c r="C24" s="218"/>
      <c r="D24" s="76"/>
      <c r="E24" s="218"/>
      <c r="F24" s="76"/>
      <c r="G24" s="218"/>
      <c r="H24" s="76"/>
      <c r="M24"/>
    </row>
    <row r="25" spans="1:13" ht="13.5">
      <c r="A25" s="218"/>
      <c r="B25" s="76"/>
      <c r="C25" s="218"/>
      <c r="D25" s="76"/>
      <c r="E25" s="218"/>
      <c r="F25" s="76"/>
      <c r="G25" s="218"/>
      <c r="H25" s="76"/>
      <c r="M25"/>
    </row>
    <row r="26" spans="1:13" ht="13.5">
      <c r="A26" s="218"/>
      <c r="B26" s="76"/>
      <c r="C26" s="218"/>
      <c r="D26" s="76"/>
      <c r="E26" s="218"/>
      <c r="F26" s="76"/>
      <c r="G26" s="218"/>
      <c r="H26" s="76"/>
      <c r="M26"/>
    </row>
    <row r="27" spans="1:13" ht="13.5">
      <c r="A27" s="218"/>
      <c r="B27" s="76"/>
      <c r="C27" s="218"/>
      <c r="D27" s="76"/>
      <c r="E27" s="218"/>
      <c r="F27" s="76"/>
      <c r="G27" s="218"/>
      <c r="H27" s="76"/>
      <c r="M27"/>
    </row>
    <row r="28" spans="1:13" ht="13.5">
      <c r="A28" s="218"/>
      <c r="B28" s="76"/>
      <c r="C28" s="218"/>
      <c r="D28" s="76"/>
      <c r="E28" s="218"/>
      <c r="F28" s="76"/>
      <c r="G28" s="218"/>
      <c r="H28" s="76"/>
      <c r="M28"/>
    </row>
    <row r="29" spans="1:13" ht="13.5">
      <c r="A29" s="218"/>
      <c r="B29" s="76"/>
      <c r="C29" s="218"/>
      <c r="D29" s="76"/>
      <c r="E29" s="218"/>
      <c r="F29" s="76"/>
      <c r="G29" s="218"/>
      <c r="H29" s="76"/>
      <c r="M29"/>
    </row>
    <row r="30" spans="1:13" ht="13.5">
      <c r="A30" s="218"/>
      <c r="B30" s="76"/>
      <c r="C30" s="218"/>
      <c r="D30" s="76"/>
      <c r="E30" s="218"/>
      <c r="F30" s="76"/>
      <c r="G30" s="218"/>
      <c r="H30" s="76"/>
      <c r="M30"/>
    </row>
    <row r="31" spans="1:13" ht="13.5">
      <c r="A31" s="218"/>
      <c r="B31" s="76"/>
      <c r="C31" s="218"/>
      <c r="D31" s="76"/>
      <c r="E31" s="218"/>
      <c r="F31" s="76"/>
      <c r="G31" s="218"/>
      <c r="H31" s="76"/>
      <c r="M31"/>
    </row>
    <row r="32" spans="1:13" ht="13.5">
      <c r="A32" s="218"/>
      <c r="B32" s="76"/>
      <c r="C32" s="218"/>
      <c r="D32" s="76"/>
      <c r="E32" s="218"/>
      <c r="F32" s="76"/>
      <c r="G32" s="218"/>
      <c r="H32" s="76"/>
      <c r="M32"/>
    </row>
    <row r="33" spans="1:13" ht="13.5">
      <c r="A33" s="218"/>
      <c r="B33" s="76"/>
      <c r="C33" s="218"/>
      <c r="D33" s="76"/>
      <c r="E33" s="218"/>
      <c r="F33" s="76"/>
      <c r="G33" s="76"/>
      <c r="H33" s="76"/>
      <c r="M33"/>
    </row>
    <row r="34" spans="1:13" ht="13.5">
      <c r="A34" s="218"/>
      <c r="B34" s="76"/>
      <c r="C34" s="218"/>
      <c r="D34" s="76"/>
      <c r="E34" s="218"/>
      <c r="F34" s="76"/>
      <c r="G34" s="76"/>
      <c r="H34" s="76"/>
      <c r="M34"/>
    </row>
    <row r="35" spans="1:13" ht="13.5">
      <c r="A35" s="218"/>
      <c r="B35" s="76"/>
      <c r="C35" s="218"/>
      <c r="D35" s="76"/>
      <c r="E35" s="218"/>
      <c r="F35" s="76"/>
      <c r="G35" s="76"/>
      <c r="H35" s="76"/>
      <c r="M35"/>
    </row>
    <row r="36" spans="1:13" ht="13.5">
      <c r="A36" s="218"/>
      <c r="B36" s="76"/>
      <c r="C36" s="218"/>
      <c r="D36" s="76"/>
      <c r="E36" s="218"/>
      <c r="F36" s="76"/>
      <c r="G36" s="76"/>
      <c r="H36" s="76"/>
      <c r="M36"/>
    </row>
    <row r="37" spans="1:13" ht="13.5">
      <c r="A37" s="218"/>
      <c r="B37" s="76"/>
      <c r="C37" s="218"/>
      <c r="D37" s="76"/>
      <c r="E37" s="218"/>
      <c r="F37" s="76"/>
      <c r="G37" s="76"/>
      <c r="H37" s="76"/>
      <c r="M37"/>
    </row>
    <row r="38" spans="1:13" ht="13.5">
      <c r="A38" s="218"/>
      <c r="B38" s="76"/>
      <c r="C38" s="218"/>
      <c r="D38" s="76"/>
      <c r="E38" s="218"/>
      <c r="F38" s="76"/>
      <c r="G38" s="76"/>
      <c r="H38" s="76"/>
      <c r="M38"/>
    </row>
    <row r="39" spans="1:13" ht="13.5">
      <c r="A39" s="218"/>
      <c r="B39" s="76"/>
      <c r="C39" s="218"/>
      <c r="D39" s="76"/>
      <c r="E39" s="218"/>
      <c r="F39" s="76"/>
      <c r="G39" s="76"/>
      <c r="H39" s="76"/>
      <c r="M39"/>
    </row>
    <row r="40" spans="1:13" ht="13.5">
      <c r="A40" s="218"/>
      <c r="B40" s="76"/>
      <c r="C40" s="218"/>
      <c r="D40" s="76"/>
      <c r="E40" s="218"/>
      <c r="F40" s="76"/>
      <c r="G40" s="76"/>
      <c r="H40" s="76"/>
      <c r="M40"/>
    </row>
    <row r="41" spans="1:13" ht="13.5">
      <c r="A41" s="218"/>
      <c r="B41" s="76"/>
      <c r="C41" s="218"/>
      <c r="D41" s="76"/>
      <c r="E41" s="218"/>
      <c r="F41" s="76"/>
      <c r="G41" s="76"/>
      <c r="H41" s="76"/>
      <c r="M41"/>
    </row>
    <row r="42" spans="1:13" ht="13.5">
      <c r="A42" s="218"/>
      <c r="B42" s="76"/>
      <c r="C42" s="218"/>
      <c r="D42" s="76"/>
      <c r="E42" s="218"/>
      <c r="F42" s="76"/>
      <c r="G42" s="76"/>
      <c r="H42" s="76"/>
      <c r="M42"/>
    </row>
    <row r="43" spans="1:13" ht="13.5">
      <c r="A43" s="218"/>
      <c r="B43" s="76"/>
      <c r="C43" s="218"/>
      <c r="D43" s="76"/>
      <c r="E43" s="218"/>
      <c r="F43" s="76"/>
      <c r="M43"/>
    </row>
    <row r="44" ht="13.5">
      <c r="M44"/>
    </row>
    <row r="45" ht="13.5">
      <c r="M45"/>
    </row>
    <row r="46" ht="13.5">
      <c r="M46"/>
    </row>
    <row r="47" ht="13.5">
      <c r="M47"/>
    </row>
    <row r="48" ht="13.5">
      <c r="M48"/>
    </row>
    <row r="49" ht="13.5">
      <c r="M49"/>
    </row>
    <row r="50" ht="13.5">
      <c r="M50"/>
    </row>
    <row r="51" ht="13.5">
      <c r="M51"/>
    </row>
    <row r="52" ht="13.5">
      <c r="M52"/>
    </row>
    <row r="53" ht="13.5">
      <c r="M53"/>
    </row>
    <row r="54" ht="13.5">
      <c r="M54"/>
    </row>
    <row r="55" ht="13.5">
      <c r="M55"/>
    </row>
    <row r="56" ht="13.5">
      <c r="M56"/>
    </row>
    <row r="57" ht="13.5">
      <c r="M57"/>
    </row>
    <row r="58" ht="13.5">
      <c r="M58"/>
    </row>
  </sheetData>
  <sheetProtection sheet="1" objects="1" scenarios="1" selectLockedCells="1"/>
  <mergeCells count="18">
    <mergeCell ref="B12:E12"/>
    <mergeCell ref="F12:I12"/>
    <mergeCell ref="B4:C4"/>
    <mergeCell ref="D5:F5"/>
    <mergeCell ref="B9:C9"/>
    <mergeCell ref="B10:I10"/>
    <mergeCell ref="B11:E11"/>
    <mergeCell ref="F11:I11"/>
    <mergeCell ref="D8:F8"/>
    <mergeCell ref="B8:C8"/>
    <mergeCell ref="D3:F3"/>
    <mergeCell ref="B5:C5"/>
    <mergeCell ref="D4:F4"/>
    <mergeCell ref="D6:F6"/>
    <mergeCell ref="D7:F7"/>
    <mergeCell ref="B6:C6"/>
    <mergeCell ref="B7:C7"/>
    <mergeCell ref="B3:C3"/>
  </mergeCells>
  <dataValidations count="4">
    <dataValidation allowBlank="1" showInputMessage="1" showErrorMessage="1" imeMode="on" sqref="C3"/>
    <dataValidation allowBlank="1" showInputMessage="1" showErrorMessage="1" imeMode="off" sqref="D8:F8"/>
    <dataValidation allowBlank="1" showInputMessage="1" showErrorMessage="1" imeMode="hiragana" sqref="D7:F7"/>
    <dataValidation allowBlank="1" showInputMessage="1" showErrorMessage="1" imeMode="halfKatakana" sqref="D6:F6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O10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H17" sqref="H17"/>
    </sheetView>
  </sheetViews>
  <sheetFormatPr defaultColWidth="9.140625" defaultRowHeight="15"/>
  <cols>
    <col min="1" max="1" width="4.421875" style="2" bestFit="1" customWidth="1"/>
    <col min="2" max="2" width="9.00390625" style="2" customWidth="1"/>
    <col min="3" max="4" width="17.421875" style="2" customWidth="1"/>
    <col min="5" max="5" width="12.421875" style="2" customWidth="1"/>
    <col min="6" max="7" width="5.421875" style="2" bestFit="1" customWidth="1"/>
    <col min="8" max="9" width="22.421875" style="2" customWidth="1"/>
    <col min="10" max="11" width="12.421875" style="2" hidden="1" customWidth="1"/>
    <col min="12" max="12" width="3.57421875" style="2" hidden="1" customWidth="1"/>
    <col min="13" max="13" width="5.421875" style="2" bestFit="1" customWidth="1"/>
    <col min="14" max="14" width="10.421875" style="2" customWidth="1"/>
    <col min="15" max="15" width="8.8515625" style="2" hidden="1" customWidth="1"/>
    <col min="16" max="17" width="9.00390625" style="2" customWidth="1"/>
    <col min="18" max="18" width="9.00390625" style="2" hidden="1" customWidth="1"/>
    <col min="19" max="19" width="13.8515625" style="3" hidden="1" customWidth="1"/>
    <col min="20" max="20" width="13.8515625" style="2" hidden="1" customWidth="1"/>
    <col min="21" max="21" width="9.00390625" style="2" hidden="1" customWidth="1"/>
    <col min="22" max="22" width="6.421875" style="2" hidden="1" customWidth="1"/>
    <col min="23" max="24" width="16.140625" style="2" hidden="1" customWidth="1"/>
    <col min="25" max="26" width="5.421875" style="2" hidden="1" customWidth="1"/>
    <col min="27" max="27" width="9.421875" style="6" hidden="1" customWidth="1"/>
    <col min="28" max="28" width="6.421875" style="2" hidden="1" customWidth="1"/>
    <col min="29" max="30" width="16.140625" style="2" hidden="1" customWidth="1"/>
    <col min="31" max="32" width="5.421875" style="2" hidden="1" customWidth="1"/>
    <col min="33" max="33" width="9.421875" style="2" hidden="1" customWidth="1"/>
    <col min="34" max="54" width="9.00390625" style="2" hidden="1" customWidth="1"/>
    <col min="55" max="58" width="9.00390625" style="2" customWidth="1"/>
    <col min="59" max="16384" width="9.00390625" style="2" customWidth="1"/>
  </cols>
  <sheetData>
    <row r="1" ht="18">
      <c r="A1" s="10" t="s">
        <v>76</v>
      </c>
    </row>
    <row r="2" ht="14.25">
      <c r="A2" s="4"/>
    </row>
    <row r="3" spans="1:15" ht="15" thickBot="1">
      <c r="A3" s="4"/>
      <c r="B3" s="159" t="s">
        <v>181</v>
      </c>
      <c r="C3" s="25"/>
      <c r="D3" s="25"/>
      <c r="E3" s="25"/>
      <c r="F3" s="25"/>
      <c r="G3" s="25"/>
      <c r="H3" s="25"/>
      <c r="I3" s="25"/>
      <c r="J3" s="25"/>
      <c r="K3" s="25"/>
      <c r="M3" s="404" t="s">
        <v>173</v>
      </c>
      <c r="N3" s="404"/>
      <c r="O3" s="404"/>
    </row>
    <row r="4" spans="1:15" ht="15" thickBot="1">
      <c r="A4" s="4"/>
      <c r="B4" s="159" t="s">
        <v>182</v>
      </c>
      <c r="C4" s="25"/>
      <c r="D4" s="25"/>
      <c r="E4" s="25"/>
      <c r="F4" s="25"/>
      <c r="G4" s="25"/>
      <c r="H4" s="25"/>
      <c r="I4" s="25"/>
      <c r="J4" s="25"/>
      <c r="K4" s="25"/>
      <c r="L4" s="137"/>
      <c r="M4" s="161"/>
      <c r="N4" s="161" t="s">
        <v>174</v>
      </c>
      <c r="O4" s="315" t="s">
        <v>175</v>
      </c>
    </row>
    <row r="5" spans="1:15" ht="14.25">
      <c r="A5" s="4"/>
      <c r="B5" s="46" t="s">
        <v>160</v>
      </c>
      <c r="C5" s="25"/>
      <c r="D5" s="25"/>
      <c r="E5" s="25"/>
      <c r="F5" s="25"/>
      <c r="G5" s="25"/>
      <c r="H5" s="25"/>
      <c r="I5" s="25"/>
      <c r="J5" s="25"/>
      <c r="K5" s="25"/>
      <c r="M5" s="162" t="s">
        <v>176</v>
      </c>
      <c r="N5" s="318"/>
      <c r="O5" s="316"/>
    </row>
    <row r="6" spans="1:15" ht="15" thickBot="1">
      <c r="A6" s="4"/>
      <c r="B6" s="46" t="s">
        <v>170</v>
      </c>
      <c r="C6" s="25"/>
      <c r="D6" s="25"/>
      <c r="E6" s="25"/>
      <c r="F6" s="25"/>
      <c r="G6" s="25"/>
      <c r="H6" s="25"/>
      <c r="I6" s="25"/>
      <c r="J6" s="25"/>
      <c r="K6" s="25"/>
      <c r="M6" s="163" t="s">
        <v>177</v>
      </c>
      <c r="N6" s="319"/>
      <c r="O6" s="317"/>
    </row>
    <row r="7" ht="15" thickBot="1"/>
    <row r="8" spans="1:15" ht="36.75" customHeight="1">
      <c r="A8" s="27"/>
      <c r="B8" s="36" t="s">
        <v>127</v>
      </c>
      <c r="C8" s="36" t="s">
        <v>139</v>
      </c>
      <c r="D8" s="36" t="s">
        <v>140</v>
      </c>
      <c r="E8" s="234"/>
      <c r="F8" s="28" t="s">
        <v>38</v>
      </c>
      <c r="G8" s="30" t="s">
        <v>39</v>
      </c>
      <c r="H8" s="27" t="s">
        <v>41</v>
      </c>
      <c r="I8" s="30" t="s">
        <v>42</v>
      </c>
      <c r="J8" s="27" t="s">
        <v>248</v>
      </c>
      <c r="K8" s="30" t="s">
        <v>249</v>
      </c>
      <c r="L8" s="33"/>
      <c r="M8" s="252"/>
      <c r="N8" s="34" t="s">
        <v>45</v>
      </c>
      <c r="O8" s="34" t="s">
        <v>46</v>
      </c>
    </row>
    <row r="9" spans="1:41" ht="15" thickBot="1">
      <c r="A9" s="37" t="s">
        <v>43</v>
      </c>
      <c r="B9" s="21">
        <v>1001</v>
      </c>
      <c r="C9" s="21" t="s">
        <v>44</v>
      </c>
      <c r="D9" s="21" t="s">
        <v>114</v>
      </c>
      <c r="E9" s="235"/>
      <c r="F9" s="21" t="s">
        <v>2</v>
      </c>
      <c r="G9" s="32">
        <v>2</v>
      </c>
      <c r="H9" s="31" t="s">
        <v>98</v>
      </c>
      <c r="I9" s="32">
        <v>12.53</v>
      </c>
      <c r="J9" s="31" t="s">
        <v>278</v>
      </c>
      <c r="K9" s="32" t="s">
        <v>279</v>
      </c>
      <c r="L9" s="31"/>
      <c r="M9" s="253"/>
      <c r="N9" s="35" t="s">
        <v>61</v>
      </c>
      <c r="O9" s="35" t="s">
        <v>97</v>
      </c>
      <c r="V9" s="6" t="s">
        <v>74</v>
      </c>
      <c r="W9" s="6" t="s">
        <v>47</v>
      </c>
      <c r="X9" s="6" t="s">
        <v>115</v>
      </c>
      <c r="Y9" s="6" t="s">
        <v>38</v>
      </c>
      <c r="Z9" s="6" t="s">
        <v>1</v>
      </c>
      <c r="AA9" s="12" t="s">
        <v>171</v>
      </c>
      <c r="AB9" s="6" t="s">
        <v>74</v>
      </c>
      <c r="AC9" s="6" t="s">
        <v>47</v>
      </c>
      <c r="AD9" s="6" t="s">
        <v>115</v>
      </c>
      <c r="AE9" s="6" t="s">
        <v>38</v>
      </c>
      <c r="AF9" s="6" t="s">
        <v>1</v>
      </c>
      <c r="AG9" s="6" t="s">
        <v>171</v>
      </c>
      <c r="AH9" s="2" t="s">
        <v>172</v>
      </c>
      <c r="AI9" s="2">
        <f>COUNT(AI10:AI99)</f>
        <v>0</v>
      </c>
      <c r="AJ9" s="2" t="s">
        <v>178</v>
      </c>
      <c r="AK9" s="2">
        <f>COUNT(AK10:AK99)</f>
        <v>0</v>
      </c>
      <c r="AL9" s="2" t="s">
        <v>179</v>
      </c>
      <c r="AM9" s="2">
        <f>COUNT(AM10:AM99)</f>
        <v>0</v>
      </c>
      <c r="AN9" s="2" t="s">
        <v>180</v>
      </c>
      <c r="AO9" s="2">
        <f>COUNT(AO10:AO99)</f>
        <v>0</v>
      </c>
    </row>
    <row r="10" spans="1:41" ht="14.25">
      <c r="A10" s="38">
        <v>1</v>
      </c>
      <c r="B10" s="63"/>
      <c r="C10" s="63"/>
      <c r="D10" s="63"/>
      <c r="E10" s="236"/>
      <c r="F10" s="63"/>
      <c r="G10" s="64"/>
      <c r="H10" s="65"/>
      <c r="I10" s="213"/>
      <c r="J10" s="65"/>
      <c r="K10" s="213"/>
      <c r="L10" s="65"/>
      <c r="M10" s="254"/>
      <c r="N10" s="66"/>
      <c r="O10" s="66"/>
      <c r="S10" s="82"/>
      <c r="T10" s="83"/>
      <c r="V10" s="6">
        <f aca="true" t="shared" si="0" ref="V10:V41">IF(F10="男",B10,"")</f>
      </c>
      <c r="W10" s="6">
        <f aca="true" t="shared" si="1" ref="W10:W41">IF(F10="男",C10,"")</f>
      </c>
      <c r="X10" s="6">
        <f aca="true" t="shared" si="2" ref="X10:X41">IF(F10="男",D10,"")</f>
      </c>
      <c r="Y10" s="6">
        <f aca="true" t="shared" si="3" ref="Y10:Y41">IF(F10="男",F10,"")</f>
      </c>
      <c r="Z10" s="6">
        <f aca="true" t="shared" si="4" ref="Z10:Z41">IF(F10="男",IF(G10="","",G10),"")</f>
      </c>
      <c r="AA10" s="12">
        <f>IF(F10="男",data_kyogisha!A2,"")</f>
      </c>
      <c r="AB10" s="6">
        <f aca="true" t="shared" si="5" ref="AB10:AB41">IF(F10="女",B10,"")</f>
      </c>
      <c r="AC10" s="6">
        <f aca="true" t="shared" si="6" ref="AC10:AC41">IF(F10="女",C10,"")</f>
      </c>
      <c r="AD10" s="6">
        <f aca="true" t="shared" si="7" ref="AD10:AD41">IF(F10="女",D10,"")</f>
      </c>
      <c r="AE10" s="6">
        <f aca="true" t="shared" si="8" ref="AE10:AE41">IF(F10="女",F10,"")</f>
      </c>
      <c r="AF10" s="6">
        <f aca="true" t="shared" si="9" ref="AF10:AF41">IF(F10="女",IF(G10="","",G10),"")</f>
      </c>
      <c r="AG10" s="2">
        <f>IF(F10="女",data_kyogisha!A2,"")</f>
      </c>
      <c r="AH10" s="2">
        <f>IF(AND(F10="男",N10="○"),1,0)</f>
        <v>0</v>
      </c>
      <c r="AI10" s="2">
        <f>IF(AND(F10="男",N10="○"),B10,"")</f>
      </c>
      <c r="AJ10" s="2">
        <f>IF(AND(F10="男",O10="○"),1,0)</f>
        <v>0</v>
      </c>
      <c r="AK10" s="2">
        <f>IF(AND(F10="男",O10="○"),B10,"")</f>
      </c>
      <c r="AL10" s="2">
        <f>IF(AND(F10="女",N10="○"),1,0)</f>
        <v>0</v>
      </c>
      <c r="AM10" s="2">
        <f>IF(AND(F10="女",N10="○"),B10,"")</f>
      </c>
      <c r="AN10" s="2">
        <f>IF(AND(F10="女",O10="○"),1,0)</f>
        <v>0</v>
      </c>
      <c r="AO10" s="2">
        <f>IF(AND(F10="女",O10="○"),B10,"")</f>
      </c>
    </row>
    <row r="11" spans="1:41" ht="14.25">
      <c r="A11" s="38">
        <v>2</v>
      </c>
      <c r="B11" s="63"/>
      <c r="C11" s="63"/>
      <c r="D11" s="63"/>
      <c r="E11" s="236"/>
      <c r="F11" s="63"/>
      <c r="G11" s="64"/>
      <c r="H11" s="65"/>
      <c r="I11" s="213"/>
      <c r="J11" s="65"/>
      <c r="K11" s="213"/>
      <c r="L11" s="65"/>
      <c r="M11" s="254"/>
      <c r="N11" s="66"/>
      <c r="O11" s="66"/>
      <c r="R11" s="2" t="s">
        <v>60</v>
      </c>
      <c r="S11" s="84" t="str">
        <f>IF('種目情報'!A4="","",'種目情報'!A4)</f>
        <v>男60m</v>
      </c>
      <c r="T11" s="85" t="str">
        <f>IF('種目情報'!E4="","",'種目情報'!E4)</f>
        <v>女60m</v>
      </c>
      <c r="U11" s="2" t="s">
        <v>61</v>
      </c>
      <c r="V11" s="6">
        <f t="shared" si="0"/>
      </c>
      <c r="W11" s="6">
        <f t="shared" si="1"/>
      </c>
      <c r="X11" s="6">
        <f t="shared" si="2"/>
      </c>
      <c r="Y11" s="6">
        <f t="shared" si="3"/>
      </c>
      <c r="Z11" s="6">
        <f t="shared" si="4"/>
      </c>
      <c r="AA11" s="12">
        <f>IF(F11="男",data_kyogisha!A3,"")</f>
      </c>
      <c r="AB11" s="6">
        <f t="shared" si="5"/>
      </c>
      <c r="AC11" s="6">
        <f t="shared" si="6"/>
      </c>
      <c r="AD11" s="6">
        <f t="shared" si="7"/>
      </c>
      <c r="AE11" s="6">
        <f t="shared" si="8"/>
      </c>
      <c r="AF11" s="6">
        <f t="shared" si="9"/>
      </c>
      <c r="AG11" s="6">
        <f>IF(F11="女",data_kyogisha!A3,"")</f>
      </c>
      <c r="AH11" s="2">
        <f>IF(AND(F11="男",N11="○"),AH10+1,AH10)</f>
        <v>0</v>
      </c>
      <c r="AI11" s="2">
        <f aca="true" t="shared" si="10" ref="AI11:AI73">IF(AND(F11="男",N11="○"),B11,"")</f>
      </c>
      <c r="AJ11" s="2">
        <f>IF(AND(F11="男",O11="○"),AJ10+1,AJ10)</f>
        <v>0</v>
      </c>
      <c r="AK11" s="2">
        <f>IF(AND(F11="男",O11="○"),B11,"")</f>
      </c>
      <c r="AL11" s="2">
        <f>IF(AND(F11="女",N11="○"),AL10+1,AL10)</f>
        <v>0</v>
      </c>
      <c r="AM11" s="2">
        <f>IF(AND(F11="女",N11="○"),B11,"")</f>
      </c>
      <c r="AN11" s="2">
        <f>IF(AND(F11="女",O11="○"),AN10+1,AN10)</f>
        <v>0</v>
      </c>
      <c r="AO11" s="2">
        <f>IF(AND(F11="女",O11="○"),B11,"")</f>
      </c>
    </row>
    <row r="12" spans="1:41" ht="14.25">
      <c r="A12" s="38">
        <v>3</v>
      </c>
      <c r="B12" s="63"/>
      <c r="C12" s="63"/>
      <c r="D12" s="63"/>
      <c r="E12" s="236"/>
      <c r="F12" s="63"/>
      <c r="G12" s="64"/>
      <c r="H12" s="65"/>
      <c r="I12" s="213"/>
      <c r="J12" s="65"/>
      <c r="K12" s="213"/>
      <c r="L12" s="65"/>
      <c r="M12" s="254"/>
      <c r="N12" s="66"/>
      <c r="O12" s="66"/>
      <c r="R12" s="2" t="s">
        <v>59</v>
      </c>
      <c r="S12" s="84" t="str">
        <f>IF('種目情報'!A5="","",'種目情報'!A5)</f>
        <v>男300m</v>
      </c>
      <c r="T12" s="85" t="str">
        <f>IF('種目情報'!E5="","",'種目情報'!E5)</f>
        <v>女300m</v>
      </c>
      <c r="V12" s="6">
        <f t="shared" si="0"/>
      </c>
      <c r="W12" s="6">
        <f t="shared" si="1"/>
      </c>
      <c r="X12" s="6">
        <f t="shared" si="2"/>
      </c>
      <c r="Y12" s="6">
        <f t="shared" si="3"/>
      </c>
      <c r="Z12" s="6">
        <f t="shared" si="4"/>
      </c>
      <c r="AA12" s="12">
        <f>IF(F12="男",data_kyogisha!A4,"")</f>
      </c>
      <c r="AB12" s="6">
        <f t="shared" si="5"/>
      </c>
      <c r="AC12" s="6">
        <f t="shared" si="6"/>
      </c>
      <c r="AD12" s="6">
        <f t="shared" si="7"/>
      </c>
      <c r="AE12" s="6">
        <f t="shared" si="8"/>
      </c>
      <c r="AF12" s="6">
        <f t="shared" si="9"/>
      </c>
      <c r="AG12" s="6">
        <f>IF(F12="女",data_kyogisha!A4,"")</f>
      </c>
      <c r="AH12" s="2">
        <f aca="true" t="shared" si="11" ref="AH12:AH74">IF(AND(F12="男",N12="○"),AH11+1,AH11)</f>
        <v>0</v>
      </c>
      <c r="AI12" s="2">
        <f t="shared" si="10"/>
      </c>
      <c r="AJ12" s="2">
        <f aca="true" t="shared" si="12" ref="AJ12:AJ75">IF(AND(F12="男",O12="○"),AJ11+1,AJ11)</f>
        <v>0</v>
      </c>
      <c r="AK12" s="2">
        <f aca="true" t="shared" si="13" ref="AK12:AK74">IF(AND(F12="男",O12="○"),B12,"")</f>
      </c>
      <c r="AL12" s="2">
        <f aca="true" t="shared" si="14" ref="AL12:AL19">IF(AND(F12="女",N12="○"),AL11+1,AL11)</f>
        <v>0</v>
      </c>
      <c r="AM12" s="2">
        <f aca="true" t="shared" si="15" ref="AM12:AM19">IF(AND(F12="女",N12="○"),B12,"")</f>
      </c>
      <c r="AN12" s="2">
        <f aca="true" t="shared" si="16" ref="AN12:AN75">IF(AND(F12="女",O12="○"),AN11+1,AN11)</f>
        <v>0</v>
      </c>
      <c r="AO12" s="2">
        <f aca="true" t="shared" si="17" ref="AO12:AO75">IF(AND(F12="女",O12="○"),B12,"")</f>
      </c>
    </row>
    <row r="13" spans="1:41" ht="14.25">
      <c r="A13" s="38">
        <v>4</v>
      </c>
      <c r="B13" s="63"/>
      <c r="C13" s="63"/>
      <c r="D13" s="63"/>
      <c r="E13" s="236"/>
      <c r="F13" s="63"/>
      <c r="G13" s="64"/>
      <c r="H13" s="65"/>
      <c r="I13" s="213"/>
      <c r="J13" s="65"/>
      <c r="K13" s="213"/>
      <c r="L13" s="65"/>
      <c r="M13" s="254"/>
      <c r="N13" s="66"/>
      <c r="O13" s="66"/>
      <c r="S13" s="84" t="str">
        <f>IF('種目情報'!A6="","",'種目情報'!A6)</f>
        <v>男1500m</v>
      </c>
      <c r="T13" s="85" t="str">
        <f>IF('種目情報'!E6="","",'種目情報'!E6)</f>
        <v>女1500m</v>
      </c>
      <c r="V13" s="6">
        <f t="shared" si="0"/>
      </c>
      <c r="W13" s="6">
        <f t="shared" si="1"/>
      </c>
      <c r="X13" s="6">
        <f t="shared" si="2"/>
      </c>
      <c r="Y13" s="6">
        <f t="shared" si="3"/>
      </c>
      <c r="Z13" s="6">
        <f t="shared" si="4"/>
      </c>
      <c r="AA13" s="12">
        <f>IF(F13="男",data_kyogisha!A5,"")</f>
      </c>
      <c r="AB13" s="6">
        <f t="shared" si="5"/>
      </c>
      <c r="AC13" s="6">
        <f t="shared" si="6"/>
      </c>
      <c r="AD13" s="6">
        <f t="shared" si="7"/>
      </c>
      <c r="AE13" s="6">
        <f t="shared" si="8"/>
      </c>
      <c r="AF13" s="6">
        <f t="shared" si="9"/>
      </c>
      <c r="AG13" s="6">
        <f>IF(F13="女",data_kyogisha!A5,"")</f>
      </c>
      <c r="AH13" s="2">
        <f t="shared" si="11"/>
        <v>0</v>
      </c>
      <c r="AI13" s="2">
        <f t="shared" si="10"/>
      </c>
      <c r="AJ13" s="2">
        <f t="shared" si="12"/>
        <v>0</v>
      </c>
      <c r="AK13" s="2">
        <f t="shared" si="13"/>
      </c>
      <c r="AL13" s="2">
        <f t="shared" si="14"/>
        <v>0</v>
      </c>
      <c r="AM13" s="2">
        <f t="shared" si="15"/>
      </c>
      <c r="AN13" s="2">
        <f t="shared" si="16"/>
        <v>0</v>
      </c>
      <c r="AO13" s="2">
        <f t="shared" si="17"/>
      </c>
    </row>
    <row r="14" spans="1:41" ht="14.25">
      <c r="A14" s="38">
        <v>5</v>
      </c>
      <c r="B14" s="63"/>
      <c r="C14" s="63"/>
      <c r="D14" s="63"/>
      <c r="E14" s="236"/>
      <c r="F14" s="63"/>
      <c r="G14" s="64"/>
      <c r="H14" s="65"/>
      <c r="I14" s="213"/>
      <c r="J14" s="65"/>
      <c r="K14" s="213"/>
      <c r="L14" s="65"/>
      <c r="M14" s="254"/>
      <c r="N14" s="66"/>
      <c r="O14" s="66"/>
      <c r="S14" s="84" t="str">
        <f>IF('種目情報'!A7="","",'種目情報'!A7)</f>
        <v>男走高跳</v>
      </c>
      <c r="T14" s="85" t="str">
        <f>IF('種目情報'!E7="","",'種目情報'!E7)</f>
        <v>女走高跳</v>
      </c>
      <c r="V14" s="6">
        <f t="shared" si="0"/>
      </c>
      <c r="W14" s="6">
        <f t="shared" si="1"/>
      </c>
      <c r="X14" s="6">
        <f t="shared" si="2"/>
      </c>
      <c r="Y14" s="6">
        <f t="shared" si="3"/>
      </c>
      <c r="Z14" s="6">
        <f t="shared" si="4"/>
      </c>
      <c r="AA14" s="12">
        <f>IF(F14="男",data_kyogisha!A6,"")</f>
      </c>
      <c r="AB14" s="6">
        <f t="shared" si="5"/>
      </c>
      <c r="AC14" s="6">
        <f t="shared" si="6"/>
      </c>
      <c r="AD14" s="6">
        <f t="shared" si="7"/>
      </c>
      <c r="AE14" s="6">
        <f t="shared" si="8"/>
      </c>
      <c r="AF14" s="6">
        <f t="shared" si="9"/>
      </c>
      <c r="AG14" s="6">
        <f>IF(F14="女",data_kyogisha!A6,"")</f>
      </c>
      <c r="AH14" s="2">
        <f t="shared" si="11"/>
        <v>0</v>
      </c>
      <c r="AI14" s="2">
        <f t="shared" si="10"/>
      </c>
      <c r="AJ14" s="2">
        <f t="shared" si="12"/>
        <v>0</v>
      </c>
      <c r="AK14" s="2">
        <f t="shared" si="13"/>
      </c>
      <c r="AL14" s="2">
        <f t="shared" si="14"/>
        <v>0</v>
      </c>
      <c r="AM14" s="2">
        <f t="shared" si="15"/>
      </c>
      <c r="AN14" s="2">
        <f t="shared" si="16"/>
        <v>0</v>
      </c>
      <c r="AO14" s="2">
        <f t="shared" si="17"/>
      </c>
    </row>
    <row r="15" spans="1:41" ht="14.25">
      <c r="A15" s="38">
        <v>6</v>
      </c>
      <c r="B15" s="63"/>
      <c r="C15" s="63"/>
      <c r="D15" s="63"/>
      <c r="E15" s="236"/>
      <c r="F15" s="63"/>
      <c r="G15" s="64"/>
      <c r="H15" s="65"/>
      <c r="I15" s="213"/>
      <c r="J15" s="65"/>
      <c r="K15" s="213"/>
      <c r="L15" s="65"/>
      <c r="M15" s="254"/>
      <c r="N15" s="66"/>
      <c r="O15" s="66"/>
      <c r="S15" s="84" t="str">
        <f>IF('種目情報'!A8="","",'種目情報'!A8)</f>
        <v>男走幅跳</v>
      </c>
      <c r="T15" s="85" t="str">
        <f>IF('種目情報'!E8="","",'種目情報'!E8)</f>
        <v>女走幅跳</v>
      </c>
      <c r="V15" s="6">
        <f t="shared" si="0"/>
      </c>
      <c r="W15" s="6">
        <f t="shared" si="1"/>
      </c>
      <c r="X15" s="6">
        <f t="shared" si="2"/>
      </c>
      <c r="Y15" s="6">
        <f t="shared" si="3"/>
      </c>
      <c r="Z15" s="6">
        <f t="shared" si="4"/>
      </c>
      <c r="AA15" s="12">
        <f>IF(F15="男",data_kyogisha!A7,"")</f>
      </c>
      <c r="AB15" s="6">
        <f t="shared" si="5"/>
      </c>
      <c r="AC15" s="6">
        <f t="shared" si="6"/>
      </c>
      <c r="AD15" s="6">
        <f t="shared" si="7"/>
      </c>
      <c r="AE15" s="6">
        <f t="shared" si="8"/>
      </c>
      <c r="AF15" s="6">
        <f t="shared" si="9"/>
      </c>
      <c r="AG15" s="6">
        <f>IF(F15="女",data_kyogisha!A7,"")</f>
      </c>
      <c r="AH15" s="2">
        <f t="shared" si="11"/>
        <v>0</v>
      </c>
      <c r="AI15" s="2">
        <f t="shared" si="10"/>
      </c>
      <c r="AJ15" s="2">
        <f t="shared" si="12"/>
        <v>0</v>
      </c>
      <c r="AK15" s="2">
        <f t="shared" si="13"/>
      </c>
      <c r="AL15" s="2">
        <f t="shared" si="14"/>
        <v>0</v>
      </c>
      <c r="AM15" s="2">
        <f t="shared" si="15"/>
      </c>
      <c r="AN15" s="2">
        <f t="shared" si="16"/>
        <v>0</v>
      </c>
      <c r="AO15" s="2">
        <f t="shared" si="17"/>
      </c>
    </row>
    <row r="16" spans="1:41" ht="14.25">
      <c r="A16" s="38">
        <v>7</v>
      </c>
      <c r="B16" s="63"/>
      <c r="C16" s="63"/>
      <c r="D16" s="63"/>
      <c r="E16" s="236"/>
      <c r="F16" s="63"/>
      <c r="G16" s="64"/>
      <c r="H16" s="65"/>
      <c r="I16" s="213"/>
      <c r="J16" s="65"/>
      <c r="K16" s="213"/>
      <c r="L16" s="65"/>
      <c r="M16" s="254"/>
      <c r="N16" s="66"/>
      <c r="O16" s="66"/>
      <c r="S16" s="84" t="str">
        <f>IF('種目情報'!A9="","",'種目情報'!A9)</f>
        <v>男高校砲丸投</v>
      </c>
      <c r="T16" s="85" t="str">
        <f>IF('種目情報'!E9="","",'種目情報'!E9)</f>
        <v>女砲丸投</v>
      </c>
      <c r="V16" s="6">
        <f t="shared" si="0"/>
      </c>
      <c r="W16" s="6">
        <f t="shared" si="1"/>
      </c>
      <c r="X16" s="6">
        <f t="shared" si="2"/>
      </c>
      <c r="Y16" s="6">
        <f t="shared" si="3"/>
      </c>
      <c r="Z16" s="6">
        <f t="shared" si="4"/>
      </c>
      <c r="AA16" s="12">
        <f>IF(F16="男",data_kyogisha!A8,"")</f>
      </c>
      <c r="AB16" s="6">
        <f t="shared" si="5"/>
      </c>
      <c r="AC16" s="6">
        <f t="shared" si="6"/>
      </c>
      <c r="AD16" s="6">
        <f t="shared" si="7"/>
      </c>
      <c r="AE16" s="6">
        <f t="shared" si="8"/>
      </c>
      <c r="AF16" s="6">
        <f t="shared" si="9"/>
      </c>
      <c r="AG16" s="6">
        <f>IF(F16="女",data_kyogisha!A8,"")</f>
      </c>
      <c r="AH16" s="2">
        <f t="shared" si="11"/>
        <v>0</v>
      </c>
      <c r="AI16" s="2">
        <f t="shared" si="10"/>
      </c>
      <c r="AJ16" s="2">
        <f t="shared" si="12"/>
        <v>0</v>
      </c>
      <c r="AK16" s="2">
        <f t="shared" si="13"/>
      </c>
      <c r="AL16" s="2">
        <f t="shared" si="14"/>
        <v>0</v>
      </c>
      <c r="AM16" s="2">
        <f t="shared" si="15"/>
      </c>
      <c r="AN16" s="2">
        <f t="shared" si="16"/>
        <v>0</v>
      </c>
      <c r="AO16" s="2">
        <f t="shared" si="17"/>
      </c>
    </row>
    <row r="17" spans="1:41" ht="14.25">
      <c r="A17" s="38">
        <v>8</v>
      </c>
      <c r="B17" s="63"/>
      <c r="C17" s="63"/>
      <c r="D17" s="63"/>
      <c r="E17" s="236"/>
      <c r="F17" s="63"/>
      <c r="G17" s="64"/>
      <c r="H17" s="65"/>
      <c r="I17" s="213"/>
      <c r="J17" s="65"/>
      <c r="K17" s="213"/>
      <c r="L17" s="65"/>
      <c r="M17" s="254"/>
      <c r="N17" s="66"/>
      <c r="O17" s="66"/>
      <c r="S17" s="84" t="str">
        <f>IF('種目情報'!A10="","",'種目情報'!A10)</f>
        <v>男高校円盤投</v>
      </c>
      <c r="T17" s="85" t="str">
        <f>IF('種目情報'!E10="","",'種目情報'!E10)</f>
        <v>女円盤投</v>
      </c>
      <c r="V17" s="6">
        <f t="shared" si="0"/>
      </c>
      <c r="W17" s="6">
        <f t="shared" si="1"/>
      </c>
      <c r="X17" s="6">
        <f t="shared" si="2"/>
      </c>
      <c r="Y17" s="6">
        <f t="shared" si="3"/>
      </c>
      <c r="Z17" s="6">
        <f t="shared" si="4"/>
      </c>
      <c r="AA17" s="12">
        <f>IF(F17="男",data_kyogisha!A9,"")</f>
      </c>
      <c r="AB17" s="6">
        <f t="shared" si="5"/>
      </c>
      <c r="AC17" s="6">
        <f t="shared" si="6"/>
      </c>
      <c r="AD17" s="6">
        <f t="shared" si="7"/>
      </c>
      <c r="AE17" s="6">
        <f t="shared" si="8"/>
      </c>
      <c r="AF17" s="6">
        <f t="shared" si="9"/>
      </c>
      <c r="AG17" s="6">
        <f>IF(F17="女",data_kyogisha!A9,"")</f>
      </c>
      <c r="AH17" s="2">
        <f t="shared" si="11"/>
        <v>0</v>
      </c>
      <c r="AI17" s="2">
        <f t="shared" si="10"/>
      </c>
      <c r="AJ17" s="2">
        <f t="shared" si="12"/>
        <v>0</v>
      </c>
      <c r="AK17" s="2">
        <f t="shared" si="13"/>
      </c>
      <c r="AL17" s="2">
        <f t="shared" si="14"/>
        <v>0</v>
      </c>
      <c r="AM17" s="2">
        <f t="shared" si="15"/>
      </c>
      <c r="AN17" s="2">
        <f t="shared" si="16"/>
        <v>0</v>
      </c>
      <c r="AO17" s="2">
        <f t="shared" si="17"/>
      </c>
    </row>
    <row r="18" spans="1:41" ht="14.25">
      <c r="A18" s="38">
        <v>9</v>
      </c>
      <c r="B18" s="63"/>
      <c r="C18" s="63"/>
      <c r="D18" s="63"/>
      <c r="E18" s="236"/>
      <c r="F18" s="63"/>
      <c r="G18" s="64"/>
      <c r="H18" s="65"/>
      <c r="I18" s="213"/>
      <c r="J18" s="65"/>
      <c r="K18" s="213"/>
      <c r="L18" s="65"/>
      <c r="M18" s="254"/>
      <c r="N18" s="66"/>
      <c r="O18" s="66"/>
      <c r="S18" s="84">
        <f>IF('種目情報'!A11="","",'種目情報'!A11)</f>
      </c>
      <c r="T18" s="85">
        <f>IF('種目情報'!E11="","",'種目情報'!E11)</f>
      </c>
      <c r="V18" s="6">
        <f t="shared" si="0"/>
      </c>
      <c r="W18" s="6">
        <f t="shared" si="1"/>
      </c>
      <c r="X18" s="6">
        <f t="shared" si="2"/>
      </c>
      <c r="Y18" s="6">
        <f t="shared" si="3"/>
      </c>
      <c r="Z18" s="6">
        <f t="shared" si="4"/>
      </c>
      <c r="AA18" s="12">
        <f>IF(F18="男",data_kyogisha!A10,"")</f>
      </c>
      <c r="AB18" s="6">
        <f t="shared" si="5"/>
      </c>
      <c r="AC18" s="6">
        <f t="shared" si="6"/>
      </c>
      <c r="AD18" s="6">
        <f t="shared" si="7"/>
      </c>
      <c r="AE18" s="6">
        <f t="shared" si="8"/>
      </c>
      <c r="AF18" s="6">
        <f t="shared" si="9"/>
      </c>
      <c r="AG18" s="6">
        <f>IF(F18="女",data_kyogisha!A10,"")</f>
      </c>
      <c r="AH18" s="2">
        <f t="shared" si="11"/>
        <v>0</v>
      </c>
      <c r="AI18" s="2">
        <f t="shared" si="10"/>
      </c>
      <c r="AJ18" s="2">
        <f t="shared" si="12"/>
        <v>0</v>
      </c>
      <c r="AK18" s="2">
        <f t="shared" si="13"/>
      </c>
      <c r="AL18" s="2">
        <f t="shared" si="14"/>
        <v>0</v>
      </c>
      <c r="AM18" s="2">
        <f t="shared" si="15"/>
      </c>
      <c r="AN18" s="2">
        <f t="shared" si="16"/>
        <v>0</v>
      </c>
      <c r="AO18" s="2">
        <f t="shared" si="17"/>
      </c>
    </row>
    <row r="19" spans="1:41" ht="14.25">
      <c r="A19" s="38">
        <v>10</v>
      </c>
      <c r="B19" s="63"/>
      <c r="C19" s="63"/>
      <c r="D19" s="63"/>
      <c r="E19" s="236"/>
      <c r="F19" s="63"/>
      <c r="G19" s="64"/>
      <c r="H19" s="65"/>
      <c r="I19" s="213"/>
      <c r="J19" s="65"/>
      <c r="K19" s="213"/>
      <c r="L19" s="65"/>
      <c r="M19" s="254"/>
      <c r="N19" s="66"/>
      <c r="O19" s="66"/>
      <c r="S19" s="84">
        <f>IF('種目情報'!A12="","",'種目情報'!A12)</f>
      </c>
      <c r="T19" s="85">
        <f>IF('種目情報'!E12="","",'種目情報'!E12)</f>
      </c>
      <c r="V19" s="6">
        <f t="shared" si="0"/>
      </c>
      <c r="W19" s="6">
        <f t="shared" si="1"/>
      </c>
      <c r="X19" s="6">
        <f t="shared" si="2"/>
      </c>
      <c r="Y19" s="6">
        <f t="shared" si="3"/>
      </c>
      <c r="Z19" s="6">
        <f t="shared" si="4"/>
      </c>
      <c r="AA19" s="12">
        <f>IF(F19="男",data_kyogisha!A11,"")</f>
      </c>
      <c r="AB19" s="6">
        <f t="shared" si="5"/>
      </c>
      <c r="AC19" s="6">
        <f t="shared" si="6"/>
      </c>
      <c r="AD19" s="6">
        <f t="shared" si="7"/>
      </c>
      <c r="AE19" s="6">
        <f t="shared" si="8"/>
      </c>
      <c r="AF19" s="6">
        <f t="shared" si="9"/>
      </c>
      <c r="AG19" s="6">
        <f>IF(F19="女",data_kyogisha!A11,"")</f>
      </c>
      <c r="AH19" s="2">
        <f t="shared" si="11"/>
        <v>0</v>
      </c>
      <c r="AI19" s="2">
        <f t="shared" si="10"/>
      </c>
      <c r="AJ19" s="2">
        <f t="shared" si="12"/>
        <v>0</v>
      </c>
      <c r="AK19" s="2">
        <f t="shared" si="13"/>
      </c>
      <c r="AL19" s="2">
        <f t="shared" si="14"/>
        <v>0</v>
      </c>
      <c r="AM19" s="2">
        <f t="shared" si="15"/>
      </c>
      <c r="AN19" s="2">
        <f t="shared" si="16"/>
        <v>0</v>
      </c>
      <c r="AO19" s="2">
        <f t="shared" si="17"/>
      </c>
    </row>
    <row r="20" spans="1:41" ht="14.25">
      <c r="A20" s="38">
        <v>11</v>
      </c>
      <c r="B20" s="63"/>
      <c r="C20" s="63"/>
      <c r="D20" s="63"/>
      <c r="E20" s="236"/>
      <c r="F20" s="63"/>
      <c r="G20" s="64"/>
      <c r="H20" s="65"/>
      <c r="I20" s="213"/>
      <c r="J20" s="65"/>
      <c r="K20" s="213"/>
      <c r="L20" s="65"/>
      <c r="M20" s="254"/>
      <c r="N20" s="66"/>
      <c r="O20" s="66"/>
      <c r="S20" s="84">
        <f>IF('種目情報'!A13="","",'種目情報'!A13)</f>
      </c>
      <c r="T20" s="85">
        <f>IF('種目情報'!E13="","",'種目情報'!E13)</f>
      </c>
      <c r="V20" s="6">
        <f t="shared" si="0"/>
      </c>
      <c r="W20" s="6">
        <f t="shared" si="1"/>
      </c>
      <c r="X20" s="6">
        <f t="shared" si="2"/>
      </c>
      <c r="Y20" s="6">
        <f t="shared" si="3"/>
      </c>
      <c r="Z20" s="6">
        <f t="shared" si="4"/>
      </c>
      <c r="AA20" s="12">
        <f>IF(F20="男",data_kyogisha!A12,"")</f>
      </c>
      <c r="AB20" s="6">
        <f t="shared" si="5"/>
      </c>
      <c r="AC20" s="6">
        <f t="shared" si="6"/>
      </c>
      <c r="AD20" s="6">
        <f t="shared" si="7"/>
      </c>
      <c r="AE20" s="6">
        <f t="shared" si="8"/>
      </c>
      <c r="AF20" s="6">
        <f t="shared" si="9"/>
      </c>
      <c r="AG20" s="6">
        <f>IF(F20="女",data_kyogisha!A12,"")</f>
      </c>
      <c r="AH20" s="2">
        <f t="shared" si="11"/>
        <v>0</v>
      </c>
      <c r="AI20" s="2">
        <f t="shared" si="10"/>
      </c>
      <c r="AJ20" s="2">
        <f t="shared" si="12"/>
        <v>0</v>
      </c>
      <c r="AK20" s="2">
        <f t="shared" si="13"/>
      </c>
      <c r="AL20" s="2">
        <f aca="true" t="shared" si="18" ref="AL20:AL83">IF(AND(F20="女",N20="○"),AL19+1,AL19)</f>
        <v>0</v>
      </c>
      <c r="AM20" s="2">
        <f aca="true" t="shared" si="19" ref="AM20:AM83">IF(AND(F20="女",N20="○"),B20,"")</f>
      </c>
      <c r="AN20" s="2">
        <f t="shared" si="16"/>
        <v>0</v>
      </c>
      <c r="AO20" s="2">
        <f t="shared" si="17"/>
      </c>
    </row>
    <row r="21" spans="1:41" ht="14.25">
      <c r="A21" s="38">
        <v>12</v>
      </c>
      <c r="B21" s="63"/>
      <c r="C21" s="63"/>
      <c r="D21" s="63"/>
      <c r="E21" s="236"/>
      <c r="F21" s="63"/>
      <c r="G21" s="64"/>
      <c r="H21" s="65"/>
      <c r="I21" s="213"/>
      <c r="J21" s="65"/>
      <c r="K21" s="213"/>
      <c r="L21" s="65"/>
      <c r="M21" s="254"/>
      <c r="N21" s="66"/>
      <c r="O21" s="66"/>
      <c r="S21" s="84">
        <f>IF('種目情報'!A14="","",'種目情報'!A14)</f>
      </c>
      <c r="T21" s="85">
        <f>IF('種目情報'!E14="","",'種目情報'!E14)</f>
      </c>
      <c r="V21" s="6">
        <f t="shared" si="0"/>
      </c>
      <c r="W21" s="6">
        <f t="shared" si="1"/>
      </c>
      <c r="X21" s="6">
        <f t="shared" si="2"/>
      </c>
      <c r="Y21" s="6">
        <f t="shared" si="3"/>
      </c>
      <c r="Z21" s="6">
        <f t="shared" si="4"/>
      </c>
      <c r="AA21" s="12">
        <f>IF(F21="男",data_kyogisha!A13,"")</f>
      </c>
      <c r="AB21" s="6">
        <f t="shared" si="5"/>
      </c>
      <c r="AC21" s="6">
        <f t="shared" si="6"/>
      </c>
      <c r="AD21" s="6">
        <f t="shared" si="7"/>
      </c>
      <c r="AE21" s="6">
        <f t="shared" si="8"/>
      </c>
      <c r="AF21" s="6">
        <f t="shared" si="9"/>
      </c>
      <c r="AG21" s="6">
        <f>IF(F21="女",data_kyogisha!A13,"")</f>
      </c>
      <c r="AH21" s="2">
        <f t="shared" si="11"/>
        <v>0</v>
      </c>
      <c r="AI21" s="2">
        <f t="shared" si="10"/>
      </c>
      <c r="AJ21" s="2">
        <f t="shared" si="12"/>
        <v>0</v>
      </c>
      <c r="AK21" s="2">
        <f t="shared" si="13"/>
      </c>
      <c r="AL21" s="2">
        <f t="shared" si="18"/>
        <v>0</v>
      </c>
      <c r="AM21" s="2">
        <f t="shared" si="19"/>
      </c>
      <c r="AN21" s="2">
        <f t="shared" si="16"/>
        <v>0</v>
      </c>
      <c r="AO21" s="2">
        <f t="shared" si="17"/>
      </c>
    </row>
    <row r="22" spans="1:41" ht="14.25">
      <c r="A22" s="38">
        <v>13</v>
      </c>
      <c r="B22" s="63"/>
      <c r="C22" s="63"/>
      <c r="D22" s="63"/>
      <c r="E22" s="236"/>
      <c r="F22" s="63"/>
      <c r="G22" s="64"/>
      <c r="H22" s="65"/>
      <c r="I22" s="213"/>
      <c r="J22" s="65"/>
      <c r="K22" s="213"/>
      <c r="L22" s="65"/>
      <c r="M22" s="254"/>
      <c r="N22" s="66"/>
      <c r="O22" s="66"/>
      <c r="S22" s="84">
        <f>IF('種目情報'!A15="","",'種目情報'!A15)</f>
      </c>
      <c r="T22" s="85">
        <f>IF('種目情報'!E15="","",'種目情報'!E15)</f>
      </c>
      <c r="V22" s="6">
        <f t="shared" si="0"/>
      </c>
      <c r="W22" s="6">
        <f t="shared" si="1"/>
      </c>
      <c r="X22" s="6">
        <f t="shared" si="2"/>
      </c>
      <c r="Y22" s="6">
        <f t="shared" si="3"/>
      </c>
      <c r="Z22" s="6">
        <f t="shared" si="4"/>
      </c>
      <c r="AA22" s="12">
        <f>IF(F22="男",data_kyogisha!A14,"")</f>
      </c>
      <c r="AB22" s="6">
        <f t="shared" si="5"/>
      </c>
      <c r="AC22" s="6">
        <f t="shared" si="6"/>
      </c>
      <c r="AD22" s="6">
        <f t="shared" si="7"/>
      </c>
      <c r="AE22" s="6">
        <f t="shared" si="8"/>
      </c>
      <c r="AF22" s="6">
        <f t="shared" si="9"/>
      </c>
      <c r="AG22" s="6">
        <f>IF(F22="女",data_kyogisha!A14,"")</f>
      </c>
      <c r="AH22" s="2">
        <f t="shared" si="11"/>
        <v>0</v>
      </c>
      <c r="AI22" s="2">
        <f t="shared" si="10"/>
      </c>
      <c r="AJ22" s="2">
        <f t="shared" si="12"/>
        <v>0</v>
      </c>
      <c r="AK22" s="2">
        <f t="shared" si="13"/>
      </c>
      <c r="AL22" s="2">
        <f t="shared" si="18"/>
        <v>0</v>
      </c>
      <c r="AM22" s="2">
        <f t="shared" si="19"/>
      </c>
      <c r="AN22" s="2">
        <f t="shared" si="16"/>
        <v>0</v>
      </c>
      <c r="AO22" s="2">
        <f t="shared" si="17"/>
      </c>
    </row>
    <row r="23" spans="1:41" ht="14.25">
      <c r="A23" s="38">
        <v>14</v>
      </c>
      <c r="B23" s="63"/>
      <c r="C23" s="63"/>
      <c r="D23" s="63"/>
      <c r="E23" s="236"/>
      <c r="F23" s="63"/>
      <c r="G23" s="64"/>
      <c r="H23" s="65"/>
      <c r="I23" s="213"/>
      <c r="J23" s="65"/>
      <c r="K23" s="213"/>
      <c r="L23" s="65"/>
      <c r="M23" s="254"/>
      <c r="N23" s="66"/>
      <c r="O23" s="66"/>
      <c r="S23" s="84">
        <f>IF('種目情報'!A16="","",'種目情報'!A16)</f>
      </c>
      <c r="T23" s="85">
        <f>IF('種目情報'!E16="","",'種目情報'!E16)</f>
      </c>
      <c r="V23" s="6">
        <f t="shared" si="0"/>
      </c>
      <c r="W23" s="6">
        <f t="shared" si="1"/>
      </c>
      <c r="X23" s="6">
        <f t="shared" si="2"/>
      </c>
      <c r="Y23" s="6">
        <f t="shared" si="3"/>
      </c>
      <c r="Z23" s="6">
        <f t="shared" si="4"/>
      </c>
      <c r="AA23" s="12">
        <f>IF(F23="男",data_kyogisha!A15,"")</f>
      </c>
      <c r="AB23" s="6">
        <f t="shared" si="5"/>
      </c>
      <c r="AC23" s="6">
        <f t="shared" si="6"/>
      </c>
      <c r="AD23" s="6">
        <f t="shared" si="7"/>
      </c>
      <c r="AE23" s="6">
        <f t="shared" si="8"/>
      </c>
      <c r="AF23" s="6">
        <f t="shared" si="9"/>
      </c>
      <c r="AG23" s="6">
        <f>IF(F23="女",data_kyogisha!A15,"")</f>
      </c>
      <c r="AH23" s="2">
        <f t="shared" si="11"/>
        <v>0</v>
      </c>
      <c r="AI23" s="2">
        <f t="shared" si="10"/>
      </c>
      <c r="AJ23" s="2">
        <f t="shared" si="12"/>
        <v>0</v>
      </c>
      <c r="AK23" s="2">
        <f t="shared" si="13"/>
      </c>
      <c r="AL23" s="2">
        <f t="shared" si="18"/>
        <v>0</v>
      </c>
      <c r="AM23" s="2">
        <f t="shared" si="19"/>
      </c>
      <c r="AN23" s="2">
        <f t="shared" si="16"/>
        <v>0</v>
      </c>
      <c r="AO23" s="2">
        <f t="shared" si="17"/>
      </c>
    </row>
    <row r="24" spans="1:41" ht="14.25">
      <c r="A24" s="38">
        <v>15</v>
      </c>
      <c r="B24" s="63"/>
      <c r="C24" s="63"/>
      <c r="D24" s="63"/>
      <c r="E24" s="236"/>
      <c r="F24" s="63"/>
      <c r="G24" s="64"/>
      <c r="H24" s="65"/>
      <c r="I24" s="213"/>
      <c r="J24" s="65"/>
      <c r="K24" s="213"/>
      <c r="L24" s="65"/>
      <c r="M24" s="254"/>
      <c r="N24" s="66"/>
      <c r="O24" s="66"/>
      <c r="S24" s="84">
        <f>IF('種目情報'!A17="","",'種目情報'!A17)</f>
      </c>
      <c r="T24" s="85">
        <f>IF('種目情報'!E17="","",'種目情報'!E17)</f>
      </c>
      <c r="V24" s="6">
        <f t="shared" si="0"/>
      </c>
      <c r="W24" s="6">
        <f t="shared" si="1"/>
      </c>
      <c r="X24" s="6">
        <f t="shared" si="2"/>
      </c>
      <c r="Y24" s="6">
        <f t="shared" si="3"/>
      </c>
      <c r="Z24" s="6">
        <f t="shared" si="4"/>
      </c>
      <c r="AA24" s="12">
        <f>IF(F24="男",data_kyogisha!A16,"")</f>
      </c>
      <c r="AB24" s="6">
        <f t="shared" si="5"/>
      </c>
      <c r="AC24" s="6">
        <f t="shared" si="6"/>
      </c>
      <c r="AD24" s="6">
        <f t="shared" si="7"/>
      </c>
      <c r="AE24" s="6">
        <f t="shared" si="8"/>
      </c>
      <c r="AF24" s="6">
        <f t="shared" si="9"/>
      </c>
      <c r="AG24" s="6">
        <f>IF(F24="女",data_kyogisha!A16,"")</f>
      </c>
      <c r="AH24" s="2">
        <f t="shared" si="11"/>
        <v>0</v>
      </c>
      <c r="AI24" s="2">
        <f t="shared" si="10"/>
      </c>
      <c r="AJ24" s="2">
        <f t="shared" si="12"/>
        <v>0</v>
      </c>
      <c r="AK24" s="2">
        <f t="shared" si="13"/>
      </c>
      <c r="AL24" s="2">
        <f t="shared" si="18"/>
        <v>0</v>
      </c>
      <c r="AM24" s="2">
        <f t="shared" si="19"/>
      </c>
      <c r="AN24" s="2">
        <f t="shared" si="16"/>
        <v>0</v>
      </c>
      <c r="AO24" s="2">
        <f t="shared" si="17"/>
      </c>
    </row>
    <row r="25" spans="1:41" ht="14.25">
      <c r="A25" s="38">
        <v>16</v>
      </c>
      <c r="B25" s="63"/>
      <c r="C25" s="63"/>
      <c r="D25" s="63"/>
      <c r="E25" s="236"/>
      <c r="F25" s="63"/>
      <c r="G25" s="64"/>
      <c r="H25" s="65"/>
      <c r="I25" s="213"/>
      <c r="J25" s="65"/>
      <c r="K25" s="213"/>
      <c r="L25" s="65"/>
      <c r="M25" s="254"/>
      <c r="N25" s="66"/>
      <c r="O25" s="66"/>
      <c r="S25" s="84">
        <f>IF('種目情報'!A18="","",'種目情報'!A18)</f>
      </c>
      <c r="T25" s="85">
        <f>IF('種目情報'!E18="","",'種目情報'!E18)</f>
      </c>
      <c r="V25" s="6">
        <f t="shared" si="0"/>
      </c>
      <c r="W25" s="6">
        <f t="shared" si="1"/>
      </c>
      <c r="X25" s="6">
        <f t="shared" si="2"/>
      </c>
      <c r="Y25" s="6">
        <f t="shared" si="3"/>
      </c>
      <c r="Z25" s="6">
        <f t="shared" si="4"/>
      </c>
      <c r="AA25" s="12">
        <f>IF(F25="男",data_kyogisha!A17,"")</f>
      </c>
      <c r="AB25" s="6">
        <f t="shared" si="5"/>
      </c>
      <c r="AC25" s="6">
        <f t="shared" si="6"/>
      </c>
      <c r="AD25" s="6">
        <f t="shared" si="7"/>
      </c>
      <c r="AE25" s="6">
        <f t="shared" si="8"/>
      </c>
      <c r="AF25" s="6">
        <f t="shared" si="9"/>
      </c>
      <c r="AG25" s="6">
        <f>IF(F25="女",data_kyogisha!A17,"")</f>
      </c>
      <c r="AH25" s="2">
        <f t="shared" si="11"/>
        <v>0</v>
      </c>
      <c r="AI25" s="2">
        <f t="shared" si="10"/>
      </c>
      <c r="AJ25" s="2">
        <f t="shared" si="12"/>
        <v>0</v>
      </c>
      <c r="AK25" s="2">
        <f t="shared" si="13"/>
      </c>
      <c r="AL25" s="2">
        <f t="shared" si="18"/>
        <v>0</v>
      </c>
      <c r="AM25" s="2">
        <f t="shared" si="19"/>
      </c>
      <c r="AN25" s="2">
        <f t="shared" si="16"/>
        <v>0</v>
      </c>
      <c r="AO25" s="2">
        <f t="shared" si="17"/>
      </c>
    </row>
    <row r="26" spans="1:41" ht="14.25">
      <c r="A26" s="38">
        <v>17</v>
      </c>
      <c r="B26" s="63"/>
      <c r="C26" s="63"/>
      <c r="D26" s="63"/>
      <c r="E26" s="236"/>
      <c r="F26" s="63"/>
      <c r="G26" s="64"/>
      <c r="H26" s="65"/>
      <c r="I26" s="213"/>
      <c r="J26" s="65"/>
      <c r="K26" s="213"/>
      <c r="L26" s="65"/>
      <c r="M26" s="254"/>
      <c r="N26" s="66"/>
      <c r="O26" s="66"/>
      <c r="S26" s="84">
        <f>IF('種目情報'!A19="","",'種目情報'!A19)</f>
      </c>
      <c r="T26" s="85">
        <f>IF('種目情報'!E19="","",'種目情報'!E19)</f>
      </c>
      <c r="V26" s="6">
        <f t="shared" si="0"/>
      </c>
      <c r="W26" s="6">
        <f t="shared" si="1"/>
      </c>
      <c r="X26" s="6">
        <f t="shared" si="2"/>
      </c>
      <c r="Y26" s="6">
        <f t="shared" si="3"/>
      </c>
      <c r="Z26" s="6">
        <f t="shared" si="4"/>
      </c>
      <c r="AA26" s="12">
        <f>IF(F26="男",data_kyogisha!A18,"")</f>
      </c>
      <c r="AB26" s="6">
        <f t="shared" si="5"/>
      </c>
      <c r="AC26" s="6">
        <f t="shared" si="6"/>
      </c>
      <c r="AD26" s="6">
        <f t="shared" si="7"/>
      </c>
      <c r="AE26" s="6">
        <f t="shared" si="8"/>
      </c>
      <c r="AF26" s="6">
        <f t="shared" si="9"/>
      </c>
      <c r="AG26" s="6">
        <f>IF(F26="女",data_kyogisha!A18,"")</f>
      </c>
      <c r="AH26" s="2">
        <f t="shared" si="11"/>
        <v>0</v>
      </c>
      <c r="AI26" s="2">
        <f t="shared" si="10"/>
      </c>
      <c r="AJ26" s="2">
        <f t="shared" si="12"/>
        <v>0</v>
      </c>
      <c r="AK26" s="2">
        <f t="shared" si="13"/>
      </c>
      <c r="AL26" s="2">
        <f t="shared" si="18"/>
        <v>0</v>
      </c>
      <c r="AM26" s="2">
        <f t="shared" si="19"/>
      </c>
      <c r="AN26" s="2">
        <f t="shared" si="16"/>
        <v>0</v>
      </c>
      <c r="AO26" s="2">
        <f t="shared" si="17"/>
      </c>
    </row>
    <row r="27" spans="1:41" ht="14.25">
      <c r="A27" s="38">
        <v>18</v>
      </c>
      <c r="B27" s="63"/>
      <c r="C27" s="63"/>
      <c r="D27" s="63"/>
      <c r="E27" s="236"/>
      <c r="F27" s="63"/>
      <c r="G27" s="64"/>
      <c r="H27" s="65"/>
      <c r="I27" s="213"/>
      <c r="J27" s="65"/>
      <c r="K27" s="213"/>
      <c r="L27" s="65"/>
      <c r="M27" s="254"/>
      <c r="N27" s="66"/>
      <c r="O27" s="66"/>
      <c r="S27" s="84">
        <f>IF('種目情報'!A20="","",'種目情報'!A20)</f>
      </c>
      <c r="T27" s="85">
        <f>IF('種目情報'!E20="","",'種目情報'!E20)</f>
      </c>
      <c r="V27" s="6">
        <f t="shared" si="0"/>
      </c>
      <c r="W27" s="6">
        <f t="shared" si="1"/>
      </c>
      <c r="X27" s="6">
        <f t="shared" si="2"/>
      </c>
      <c r="Y27" s="6">
        <f t="shared" si="3"/>
      </c>
      <c r="Z27" s="6">
        <f t="shared" si="4"/>
      </c>
      <c r="AA27" s="12">
        <f>IF(F27="男",data_kyogisha!A19,"")</f>
      </c>
      <c r="AB27" s="6">
        <f t="shared" si="5"/>
      </c>
      <c r="AC27" s="6">
        <f t="shared" si="6"/>
      </c>
      <c r="AD27" s="6">
        <f t="shared" si="7"/>
      </c>
      <c r="AE27" s="6">
        <f t="shared" si="8"/>
      </c>
      <c r="AF27" s="6">
        <f t="shared" si="9"/>
      </c>
      <c r="AG27" s="6">
        <f>IF(F27="女",data_kyogisha!A19,"")</f>
      </c>
      <c r="AH27" s="2">
        <f t="shared" si="11"/>
        <v>0</v>
      </c>
      <c r="AI27" s="2">
        <f t="shared" si="10"/>
      </c>
      <c r="AJ27" s="2">
        <f t="shared" si="12"/>
        <v>0</v>
      </c>
      <c r="AK27" s="2">
        <f t="shared" si="13"/>
      </c>
      <c r="AL27" s="2">
        <f t="shared" si="18"/>
        <v>0</v>
      </c>
      <c r="AM27" s="2">
        <f t="shared" si="19"/>
      </c>
      <c r="AN27" s="2">
        <f t="shared" si="16"/>
        <v>0</v>
      </c>
      <c r="AO27" s="2">
        <f t="shared" si="17"/>
      </c>
    </row>
    <row r="28" spans="1:41" ht="14.25">
      <c r="A28" s="38">
        <v>19</v>
      </c>
      <c r="B28" s="63"/>
      <c r="C28" s="63"/>
      <c r="D28" s="63"/>
      <c r="E28" s="236"/>
      <c r="F28" s="63"/>
      <c r="G28" s="64"/>
      <c r="H28" s="65"/>
      <c r="I28" s="213"/>
      <c r="J28" s="65"/>
      <c r="K28" s="213"/>
      <c r="L28" s="65"/>
      <c r="M28" s="254"/>
      <c r="N28" s="66"/>
      <c r="O28" s="66"/>
      <c r="S28" s="84">
        <f>IF('種目情報'!A21="","",'種目情報'!A21)</f>
      </c>
      <c r="T28" s="85">
        <f>IF('種目情報'!E21="","",'種目情報'!E21)</f>
      </c>
      <c r="V28" s="6">
        <f t="shared" si="0"/>
      </c>
      <c r="W28" s="6">
        <f t="shared" si="1"/>
      </c>
      <c r="X28" s="6">
        <f t="shared" si="2"/>
      </c>
      <c r="Y28" s="6">
        <f t="shared" si="3"/>
      </c>
      <c r="Z28" s="6">
        <f t="shared" si="4"/>
      </c>
      <c r="AA28" s="12">
        <f>IF(F28="男",data_kyogisha!A20,"")</f>
      </c>
      <c r="AB28" s="6">
        <f t="shared" si="5"/>
      </c>
      <c r="AC28" s="6">
        <f t="shared" si="6"/>
      </c>
      <c r="AD28" s="6">
        <f t="shared" si="7"/>
      </c>
      <c r="AE28" s="6">
        <f t="shared" si="8"/>
      </c>
      <c r="AF28" s="6">
        <f t="shared" si="9"/>
      </c>
      <c r="AG28" s="6">
        <f>IF(F28="女",data_kyogisha!A20,"")</f>
      </c>
      <c r="AH28" s="2">
        <f t="shared" si="11"/>
        <v>0</v>
      </c>
      <c r="AI28" s="2">
        <f t="shared" si="10"/>
      </c>
      <c r="AJ28" s="2">
        <f t="shared" si="12"/>
        <v>0</v>
      </c>
      <c r="AK28" s="2">
        <f t="shared" si="13"/>
      </c>
      <c r="AL28" s="2">
        <f t="shared" si="18"/>
        <v>0</v>
      </c>
      <c r="AM28" s="2">
        <f t="shared" si="19"/>
      </c>
      <c r="AN28" s="2">
        <f t="shared" si="16"/>
        <v>0</v>
      </c>
      <c r="AO28" s="2">
        <f t="shared" si="17"/>
      </c>
    </row>
    <row r="29" spans="1:41" ht="14.25">
      <c r="A29" s="38">
        <v>20</v>
      </c>
      <c r="B29" s="63"/>
      <c r="C29" s="63"/>
      <c r="D29" s="63"/>
      <c r="E29" s="236"/>
      <c r="F29" s="63"/>
      <c r="G29" s="64"/>
      <c r="H29" s="65"/>
      <c r="I29" s="213"/>
      <c r="J29" s="65"/>
      <c r="K29" s="213"/>
      <c r="L29" s="65"/>
      <c r="M29" s="254"/>
      <c r="N29" s="66"/>
      <c r="O29" s="66"/>
      <c r="S29" s="84">
        <f>IF('種目情報'!A22="","",'種目情報'!A22)</f>
      </c>
      <c r="T29" s="85">
        <f>IF('種目情報'!E22="","",'種目情報'!E22)</f>
      </c>
      <c r="V29" s="6">
        <f t="shared" si="0"/>
      </c>
      <c r="W29" s="6">
        <f t="shared" si="1"/>
      </c>
      <c r="X29" s="6">
        <f t="shared" si="2"/>
      </c>
      <c r="Y29" s="6">
        <f t="shared" si="3"/>
      </c>
      <c r="Z29" s="6">
        <f t="shared" si="4"/>
      </c>
      <c r="AA29" s="12">
        <f>IF(F29="男",data_kyogisha!A21,"")</f>
      </c>
      <c r="AB29" s="6">
        <f t="shared" si="5"/>
      </c>
      <c r="AC29" s="6">
        <f t="shared" si="6"/>
      </c>
      <c r="AD29" s="6">
        <f t="shared" si="7"/>
      </c>
      <c r="AE29" s="6">
        <f t="shared" si="8"/>
      </c>
      <c r="AF29" s="6">
        <f t="shared" si="9"/>
      </c>
      <c r="AG29" s="6">
        <f>IF(F29="女",data_kyogisha!A21,"")</f>
      </c>
      <c r="AH29" s="2">
        <f t="shared" si="11"/>
        <v>0</v>
      </c>
      <c r="AI29" s="2">
        <f t="shared" si="10"/>
      </c>
      <c r="AJ29" s="2">
        <f t="shared" si="12"/>
        <v>0</v>
      </c>
      <c r="AK29" s="2">
        <f t="shared" si="13"/>
      </c>
      <c r="AL29" s="2">
        <f t="shared" si="18"/>
        <v>0</v>
      </c>
      <c r="AM29" s="2">
        <f t="shared" si="19"/>
      </c>
      <c r="AN29" s="2">
        <f t="shared" si="16"/>
        <v>0</v>
      </c>
      <c r="AO29" s="2">
        <f t="shared" si="17"/>
      </c>
    </row>
    <row r="30" spans="1:41" ht="14.25">
      <c r="A30" s="38">
        <v>21</v>
      </c>
      <c r="B30" s="63"/>
      <c r="C30" s="63"/>
      <c r="D30" s="63"/>
      <c r="E30" s="236"/>
      <c r="F30" s="63"/>
      <c r="G30" s="64"/>
      <c r="H30" s="65"/>
      <c r="I30" s="213"/>
      <c r="J30" s="65"/>
      <c r="K30" s="213"/>
      <c r="L30" s="65"/>
      <c r="M30" s="254"/>
      <c r="N30" s="66"/>
      <c r="O30" s="66"/>
      <c r="S30" s="84">
        <f>IF('種目情報'!A23="","",'種目情報'!A23)</f>
      </c>
      <c r="T30" s="85">
        <f>IF('種目情報'!E23="","",'種目情報'!E23)</f>
      </c>
      <c r="V30" s="6">
        <f t="shared" si="0"/>
      </c>
      <c r="W30" s="6">
        <f t="shared" si="1"/>
      </c>
      <c r="X30" s="6">
        <f t="shared" si="2"/>
      </c>
      <c r="Y30" s="6">
        <f t="shared" si="3"/>
      </c>
      <c r="Z30" s="6">
        <f t="shared" si="4"/>
      </c>
      <c r="AA30" s="12">
        <f>IF(F30="男",data_kyogisha!A22,"")</f>
      </c>
      <c r="AB30" s="6">
        <f t="shared" si="5"/>
      </c>
      <c r="AC30" s="6">
        <f t="shared" si="6"/>
      </c>
      <c r="AD30" s="6">
        <f t="shared" si="7"/>
      </c>
      <c r="AE30" s="6">
        <f t="shared" si="8"/>
      </c>
      <c r="AF30" s="6">
        <f t="shared" si="9"/>
      </c>
      <c r="AG30" s="6">
        <f>IF(F30="女",data_kyogisha!A22,"")</f>
      </c>
      <c r="AH30" s="2">
        <f t="shared" si="11"/>
        <v>0</v>
      </c>
      <c r="AI30" s="2">
        <f t="shared" si="10"/>
      </c>
      <c r="AJ30" s="2">
        <f t="shared" si="12"/>
        <v>0</v>
      </c>
      <c r="AK30" s="2">
        <f t="shared" si="13"/>
      </c>
      <c r="AL30" s="2">
        <f t="shared" si="18"/>
        <v>0</v>
      </c>
      <c r="AM30" s="2">
        <f t="shared" si="19"/>
      </c>
      <c r="AN30" s="2">
        <f t="shared" si="16"/>
        <v>0</v>
      </c>
      <c r="AO30" s="2">
        <f t="shared" si="17"/>
      </c>
    </row>
    <row r="31" spans="1:41" ht="14.25">
      <c r="A31" s="38">
        <v>22</v>
      </c>
      <c r="B31" s="63"/>
      <c r="C31" s="63"/>
      <c r="D31" s="63"/>
      <c r="E31" s="236"/>
      <c r="F31" s="63"/>
      <c r="G31" s="64"/>
      <c r="H31" s="65"/>
      <c r="I31" s="213"/>
      <c r="J31" s="65"/>
      <c r="K31" s="213"/>
      <c r="L31" s="65"/>
      <c r="M31" s="254"/>
      <c r="N31" s="66"/>
      <c r="O31" s="66"/>
      <c r="S31" s="84">
        <f>IF('種目情報'!A24="","",'種目情報'!A24)</f>
      </c>
      <c r="T31" s="85">
        <f>IF('種目情報'!E24="","",'種目情報'!E24)</f>
      </c>
      <c r="V31" s="6">
        <f t="shared" si="0"/>
      </c>
      <c r="W31" s="6">
        <f t="shared" si="1"/>
      </c>
      <c r="X31" s="6">
        <f t="shared" si="2"/>
      </c>
      <c r="Y31" s="6">
        <f t="shared" si="3"/>
      </c>
      <c r="Z31" s="6">
        <f t="shared" si="4"/>
      </c>
      <c r="AA31" s="12">
        <f>IF(F31="男",data_kyogisha!A23,"")</f>
      </c>
      <c r="AB31" s="6">
        <f t="shared" si="5"/>
      </c>
      <c r="AC31" s="6">
        <f t="shared" si="6"/>
      </c>
      <c r="AD31" s="6">
        <f t="shared" si="7"/>
      </c>
      <c r="AE31" s="6">
        <f t="shared" si="8"/>
      </c>
      <c r="AF31" s="6">
        <f t="shared" si="9"/>
      </c>
      <c r="AG31" s="6">
        <f>IF(F31="女",data_kyogisha!A23,"")</f>
      </c>
      <c r="AH31" s="2">
        <f t="shared" si="11"/>
        <v>0</v>
      </c>
      <c r="AI31" s="2">
        <f t="shared" si="10"/>
      </c>
      <c r="AJ31" s="2">
        <f t="shared" si="12"/>
        <v>0</v>
      </c>
      <c r="AK31" s="2">
        <f t="shared" si="13"/>
      </c>
      <c r="AL31" s="2">
        <f t="shared" si="18"/>
        <v>0</v>
      </c>
      <c r="AM31" s="2">
        <f t="shared" si="19"/>
      </c>
      <c r="AN31" s="2">
        <f t="shared" si="16"/>
        <v>0</v>
      </c>
      <c r="AO31" s="2">
        <f t="shared" si="17"/>
      </c>
    </row>
    <row r="32" spans="1:41" ht="14.25">
      <c r="A32" s="38">
        <v>23</v>
      </c>
      <c r="B32" s="63"/>
      <c r="C32" s="63"/>
      <c r="D32" s="63"/>
      <c r="E32" s="236"/>
      <c r="F32" s="63"/>
      <c r="G32" s="64"/>
      <c r="H32" s="65"/>
      <c r="I32" s="213"/>
      <c r="J32" s="65"/>
      <c r="K32" s="213"/>
      <c r="L32" s="65"/>
      <c r="M32" s="254"/>
      <c r="N32" s="66"/>
      <c r="O32" s="66"/>
      <c r="S32" s="84">
        <f>IF('種目情報'!A25="","",'種目情報'!A25)</f>
      </c>
      <c r="T32" s="85">
        <f>IF('種目情報'!E25="","",'種目情報'!E25)</f>
      </c>
      <c r="V32" s="6">
        <f t="shared" si="0"/>
      </c>
      <c r="W32" s="6">
        <f t="shared" si="1"/>
      </c>
      <c r="X32" s="6">
        <f t="shared" si="2"/>
      </c>
      <c r="Y32" s="6">
        <f t="shared" si="3"/>
      </c>
      <c r="Z32" s="6">
        <f t="shared" si="4"/>
      </c>
      <c r="AA32" s="12">
        <f>IF(F32="男",data_kyogisha!A24,"")</f>
      </c>
      <c r="AB32" s="6">
        <f t="shared" si="5"/>
      </c>
      <c r="AC32" s="6">
        <f t="shared" si="6"/>
      </c>
      <c r="AD32" s="6">
        <f t="shared" si="7"/>
      </c>
      <c r="AE32" s="6">
        <f t="shared" si="8"/>
      </c>
      <c r="AF32" s="6">
        <f t="shared" si="9"/>
      </c>
      <c r="AG32" s="6">
        <f>IF(F32="女",data_kyogisha!A24,"")</f>
      </c>
      <c r="AH32" s="2">
        <f t="shared" si="11"/>
        <v>0</v>
      </c>
      <c r="AI32" s="2">
        <f t="shared" si="10"/>
      </c>
      <c r="AJ32" s="2">
        <f t="shared" si="12"/>
        <v>0</v>
      </c>
      <c r="AK32" s="2">
        <f t="shared" si="13"/>
      </c>
      <c r="AL32" s="2">
        <f t="shared" si="18"/>
        <v>0</v>
      </c>
      <c r="AM32" s="2">
        <f t="shared" si="19"/>
      </c>
      <c r="AN32" s="2">
        <f t="shared" si="16"/>
        <v>0</v>
      </c>
      <c r="AO32" s="2">
        <f t="shared" si="17"/>
      </c>
    </row>
    <row r="33" spans="1:41" ht="14.25">
      <c r="A33" s="38">
        <v>24</v>
      </c>
      <c r="B33" s="63"/>
      <c r="C33" s="63"/>
      <c r="D33" s="63"/>
      <c r="E33" s="236"/>
      <c r="F33" s="63"/>
      <c r="G33" s="64"/>
      <c r="H33" s="65"/>
      <c r="I33" s="213"/>
      <c r="J33" s="65"/>
      <c r="K33" s="213"/>
      <c r="L33" s="65"/>
      <c r="M33" s="254"/>
      <c r="N33" s="66"/>
      <c r="O33" s="66"/>
      <c r="S33" s="84">
        <f>IF('種目情報'!A26="","",'種目情報'!A26)</f>
      </c>
      <c r="T33" s="85">
        <f>IF('種目情報'!E26="","",'種目情報'!E26)</f>
      </c>
      <c r="V33" s="6">
        <f t="shared" si="0"/>
      </c>
      <c r="W33" s="6">
        <f t="shared" si="1"/>
      </c>
      <c r="X33" s="6">
        <f t="shared" si="2"/>
      </c>
      <c r="Y33" s="6">
        <f t="shared" si="3"/>
      </c>
      <c r="Z33" s="6">
        <f t="shared" si="4"/>
      </c>
      <c r="AA33" s="12">
        <f>IF(F33="男",data_kyogisha!A25,"")</f>
      </c>
      <c r="AB33" s="6">
        <f t="shared" si="5"/>
      </c>
      <c r="AC33" s="6">
        <f t="shared" si="6"/>
      </c>
      <c r="AD33" s="6">
        <f t="shared" si="7"/>
      </c>
      <c r="AE33" s="6">
        <f t="shared" si="8"/>
      </c>
      <c r="AF33" s="6">
        <f t="shared" si="9"/>
      </c>
      <c r="AG33" s="6">
        <f>IF(F33="女",data_kyogisha!A25,"")</f>
      </c>
      <c r="AH33" s="2">
        <f t="shared" si="11"/>
        <v>0</v>
      </c>
      <c r="AI33" s="2">
        <f t="shared" si="10"/>
      </c>
      <c r="AJ33" s="2">
        <f t="shared" si="12"/>
        <v>0</v>
      </c>
      <c r="AK33" s="2">
        <f t="shared" si="13"/>
      </c>
      <c r="AL33" s="2">
        <f t="shared" si="18"/>
        <v>0</v>
      </c>
      <c r="AM33" s="2">
        <f t="shared" si="19"/>
      </c>
      <c r="AN33" s="2">
        <f t="shared" si="16"/>
        <v>0</v>
      </c>
      <c r="AO33" s="2">
        <f t="shared" si="17"/>
      </c>
    </row>
    <row r="34" spans="1:41" ht="14.25">
      <c r="A34" s="38">
        <v>25</v>
      </c>
      <c r="B34" s="63"/>
      <c r="C34" s="63"/>
      <c r="D34" s="63"/>
      <c r="E34" s="236"/>
      <c r="F34" s="63"/>
      <c r="G34" s="64"/>
      <c r="H34" s="65"/>
      <c r="I34" s="213"/>
      <c r="J34" s="65"/>
      <c r="K34" s="213"/>
      <c r="L34" s="65"/>
      <c r="M34" s="254"/>
      <c r="N34" s="66"/>
      <c r="O34" s="66"/>
      <c r="S34" s="84">
        <f>IF('種目情報'!A27="","",'種目情報'!A27)</f>
      </c>
      <c r="T34" s="85">
        <f>IF('種目情報'!E27="","",'種目情報'!E27)</f>
      </c>
      <c r="V34" s="6">
        <f t="shared" si="0"/>
      </c>
      <c r="W34" s="6">
        <f t="shared" si="1"/>
      </c>
      <c r="X34" s="6">
        <f t="shared" si="2"/>
      </c>
      <c r="Y34" s="6">
        <f t="shared" si="3"/>
      </c>
      <c r="Z34" s="6">
        <f t="shared" si="4"/>
      </c>
      <c r="AA34" s="12">
        <f>IF(F34="男",data_kyogisha!A26,"")</f>
      </c>
      <c r="AB34" s="6">
        <f t="shared" si="5"/>
      </c>
      <c r="AC34" s="6">
        <f t="shared" si="6"/>
      </c>
      <c r="AD34" s="6">
        <f t="shared" si="7"/>
      </c>
      <c r="AE34" s="6">
        <f t="shared" si="8"/>
      </c>
      <c r="AF34" s="6">
        <f t="shared" si="9"/>
      </c>
      <c r="AG34" s="6">
        <f>IF(F34="女",data_kyogisha!A26,"")</f>
      </c>
      <c r="AH34" s="2">
        <f t="shared" si="11"/>
        <v>0</v>
      </c>
      <c r="AI34" s="2">
        <f t="shared" si="10"/>
      </c>
      <c r="AJ34" s="2">
        <f t="shared" si="12"/>
        <v>0</v>
      </c>
      <c r="AK34" s="2">
        <f t="shared" si="13"/>
      </c>
      <c r="AL34" s="2">
        <f t="shared" si="18"/>
        <v>0</v>
      </c>
      <c r="AM34" s="2">
        <f t="shared" si="19"/>
      </c>
      <c r="AN34" s="2">
        <f t="shared" si="16"/>
        <v>0</v>
      </c>
      <c r="AO34" s="2">
        <f t="shared" si="17"/>
      </c>
    </row>
    <row r="35" spans="1:41" ht="14.25">
      <c r="A35" s="38">
        <v>26</v>
      </c>
      <c r="B35" s="63"/>
      <c r="C35" s="63"/>
      <c r="D35" s="63"/>
      <c r="E35" s="236"/>
      <c r="F35" s="63"/>
      <c r="G35" s="64"/>
      <c r="H35" s="65"/>
      <c r="I35" s="213"/>
      <c r="J35" s="65"/>
      <c r="K35" s="213"/>
      <c r="L35" s="65"/>
      <c r="M35" s="254"/>
      <c r="N35" s="66"/>
      <c r="O35" s="66"/>
      <c r="S35" s="84">
        <f>IF('種目情報'!A28="","",'種目情報'!A28)</f>
      </c>
      <c r="T35" s="85">
        <f>IF('種目情報'!E28="","",'種目情報'!E28)</f>
      </c>
      <c r="V35" s="6">
        <f t="shared" si="0"/>
      </c>
      <c r="W35" s="6">
        <f t="shared" si="1"/>
      </c>
      <c r="X35" s="6">
        <f t="shared" si="2"/>
      </c>
      <c r="Y35" s="6">
        <f t="shared" si="3"/>
      </c>
      <c r="Z35" s="6">
        <f t="shared" si="4"/>
      </c>
      <c r="AA35" s="12">
        <f>IF(F35="男",data_kyogisha!A27,"")</f>
      </c>
      <c r="AB35" s="6">
        <f t="shared" si="5"/>
      </c>
      <c r="AC35" s="6">
        <f t="shared" si="6"/>
      </c>
      <c r="AD35" s="6">
        <f t="shared" si="7"/>
      </c>
      <c r="AE35" s="6">
        <f t="shared" si="8"/>
      </c>
      <c r="AF35" s="6">
        <f t="shared" si="9"/>
      </c>
      <c r="AG35" s="6">
        <f>IF(F35="女",data_kyogisha!A27,"")</f>
      </c>
      <c r="AH35" s="2">
        <f t="shared" si="11"/>
        <v>0</v>
      </c>
      <c r="AI35" s="2">
        <f t="shared" si="10"/>
      </c>
      <c r="AJ35" s="2">
        <f t="shared" si="12"/>
        <v>0</v>
      </c>
      <c r="AK35" s="2">
        <f t="shared" si="13"/>
      </c>
      <c r="AL35" s="2">
        <f t="shared" si="18"/>
        <v>0</v>
      </c>
      <c r="AM35" s="2">
        <f t="shared" si="19"/>
      </c>
      <c r="AN35" s="2">
        <f t="shared" si="16"/>
        <v>0</v>
      </c>
      <c r="AO35" s="2">
        <f t="shared" si="17"/>
      </c>
    </row>
    <row r="36" spans="1:41" ht="14.25">
      <c r="A36" s="38">
        <v>27</v>
      </c>
      <c r="B36" s="63"/>
      <c r="C36" s="63"/>
      <c r="D36" s="63"/>
      <c r="E36" s="236"/>
      <c r="F36" s="63"/>
      <c r="G36" s="64"/>
      <c r="H36" s="65"/>
      <c r="I36" s="213"/>
      <c r="J36" s="65"/>
      <c r="K36" s="213"/>
      <c r="L36" s="65"/>
      <c r="M36" s="254"/>
      <c r="N36" s="66"/>
      <c r="O36" s="66"/>
      <c r="S36" s="84">
        <f>IF('種目情報'!A29="","",'種目情報'!A29)</f>
      </c>
      <c r="T36" s="85">
        <f>IF('種目情報'!E29="","",'種目情報'!E29)</f>
      </c>
      <c r="V36" s="6">
        <f t="shared" si="0"/>
      </c>
      <c r="W36" s="6">
        <f t="shared" si="1"/>
      </c>
      <c r="X36" s="6">
        <f t="shared" si="2"/>
      </c>
      <c r="Y36" s="6">
        <f t="shared" si="3"/>
      </c>
      <c r="Z36" s="6">
        <f t="shared" si="4"/>
      </c>
      <c r="AA36" s="12">
        <f>IF(F36="男",data_kyogisha!A28,"")</f>
      </c>
      <c r="AB36" s="6">
        <f t="shared" si="5"/>
      </c>
      <c r="AC36" s="6">
        <f t="shared" si="6"/>
      </c>
      <c r="AD36" s="6">
        <f t="shared" si="7"/>
      </c>
      <c r="AE36" s="6">
        <f t="shared" si="8"/>
      </c>
      <c r="AF36" s="6">
        <f t="shared" si="9"/>
      </c>
      <c r="AG36" s="6">
        <f>IF(F36="女",data_kyogisha!A28,"")</f>
      </c>
      <c r="AH36" s="2">
        <f t="shared" si="11"/>
        <v>0</v>
      </c>
      <c r="AI36" s="2">
        <f t="shared" si="10"/>
      </c>
      <c r="AJ36" s="2">
        <f t="shared" si="12"/>
        <v>0</v>
      </c>
      <c r="AK36" s="2">
        <f t="shared" si="13"/>
      </c>
      <c r="AL36" s="2">
        <f t="shared" si="18"/>
        <v>0</v>
      </c>
      <c r="AM36" s="2">
        <f t="shared" si="19"/>
      </c>
      <c r="AN36" s="2">
        <f t="shared" si="16"/>
        <v>0</v>
      </c>
      <c r="AO36" s="2">
        <f t="shared" si="17"/>
      </c>
    </row>
    <row r="37" spans="1:41" ht="14.25">
      <c r="A37" s="38">
        <v>28</v>
      </c>
      <c r="B37" s="63"/>
      <c r="C37" s="63"/>
      <c r="D37" s="63"/>
      <c r="E37" s="236"/>
      <c r="F37" s="63"/>
      <c r="G37" s="64"/>
      <c r="H37" s="65"/>
      <c r="I37" s="213"/>
      <c r="J37" s="65"/>
      <c r="K37" s="213"/>
      <c r="L37" s="65"/>
      <c r="M37" s="254"/>
      <c r="N37" s="66"/>
      <c r="O37" s="66"/>
      <c r="S37" s="84">
        <f>IF('種目情報'!A30="","",'種目情報'!A30)</f>
      </c>
      <c r="T37" s="85">
        <f>IF('種目情報'!E30="","",'種目情報'!E30)</f>
      </c>
      <c r="V37" s="6">
        <f t="shared" si="0"/>
      </c>
      <c r="W37" s="6">
        <f t="shared" si="1"/>
      </c>
      <c r="X37" s="6">
        <f t="shared" si="2"/>
      </c>
      <c r="Y37" s="6">
        <f t="shared" si="3"/>
      </c>
      <c r="Z37" s="6">
        <f t="shared" si="4"/>
      </c>
      <c r="AA37" s="12">
        <f>IF(F37="男",data_kyogisha!A29,"")</f>
      </c>
      <c r="AB37" s="6">
        <f t="shared" si="5"/>
      </c>
      <c r="AC37" s="6">
        <f t="shared" si="6"/>
      </c>
      <c r="AD37" s="6">
        <f t="shared" si="7"/>
      </c>
      <c r="AE37" s="6">
        <f t="shared" si="8"/>
      </c>
      <c r="AF37" s="6">
        <f t="shared" si="9"/>
      </c>
      <c r="AG37" s="6">
        <f>IF(F37="女",data_kyogisha!A29,"")</f>
      </c>
      <c r="AH37" s="2">
        <f t="shared" si="11"/>
        <v>0</v>
      </c>
      <c r="AI37" s="2">
        <f t="shared" si="10"/>
      </c>
      <c r="AJ37" s="2">
        <f t="shared" si="12"/>
        <v>0</v>
      </c>
      <c r="AK37" s="2">
        <f t="shared" si="13"/>
      </c>
      <c r="AL37" s="2">
        <f t="shared" si="18"/>
        <v>0</v>
      </c>
      <c r="AM37" s="2">
        <f t="shared" si="19"/>
      </c>
      <c r="AN37" s="2">
        <f t="shared" si="16"/>
        <v>0</v>
      </c>
      <c r="AO37" s="2">
        <f t="shared" si="17"/>
      </c>
    </row>
    <row r="38" spans="1:41" ht="14.25">
      <c r="A38" s="38">
        <v>29</v>
      </c>
      <c r="B38" s="63"/>
      <c r="C38" s="63"/>
      <c r="D38" s="63"/>
      <c r="E38" s="236"/>
      <c r="F38" s="63"/>
      <c r="G38" s="64"/>
      <c r="H38" s="65"/>
      <c r="I38" s="213"/>
      <c r="J38" s="65"/>
      <c r="K38" s="213"/>
      <c r="L38" s="65"/>
      <c r="M38" s="254"/>
      <c r="N38" s="66"/>
      <c r="O38" s="66"/>
      <c r="S38" s="84">
        <f>IF('種目情報'!A31="","",'種目情報'!A31)</f>
      </c>
      <c r="T38" s="85">
        <f>IF('種目情報'!E31="","",'種目情報'!E31)</f>
      </c>
      <c r="V38" s="6">
        <f t="shared" si="0"/>
      </c>
      <c r="W38" s="6">
        <f t="shared" si="1"/>
      </c>
      <c r="X38" s="6">
        <f t="shared" si="2"/>
      </c>
      <c r="Y38" s="6">
        <f t="shared" si="3"/>
      </c>
      <c r="Z38" s="6">
        <f t="shared" si="4"/>
      </c>
      <c r="AA38" s="12">
        <f>IF(F38="男",data_kyogisha!A30,"")</f>
      </c>
      <c r="AB38" s="6">
        <f t="shared" si="5"/>
      </c>
      <c r="AC38" s="6">
        <f t="shared" si="6"/>
      </c>
      <c r="AD38" s="6">
        <f t="shared" si="7"/>
      </c>
      <c r="AE38" s="6">
        <f t="shared" si="8"/>
      </c>
      <c r="AF38" s="6">
        <f t="shared" si="9"/>
      </c>
      <c r="AG38" s="6">
        <f>IF(F38="女",data_kyogisha!A30,"")</f>
      </c>
      <c r="AH38" s="2">
        <f t="shared" si="11"/>
        <v>0</v>
      </c>
      <c r="AI38" s="2">
        <f t="shared" si="10"/>
      </c>
      <c r="AJ38" s="2">
        <f t="shared" si="12"/>
        <v>0</v>
      </c>
      <c r="AK38" s="2">
        <f t="shared" si="13"/>
      </c>
      <c r="AL38" s="2">
        <f t="shared" si="18"/>
        <v>0</v>
      </c>
      <c r="AM38" s="2">
        <f t="shared" si="19"/>
      </c>
      <c r="AN38" s="2">
        <f t="shared" si="16"/>
        <v>0</v>
      </c>
      <c r="AO38" s="2">
        <f t="shared" si="17"/>
      </c>
    </row>
    <row r="39" spans="1:41" ht="14.25">
      <c r="A39" s="38">
        <v>30</v>
      </c>
      <c r="B39" s="63"/>
      <c r="C39" s="63"/>
      <c r="D39" s="63"/>
      <c r="E39" s="236"/>
      <c r="F39" s="63"/>
      <c r="G39" s="64"/>
      <c r="H39" s="65"/>
      <c r="I39" s="213"/>
      <c r="J39" s="65"/>
      <c r="K39" s="213"/>
      <c r="L39" s="65"/>
      <c r="M39" s="254"/>
      <c r="N39" s="66"/>
      <c r="O39" s="66"/>
      <c r="S39" s="84">
        <f>IF('種目情報'!A32="","",'種目情報'!A32)</f>
      </c>
      <c r="T39" s="85">
        <f>IF('種目情報'!E32="","",'種目情報'!E32)</f>
      </c>
      <c r="V39" s="6">
        <f t="shared" si="0"/>
      </c>
      <c r="W39" s="6">
        <f t="shared" si="1"/>
      </c>
      <c r="X39" s="6">
        <f t="shared" si="2"/>
      </c>
      <c r="Y39" s="6">
        <f t="shared" si="3"/>
      </c>
      <c r="Z39" s="6">
        <f t="shared" si="4"/>
      </c>
      <c r="AA39" s="12">
        <f>IF(F39="男",data_kyogisha!A31,"")</f>
      </c>
      <c r="AB39" s="6">
        <f t="shared" si="5"/>
      </c>
      <c r="AC39" s="6">
        <f t="shared" si="6"/>
      </c>
      <c r="AD39" s="6">
        <f t="shared" si="7"/>
      </c>
      <c r="AE39" s="6">
        <f t="shared" si="8"/>
      </c>
      <c r="AF39" s="6">
        <f t="shared" si="9"/>
      </c>
      <c r="AG39" s="6">
        <f>IF(F39="女",data_kyogisha!A31,"")</f>
      </c>
      <c r="AH39" s="2">
        <f t="shared" si="11"/>
        <v>0</v>
      </c>
      <c r="AI39" s="2">
        <f t="shared" si="10"/>
      </c>
      <c r="AJ39" s="2">
        <f t="shared" si="12"/>
        <v>0</v>
      </c>
      <c r="AK39" s="2">
        <f t="shared" si="13"/>
      </c>
      <c r="AL39" s="2">
        <f t="shared" si="18"/>
        <v>0</v>
      </c>
      <c r="AM39" s="2">
        <f t="shared" si="19"/>
      </c>
      <c r="AN39" s="2">
        <f t="shared" si="16"/>
        <v>0</v>
      </c>
      <c r="AO39" s="2">
        <f t="shared" si="17"/>
      </c>
    </row>
    <row r="40" spans="1:41" ht="14.25">
      <c r="A40" s="38">
        <v>31</v>
      </c>
      <c r="B40" s="63"/>
      <c r="C40" s="63"/>
      <c r="D40" s="63"/>
      <c r="E40" s="236"/>
      <c r="F40" s="63"/>
      <c r="G40" s="64"/>
      <c r="H40" s="65"/>
      <c r="I40" s="213"/>
      <c r="J40" s="65"/>
      <c r="K40" s="213"/>
      <c r="L40" s="65"/>
      <c r="M40" s="254"/>
      <c r="N40" s="66"/>
      <c r="O40" s="66"/>
      <c r="S40" s="84">
        <f>IF('種目情報'!A33="","",'種目情報'!A33)</f>
      </c>
      <c r="T40" s="85">
        <f>IF('種目情報'!E33="","",'種目情報'!E33)</f>
      </c>
      <c r="V40" s="6">
        <f t="shared" si="0"/>
      </c>
      <c r="W40" s="6">
        <f t="shared" si="1"/>
      </c>
      <c r="X40" s="6">
        <f t="shared" si="2"/>
      </c>
      <c r="Y40" s="6">
        <f t="shared" si="3"/>
      </c>
      <c r="Z40" s="6">
        <f t="shared" si="4"/>
      </c>
      <c r="AA40" s="12">
        <f>IF(F40="男",data_kyogisha!A32,"")</f>
      </c>
      <c r="AB40" s="6">
        <f t="shared" si="5"/>
      </c>
      <c r="AC40" s="6">
        <f t="shared" si="6"/>
      </c>
      <c r="AD40" s="6">
        <f t="shared" si="7"/>
      </c>
      <c r="AE40" s="6">
        <f t="shared" si="8"/>
      </c>
      <c r="AF40" s="6">
        <f t="shared" si="9"/>
      </c>
      <c r="AG40" s="6">
        <f>IF(F40="女",data_kyogisha!A32,"")</f>
      </c>
      <c r="AH40" s="2">
        <f t="shared" si="11"/>
        <v>0</v>
      </c>
      <c r="AI40" s="2">
        <f t="shared" si="10"/>
      </c>
      <c r="AJ40" s="2">
        <f t="shared" si="12"/>
        <v>0</v>
      </c>
      <c r="AK40" s="2">
        <f t="shared" si="13"/>
      </c>
      <c r="AL40" s="2">
        <f t="shared" si="18"/>
        <v>0</v>
      </c>
      <c r="AM40" s="2">
        <f t="shared" si="19"/>
      </c>
      <c r="AN40" s="2">
        <f t="shared" si="16"/>
        <v>0</v>
      </c>
      <c r="AO40" s="2">
        <f t="shared" si="17"/>
      </c>
    </row>
    <row r="41" spans="1:41" ht="14.25">
      <c r="A41" s="38">
        <v>32</v>
      </c>
      <c r="B41" s="63"/>
      <c r="C41" s="63"/>
      <c r="D41" s="63"/>
      <c r="E41" s="236"/>
      <c r="F41" s="63"/>
      <c r="G41" s="64"/>
      <c r="H41" s="65"/>
      <c r="I41" s="213"/>
      <c r="J41" s="65"/>
      <c r="K41" s="213"/>
      <c r="L41" s="65"/>
      <c r="M41" s="254"/>
      <c r="N41" s="66"/>
      <c r="O41" s="66"/>
      <c r="S41" s="84">
        <f>IF('種目情報'!A34="","",'種目情報'!A34)</f>
      </c>
      <c r="T41" s="85">
        <f>IF('種目情報'!E34="","",'種目情報'!E34)</f>
      </c>
      <c r="V41" s="6">
        <f t="shared" si="0"/>
      </c>
      <c r="W41" s="6">
        <f t="shared" si="1"/>
      </c>
      <c r="X41" s="6">
        <f t="shared" si="2"/>
      </c>
      <c r="Y41" s="6">
        <f t="shared" si="3"/>
      </c>
      <c r="Z41" s="6">
        <f t="shared" si="4"/>
      </c>
      <c r="AA41" s="12">
        <f>IF(F41="男",data_kyogisha!A33,"")</f>
      </c>
      <c r="AB41" s="6">
        <f t="shared" si="5"/>
      </c>
      <c r="AC41" s="6">
        <f t="shared" si="6"/>
      </c>
      <c r="AD41" s="6">
        <f t="shared" si="7"/>
      </c>
      <c r="AE41" s="6">
        <f t="shared" si="8"/>
      </c>
      <c r="AF41" s="6">
        <f t="shared" si="9"/>
      </c>
      <c r="AG41" s="6">
        <f>IF(F41="女",data_kyogisha!A33,"")</f>
      </c>
      <c r="AH41" s="2">
        <f t="shared" si="11"/>
        <v>0</v>
      </c>
      <c r="AI41" s="2">
        <f t="shared" si="10"/>
      </c>
      <c r="AJ41" s="2">
        <f t="shared" si="12"/>
        <v>0</v>
      </c>
      <c r="AK41" s="2">
        <f t="shared" si="13"/>
      </c>
      <c r="AL41" s="2">
        <f t="shared" si="18"/>
        <v>0</v>
      </c>
      <c r="AM41" s="2">
        <f t="shared" si="19"/>
      </c>
      <c r="AN41" s="2">
        <f t="shared" si="16"/>
        <v>0</v>
      </c>
      <c r="AO41" s="2">
        <f t="shared" si="17"/>
      </c>
    </row>
    <row r="42" spans="1:41" ht="14.25">
      <c r="A42" s="38">
        <v>33</v>
      </c>
      <c r="B42" s="63"/>
      <c r="C42" s="63"/>
      <c r="D42" s="63"/>
      <c r="E42" s="236"/>
      <c r="F42" s="63"/>
      <c r="G42" s="64"/>
      <c r="H42" s="65"/>
      <c r="I42" s="213"/>
      <c r="J42" s="65"/>
      <c r="K42" s="213"/>
      <c r="L42" s="65"/>
      <c r="M42" s="254"/>
      <c r="N42" s="66"/>
      <c r="O42" s="66"/>
      <c r="S42" s="84">
        <f>IF('種目情報'!A35="","",'種目情報'!A35)</f>
      </c>
      <c r="T42" s="85">
        <f>IF('種目情報'!E35="","",'種目情報'!E35)</f>
      </c>
      <c r="V42" s="6">
        <f aca="true" t="shared" si="20" ref="V42:V74">IF(F42="男",B42,"")</f>
      </c>
      <c r="W42" s="6">
        <f aca="true" t="shared" si="21" ref="W42:W74">IF(F42="男",C42,"")</f>
      </c>
      <c r="X42" s="6">
        <f aca="true" t="shared" si="22" ref="X42:X74">IF(F42="男",D42,"")</f>
      </c>
      <c r="Y42" s="6">
        <f aca="true" t="shared" si="23" ref="Y42:Y74">IF(F42="男",F42,"")</f>
      </c>
      <c r="Z42" s="6">
        <f aca="true" t="shared" si="24" ref="Z42:Z74">IF(F42="男",IF(G42="","",G42),"")</f>
      </c>
      <c r="AA42" s="12">
        <f>IF(F42="男",data_kyogisha!A34,"")</f>
      </c>
      <c r="AB42" s="6">
        <f aca="true" t="shared" si="25" ref="AB42:AB73">IF(F42="女",B42,"")</f>
      </c>
      <c r="AC42" s="6">
        <f aca="true" t="shared" si="26" ref="AC42:AC73">IF(F42="女",C42,"")</f>
      </c>
      <c r="AD42" s="6">
        <f aca="true" t="shared" si="27" ref="AD42:AD74">IF(F42="女",D42,"")</f>
      </c>
      <c r="AE42" s="6">
        <f aca="true" t="shared" si="28" ref="AE42:AE73">IF(F42="女",F42,"")</f>
      </c>
      <c r="AF42" s="6">
        <f aca="true" t="shared" si="29" ref="AF42:AF74">IF(F42="女",IF(G42="","",G42),"")</f>
      </c>
      <c r="AG42" s="6">
        <f>IF(F42="女",data_kyogisha!A34,"")</f>
      </c>
      <c r="AH42" s="2">
        <f t="shared" si="11"/>
        <v>0</v>
      </c>
      <c r="AI42" s="2">
        <f t="shared" si="10"/>
      </c>
      <c r="AJ42" s="2">
        <f t="shared" si="12"/>
        <v>0</v>
      </c>
      <c r="AK42" s="2">
        <f t="shared" si="13"/>
      </c>
      <c r="AL42" s="2">
        <f t="shared" si="18"/>
        <v>0</v>
      </c>
      <c r="AM42" s="2">
        <f t="shared" si="19"/>
      </c>
      <c r="AN42" s="2">
        <f t="shared" si="16"/>
        <v>0</v>
      </c>
      <c r="AO42" s="2">
        <f t="shared" si="17"/>
      </c>
    </row>
    <row r="43" spans="1:41" ht="14.25">
      <c r="A43" s="38">
        <v>34</v>
      </c>
      <c r="B43" s="63"/>
      <c r="C43" s="63"/>
      <c r="D43" s="63"/>
      <c r="E43" s="236"/>
      <c r="F43" s="63"/>
      <c r="G43" s="64"/>
      <c r="H43" s="65"/>
      <c r="I43" s="213"/>
      <c r="J43" s="65"/>
      <c r="K43" s="213"/>
      <c r="L43" s="65"/>
      <c r="M43" s="254"/>
      <c r="N43" s="66"/>
      <c r="O43" s="66"/>
      <c r="S43" s="84">
        <f>IF('種目情報'!A36="","",'種目情報'!A36)</f>
      </c>
      <c r="T43" s="85">
        <f>IF('種目情報'!E36="","",'種目情報'!E36)</f>
      </c>
      <c r="V43" s="6">
        <f t="shared" si="20"/>
      </c>
      <c r="W43" s="6">
        <f t="shared" si="21"/>
      </c>
      <c r="X43" s="6">
        <f t="shared" si="22"/>
      </c>
      <c r="Y43" s="6">
        <f t="shared" si="23"/>
      </c>
      <c r="Z43" s="6">
        <f t="shared" si="24"/>
      </c>
      <c r="AA43" s="12">
        <f>IF(F43="男",data_kyogisha!A35,"")</f>
      </c>
      <c r="AB43" s="6">
        <f t="shared" si="25"/>
      </c>
      <c r="AC43" s="6">
        <f t="shared" si="26"/>
      </c>
      <c r="AD43" s="6">
        <f t="shared" si="27"/>
      </c>
      <c r="AE43" s="6">
        <f t="shared" si="28"/>
      </c>
      <c r="AF43" s="6">
        <f t="shared" si="29"/>
      </c>
      <c r="AG43" s="6">
        <f>IF(F43="女",data_kyogisha!A35,"")</f>
      </c>
      <c r="AH43" s="2">
        <f t="shared" si="11"/>
        <v>0</v>
      </c>
      <c r="AI43" s="2">
        <f t="shared" si="10"/>
      </c>
      <c r="AJ43" s="2">
        <f t="shared" si="12"/>
        <v>0</v>
      </c>
      <c r="AK43" s="2">
        <f t="shared" si="13"/>
      </c>
      <c r="AL43" s="2">
        <f t="shared" si="18"/>
        <v>0</v>
      </c>
      <c r="AM43" s="2">
        <f t="shared" si="19"/>
      </c>
      <c r="AN43" s="2">
        <f t="shared" si="16"/>
        <v>0</v>
      </c>
      <c r="AO43" s="2">
        <f t="shared" si="17"/>
      </c>
    </row>
    <row r="44" spans="1:41" ht="14.25">
      <c r="A44" s="38">
        <v>35</v>
      </c>
      <c r="B44" s="63"/>
      <c r="C44" s="63"/>
      <c r="D44" s="63"/>
      <c r="E44" s="236"/>
      <c r="F44" s="63"/>
      <c r="G44" s="64"/>
      <c r="H44" s="65"/>
      <c r="I44" s="213"/>
      <c r="J44" s="65"/>
      <c r="K44" s="213"/>
      <c r="L44" s="65"/>
      <c r="M44" s="254"/>
      <c r="N44" s="66"/>
      <c r="O44" s="66"/>
      <c r="S44" s="84">
        <f>IF('種目情報'!A37="","",'種目情報'!A37)</f>
      </c>
      <c r="T44" s="85">
        <f>IF('種目情報'!E37="","",'種目情報'!E37)</f>
      </c>
      <c r="V44" s="6">
        <f t="shared" si="20"/>
      </c>
      <c r="W44" s="6">
        <f t="shared" si="21"/>
      </c>
      <c r="X44" s="6">
        <f t="shared" si="22"/>
      </c>
      <c r="Y44" s="6">
        <f t="shared" si="23"/>
      </c>
      <c r="Z44" s="6">
        <f t="shared" si="24"/>
      </c>
      <c r="AA44" s="12">
        <f>IF(F44="男",data_kyogisha!A36,"")</f>
      </c>
      <c r="AB44" s="6">
        <f t="shared" si="25"/>
      </c>
      <c r="AC44" s="6">
        <f t="shared" si="26"/>
      </c>
      <c r="AD44" s="6">
        <f t="shared" si="27"/>
      </c>
      <c r="AE44" s="6">
        <f t="shared" si="28"/>
      </c>
      <c r="AF44" s="6">
        <f t="shared" si="29"/>
      </c>
      <c r="AG44" s="6">
        <f>IF(F44="女",data_kyogisha!A36,"")</f>
      </c>
      <c r="AH44" s="2">
        <f t="shared" si="11"/>
        <v>0</v>
      </c>
      <c r="AI44" s="2">
        <f t="shared" si="10"/>
      </c>
      <c r="AJ44" s="2">
        <f t="shared" si="12"/>
        <v>0</v>
      </c>
      <c r="AK44" s="2">
        <f t="shared" si="13"/>
      </c>
      <c r="AL44" s="2">
        <f t="shared" si="18"/>
        <v>0</v>
      </c>
      <c r="AM44" s="2">
        <f t="shared" si="19"/>
      </c>
      <c r="AN44" s="2">
        <f t="shared" si="16"/>
        <v>0</v>
      </c>
      <c r="AO44" s="2">
        <f t="shared" si="17"/>
      </c>
    </row>
    <row r="45" spans="1:41" ht="14.25">
      <c r="A45" s="38">
        <v>36</v>
      </c>
      <c r="B45" s="63"/>
      <c r="C45" s="63"/>
      <c r="D45" s="63"/>
      <c r="E45" s="236"/>
      <c r="F45" s="63"/>
      <c r="G45" s="64"/>
      <c r="H45" s="65"/>
      <c r="I45" s="213"/>
      <c r="J45" s="65"/>
      <c r="K45" s="213"/>
      <c r="L45" s="65"/>
      <c r="M45" s="254"/>
      <c r="N45" s="66"/>
      <c r="O45" s="66"/>
      <c r="S45" s="84">
        <f>IF('種目情報'!A38="","",'種目情報'!A38)</f>
      </c>
      <c r="T45" s="85">
        <f>IF('種目情報'!E38="","",'種目情報'!E38)</f>
      </c>
      <c r="V45" s="6">
        <f t="shared" si="20"/>
      </c>
      <c r="W45" s="6">
        <f t="shared" si="21"/>
      </c>
      <c r="X45" s="6">
        <f t="shared" si="22"/>
      </c>
      <c r="Y45" s="6">
        <f t="shared" si="23"/>
      </c>
      <c r="Z45" s="6">
        <f t="shared" si="24"/>
      </c>
      <c r="AA45" s="12">
        <f>IF(F45="男",data_kyogisha!A37,"")</f>
      </c>
      <c r="AB45" s="6">
        <f t="shared" si="25"/>
      </c>
      <c r="AC45" s="6">
        <f t="shared" si="26"/>
      </c>
      <c r="AD45" s="6">
        <f t="shared" si="27"/>
      </c>
      <c r="AE45" s="6">
        <f t="shared" si="28"/>
      </c>
      <c r="AF45" s="6">
        <f t="shared" si="29"/>
      </c>
      <c r="AG45" s="6">
        <f>IF(F45="女",data_kyogisha!A37,"")</f>
      </c>
      <c r="AH45" s="2">
        <f t="shared" si="11"/>
        <v>0</v>
      </c>
      <c r="AI45" s="2">
        <f t="shared" si="10"/>
      </c>
      <c r="AJ45" s="2">
        <f t="shared" si="12"/>
        <v>0</v>
      </c>
      <c r="AK45" s="2">
        <f t="shared" si="13"/>
      </c>
      <c r="AL45" s="2">
        <f t="shared" si="18"/>
        <v>0</v>
      </c>
      <c r="AM45" s="2">
        <f t="shared" si="19"/>
      </c>
      <c r="AN45" s="2">
        <f t="shared" si="16"/>
        <v>0</v>
      </c>
      <c r="AO45" s="2">
        <f t="shared" si="17"/>
      </c>
    </row>
    <row r="46" spans="1:41" ht="14.25">
      <c r="A46" s="38">
        <v>37</v>
      </c>
      <c r="B46" s="63"/>
      <c r="C46" s="63"/>
      <c r="D46" s="63"/>
      <c r="E46" s="236"/>
      <c r="F46" s="63"/>
      <c r="G46" s="64"/>
      <c r="H46" s="65"/>
      <c r="I46" s="213"/>
      <c r="J46" s="65"/>
      <c r="K46" s="213"/>
      <c r="L46" s="65"/>
      <c r="M46" s="254"/>
      <c r="N46" s="66"/>
      <c r="O46" s="66"/>
      <c r="S46" s="84">
        <f>IF('種目情報'!A39="","",'種目情報'!A39)</f>
      </c>
      <c r="T46" s="85">
        <f>IF('種目情報'!E39="","",'種目情報'!E39)</f>
      </c>
      <c r="V46" s="6">
        <f t="shared" si="20"/>
      </c>
      <c r="W46" s="6">
        <f t="shared" si="21"/>
      </c>
      <c r="X46" s="6">
        <f t="shared" si="22"/>
      </c>
      <c r="Y46" s="6">
        <f t="shared" si="23"/>
      </c>
      <c r="Z46" s="6">
        <f t="shared" si="24"/>
      </c>
      <c r="AA46" s="12">
        <f>IF(F46="男",data_kyogisha!A38,"")</f>
      </c>
      <c r="AB46" s="6">
        <f t="shared" si="25"/>
      </c>
      <c r="AC46" s="6">
        <f t="shared" si="26"/>
      </c>
      <c r="AD46" s="6">
        <f t="shared" si="27"/>
      </c>
      <c r="AE46" s="6">
        <f t="shared" si="28"/>
      </c>
      <c r="AF46" s="6">
        <f t="shared" si="29"/>
      </c>
      <c r="AG46" s="6">
        <f>IF(F46="女",data_kyogisha!A38,"")</f>
      </c>
      <c r="AH46" s="2">
        <f t="shared" si="11"/>
        <v>0</v>
      </c>
      <c r="AI46" s="2">
        <f t="shared" si="10"/>
      </c>
      <c r="AJ46" s="2">
        <f t="shared" si="12"/>
        <v>0</v>
      </c>
      <c r="AK46" s="2">
        <f t="shared" si="13"/>
      </c>
      <c r="AL46" s="2">
        <f t="shared" si="18"/>
        <v>0</v>
      </c>
      <c r="AM46" s="2">
        <f t="shared" si="19"/>
      </c>
      <c r="AN46" s="2">
        <f t="shared" si="16"/>
        <v>0</v>
      </c>
      <c r="AO46" s="2">
        <f t="shared" si="17"/>
      </c>
    </row>
    <row r="47" spans="1:41" ht="14.25">
      <c r="A47" s="38">
        <v>38</v>
      </c>
      <c r="B47" s="63"/>
      <c r="C47" s="63"/>
      <c r="D47" s="63"/>
      <c r="E47" s="236"/>
      <c r="F47" s="63"/>
      <c r="G47" s="64"/>
      <c r="H47" s="65"/>
      <c r="I47" s="213"/>
      <c r="J47" s="65"/>
      <c r="K47" s="213"/>
      <c r="L47" s="65"/>
      <c r="M47" s="254"/>
      <c r="N47" s="66"/>
      <c r="O47" s="66"/>
      <c r="S47" s="84">
        <f>IF('種目情報'!A40="","",'種目情報'!A40)</f>
      </c>
      <c r="T47" s="85">
        <f>IF('種目情報'!E40="","",'種目情報'!E40)</f>
      </c>
      <c r="V47" s="6">
        <f t="shared" si="20"/>
      </c>
      <c r="W47" s="6">
        <f t="shared" si="21"/>
      </c>
      <c r="X47" s="6">
        <f t="shared" si="22"/>
      </c>
      <c r="Y47" s="6">
        <f t="shared" si="23"/>
      </c>
      <c r="Z47" s="6">
        <f t="shared" si="24"/>
      </c>
      <c r="AA47" s="12">
        <f>IF(F47="男",data_kyogisha!A39,"")</f>
      </c>
      <c r="AB47" s="6">
        <f t="shared" si="25"/>
      </c>
      <c r="AC47" s="6">
        <f t="shared" si="26"/>
      </c>
      <c r="AD47" s="6">
        <f t="shared" si="27"/>
      </c>
      <c r="AE47" s="6">
        <f t="shared" si="28"/>
      </c>
      <c r="AF47" s="6">
        <f t="shared" si="29"/>
      </c>
      <c r="AG47" s="6">
        <f>IF(F47="女",data_kyogisha!A39,"")</f>
      </c>
      <c r="AH47" s="2">
        <f t="shared" si="11"/>
        <v>0</v>
      </c>
      <c r="AI47" s="2">
        <f t="shared" si="10"/>
      </c>
      <c r="AJ47" s="2">
        <f t="shared" si="12"/>
        <v>0</v>
      </c>
      <c r="AK47" s="2">
        <f t="shared" si="13"/>
      </c>
      <c r="AL47" s="2">
        <f t="shared" si="18"/>
        <v>0</v>
      </c>
      <c r="AM47" s="2">
        <f t="shared" si="19"/>
      </c>
      <c r="AN47" s="2">
        <f t="shared" si="16"/>
        <v>0</v>
      </c>
      <c r="AO47" s="2">
        <f t="shared" si="17"/>
      </c>
    </row>
    <row r="48" spans="1:41" ht="14.25">
      <c r="A48" s="38">
        <v>39</v>
      </c>
      <c r="B48" s="63"/>
      <c r="C48" s="63"/>
      <c r="D48" s="63"/>
      <c r="E48" s="236"/>
      <c r="F48" s="63"/>
      <c r="G48" s="64"/>
      <c r="H48" s="65"/>
      <c r="I48" s="213"/>
      <c r="J48" s="65"/>
      <c r="K48" s="213"/>
      <c r="L48" s="65"/>
      <c r="M48" s="254"/>
      <c r="N48" s="66"/>
      <c r="O48" s="66"/>
      <c r="S48" s="84">
        <f>IF('種目情報'!A41="","",'種目情報'!A41)</f>
      </c>
      <c r="T48" s="85">
        <f>IF('種目情報'!E41="","",'種目情報'!E41)</f>
      </c>
      <c r="V48" s="6">
        <f t="shared" si="20"/>
      </c>
      <c r="W48" s="6">
        <f t="shared" si="21"/>
      </c>
      <c r="X48" s="6">
        <f t="shared" si="22"/>
      </c>
      <c r="Y48" s="6">
        <f t="shared" si="23"/>
      </c>
      <c r="Z48" s="6">
        <f t="shared" si="24"/>
      </c>
      <c r="AA48" s="12">
        <f>IF(F48="男",data_kyogisha!A40,"")</f>
      </c>
      <c r="AB48" s="6">
        <f t="shared" si="25"/>
      </c>
      <c r="AC48" s="6">
        <f t="shared" si="26"/>
      </c>
      <c r="AD48" s="6">
        <f t="shared" si="27"/>
      </c>
      <c r="AE48" s="6">
        <f t="shared" si="28"/>
      </c>
      <c r="AF48" s="6">
        <f t="shared" si="29"/>
      </c>
      <c r="AG48" s="6">
        <f>IF(F48="女",data_kyogisha!A40,"")</f>
      </c>
      <c r="AH48" s="2">
        <f t="shared" si="11"/>
        <v>0</v>
      </c>
      <c r="AI48" s="2">
        <f t="shared" si="10"/>
      </c>
      <c r="AJ48" s="2">
        <f t="shared" si="12"/>
        <v>0</v>
      </c>
      <c r="AK48" s="2">
        <f t="shared" si="13"/>
      </c>
      <c r="AL48" s="2">
        <f t="shared" si="18"/>
        <v>0</v>
      </c>
      <c r="AM48" s="2">
        <f t="shared" si="19"/>
      </c>
      <c r="AN48" s="2">
        <f t="shared" si="16"/>
        <v>0</v>
      </c>
      <c r="AO48" s="2">
        <f t="shared" si="17"/>
      </c>
    </row>
    <row r="49" spans="1:41" ht="14.25">
      <c r="A49" s="38">
        <v>40</v>
      </c>
      <c r="B49" s="63"/>
      <c r="C49" s="63"/>
      <c r="D49" s="63"/>
      <c r="E49" s="236"/>
      <c r="F49" s="63"/>
      <c r="G49" s="64"/>
      <c r="H49" s="65"/>
      <c r="I49" s="213"/>
      <c r="J49" s="65"/>
      <c r="K49" s="213"/>
      <c r="L49" s="65"/>
      <c r="M49" s="254"/>
      <c r="N49" s="66"/>
      <c r="O49" s="66"/>
      <c r="S49" s="84">
        <f>IF('種目情報'!A42="","",'種目情報'!A42)</f>
      </c>
      <c r="T49" s="85">
        <f>IF('種目情報'!E42="","",'種目情報'!E42)</f>
      </c>
      <c r="V49" s="6">
        <f t="shared" si="20"/>
      </c>
      <c r="W49" s="6">
        <f t="shared" si="21"/>
      </c>
      <c r="X49" s="6">
        <f t="shared" si="22"/>
      </c>
      <c r="Y49" s="6">
        <f t="shared" si="23"/>
      </c>
      <c r="Z49" s="6">
        <f t="shared" si="24"/>
      </c>
      <c r="AA49" s="12">
        <f>IF(F49="男",data_kyogisha!A41,"")</f>
      </c>
      <c r="AB49" s="6">
        <f t="shared" si="25"/>
      </c>
      <c r="AC49" s="6">
        <f t="shared" si="26"/>
      </c>
      <c r="AD49" s="6">
        <f t="shared" si="27"/>
      </c>
      <c r="AE49" s="6">
        <f t="shared" si="28"/>
      </c>
      <c r="AF49" s="6">
        <f t="shared" si="29"/>
      </c>
      <c r="AG49" s="6">
        <f>IF(F49="女",data_kyogisha!A41,"")</f>
      </c>
      <c r="AH49" s="2">
        <f t="shared" si="11"/>
        <v>0</v>
      </c>
      <c r="AI49" s="2">
        <f t="shared" si="10"/>
      </c>
      <c r="AJ49" s="2">
        <f t="shared" si="12"/>
        <v>0</v>
      </c>
      <c r="AK49" s="2">
        <f t="shared" si="13"/>
      </c>
      <c r="AL49" s="2">
        <f t="shared" si="18"/>
        <v>0</v>
      </c>
      <c r="AM49" s="2">
        <f t="shared" si="19"/>
      </c>
      <c r="AN49" s="2">
        <f t="shared" si="16"/>
        <v>0</v>
      </c>
      <c r="AO49" s="2">
        <f t="shared" si="17"/>
      </c>
    </row>
    <row r="50" spans="1:41" ht="14.25">
      <c r="A50" s="38">
        <v>41</v>
      </c>
      <c r="B50" s="63"/>
      <c r="C50" s="63"/>
      <c r="D50" s="63"/>
      <c r="E50" s="236"/>
      <c r="F50" s="63"/>
      <c r="G50" s="64"/>
      <c r="H50" s="65"/>
      <c r="I50" s="213"/>
      <c r="J50" s="65"/>
      <c r="K50" s="213"/>
      <c r="L50" s="65"/>
      <c r="M50" s="254"/>
      <c r="N50" s="66"/>
      <c r="O50" s="66"/>
      <c r="S50" s="84">
        <f>IF('種目情報'!A43="","",'種目情報'!A43)</f>
      </c>
      <c r="T50" s="85">
        <f>IF('種目情報'!E43="","",'種目情報'!E43)</f>
      </c>
      <c r="V50" s="6">
        <f t="shared" si="20"/>
      </c>
      <c r="W50" s="6">
        <f t="shared" si="21"/>
      </c>
      <c r="X50" s="6">
        <f t="shared" si="22"/>
      </c>
      <c r="Y50" s="6">
        <f t="shared" si="23"/>
      </c>
      <c r="Z50" s="6">
        <f t="shared" si="24"/>
      </c>
      <c r="AA50" s="12">
        <f>IF(F50="男",data_kyogisha!A42,"")</f>
      </c>
      <c r="AB50" s="6">
        <f t="shared" si="25"/>
      </c>
      <c r="AC50" s="6">
        <f t="shared" si="26"/>
      </c>
      <c r="AD50" s="6">
        <f t="shared" si="27"/>
      </c>
      <c r="AE50" s="6">
        <f t="shared" si="28"/>
      </c>
      <c r="AF50" s="6">
        <f t="shared" si="29"/>
      </c>
      <c r="AG50" s="6">
        <f>IF(F50="女",data_kyogisha!A42,"")</f>
      </c>
      <c r="AH50" s="2">
        <f t="shared" si="11"/>
        <v>0</v>
      </c>
      <c r="AI50" s="2">
        <f t="shared" si="10"/>
      </c>
      <c r="AJ50" s="2">
        <f t="shared" si="12"/>
        <v>0</v>
      </c>
      <c r="AK50" s="2">
        <f t="shared" si="13"/>
      </c>
      <c r="AL50" s="2">
        <f t="shared" si="18"/>
        <v>0</v>
      </c>
      <c r="AM50" s="2">
        <f t="shared" si="19"/>
      </c>
      <c r="AN50" s="2">
        <f t="shared" si="16"/>
        <v>0</v>
      </c>
      <c r="AO50" s="2">
        <f t="shared" si="17"/>
      </c>
    </row>
    <row r="51" spans="1:41" ht="14.25">
      <c r="A51" s="38">
        <v>42</v>
      </c>
      <c r="B51" s="63"/>
      <c r="C51" s="63"/>
      <c r="D51" s="63"/>
      <c r="E51" s="236"/>
      <c r="F51" s="63"/>
      <c r="G51" s="64"/>
      <c r="H51" s="65"/>
      <c r="I51" s="213"/>
      <c r="J51" s="65"/>
      <c r="K51" s="213"/>
      <c r="L51" s="65"/>
      <c r="M51" s="254"/>
      <c r="N51" s="66"/>
      <c r="O51" s="66"/>
      <c r="S51" s="84">
        <f>IF('種目情報'!A44="","",'種目情報'!A44)</f>
      </c>
      <c r="T51" s="85">
        <f>IF('種目情報'!E44="","",'種目情報'!E44)</f>
      </c>
      <c r="V51" s="6">
        <f t="shared" si="20"/>
      </c>
      <c r="W51" s="6">
        <f t="shared" si="21"/>
      </c>
      <c r="X51" s="6">
        <f t="shared" si="22"/>
      </c>
      <c r="Y51" s="6">
        <f t="shared" si="23"/>
      </c>
      <c r="Z51" s="6">
        <f t="shared" si="24"/>
      </c>
      <c r="AA51" s="12">
        <f>IF(F51="男",data_kyogisha!A43,"")</f>
      </c>
      <c r="AB51" s="6">
        <f t="shared" si="25"/>
      </c>
      <c r="AC51" s="6">
        <f t="shared" si="26"/>
      </c>
      <c r="AD51" s="6">
        <f t="shared" si="27"/>
      </c>
      <c r="AE51" s="6">
        <f t="shared" si="28"/>
      </c>
      <c r="AF51" s="6">
        <f t="shared" si="29"/>
      </c>
      <c r="AG51" s="6">
        <f>IF(F51="女",data_kyogisha!A43,"")</f>
      </c>
      <c r="AH51" s="2">
        <f t="shared" si="11"/>
        <v>0</v>
      </c>
      <c r="AI51" s="2">
        <f t="shared" si="10"/>
      </c>
      <c r="AJ51" s="2">
        <f t="shared" si="12"/>
        <v>0</v>
      </c>
      <c r="AK51" s="2">
        <f t="shared" si="13"/>
      </c>
      <c r="AL51" s="2">
        <f t="shared" si="18"/>
        <v>0</v>
      </c>
      <c r="AM51" s="2">
        <f t="shared" si="19"/>
      </c>
      <c r="AN51" s="2">
        <f t="shared" si="16"/>
        <v>0</v>
      </c>
      <c r="AO51" s="2">
        <f t="shared" si="17"/>
      </c>
    </row>
    <row r="52" spans="1:41" ht="14.25">
      <c r="A52" s="38">
        <v>43</v>
      </c>
      <c r="B52" s="63"/>
      <c r="C52" s="63"/>
      <c r="D52" s="63"/>
      <c r="E52" s="236"/>
      <c r="F52" s="63"/>
      <c r="G52" s="64"/>
      <c r="H52" s="65"/>
      <c r="I52" s="213"/>
      <c r="J52" s="65"/>
      <c r="K52" s="213"/>
      <c r="L52" s="65"/>
      <c r="M52" s="254"/>
      <c r="N52" s="66"/>
      <c r="O52" s="66"/>
      <c r="S52" s="84">
        <f>IF('種目情報'!A45="","",'種目情報'!A45)</f>
      </c>
      <c r="T52" s="85">
        <f>IF('種目情報'!E45="","",'種目情報'!E45)</f>
      </c>
      <c r="V52" s="6">
        <f t="shared" si="20"/>
      </c>
      <c r="W52" s="6">
        <f t="shared" si="21"/>
      </c>
      <c r="X52" s="6">
        <f t="shared" si="22"/>
      </c>
      <c r="Y52" s="6">
        <f t="shared" si="23"/>
      </c>
      <c r="Z52" s="6">
        <f t="shared" si="24"/>
      </c>
      <c r="AA52" s="12">
        <f>IF(F52="男",data_kyogisha!A44,"")</f>
      </c>
      <c r="AB52" s="6">
        <f t="shared" si="25"/>
      </c>
      <c r="AC52" s="6">
        <f t="shared" si="26"/>
      </c>
      <c r="AD52" s="6">
        <f t="shared" si="27"/>
      </c>
      <c r="AE52" s="6">
        <f t="shared" si="28"/>
      </c>
      <c r="AF52" s="6">
        <f t="shared" si="29"/>
      </c>
      <c r="AG52" s="6">
        <f>IF(F52="女",data_kyogisha!A44,"")</f>
      </c>
      <c r="AH52" s="2">
        <f t="shared" si="11"/>
        <v>0</v>
      </c>
      <c r="AI52" s="2">
        <f t="shared" si="10"/>
      </c>
      <c r="AJ52" s="2">
        <f t="shared" si="12"/>
        <v>0</v>
      </c>
      <c r="AK52" s="2">
        <f t="shared" si="13"/>
      </c>
      <c r="AL52" s="2">
        <f t="shared" si="18"/>
        <v>0</v>
      </c>
      <c r="AM52" s="2">
        <f t="shared" si="19"/>
      </c>
      <c r="AN52" s="2">
        <f t="shared" si="16"/>
        <v>0</v>
      </c>
      <c r="AO52" s="2">
        <f t="shared" si="17"/>
      </c>
    </row>
    <row r="53" spans="1:41" ht="14.25">
      <c r="A53" s="38">
        <v>44</v>
      </c>
      <c r="B53" s="63"/>
      <c r="C53" s="63"/>
      <c r="D53" s="63"/>
      <c r="E53" s="236"/>
      <c r="F53" s="63"/>
      <c r="G53" s="64"/>
      <c r="H53" s="65"/>
      <c r="I53" s="213"/>
      <c r="J53" s="65"/>
      <c r="K53" s="213"/>
      <c r="L53" s="65"/>
      <c r="M53" s="254"/>
      <c r="N53" s="66"/>
      <c r="O53" s="66"/>
      <c r="S53" s="84">
        <f>IF('種目情報'!A46="","",'種目情報'!A46)</f>
      </c>
      <c r="T53" s="85">
        <f>IF('種目情報'!E46="","",'種目情報'!E46)</f>
      </c>
      <c r="V53" s="6">
        <f t="shared" si="20"/>
      </c>
      <c r="W53" s="6">
        <f t="shared" si="21"/>
      </c>
      <c r="X53" s="6">
        <f t="shared" si="22"/>
      </c>
      <c r="Y53" s="6">
        <f t="shared" si="23"/>
      </c>
      <c r="Z53" s="6">
        <f t="shared" si="24"/>
      </c>
      <c r="AA53" s="12">
        <f>IF(F53="男",data_kyogisha!A45,"")</f>
      </c>
      <c r="AB53" s="6">
        <f t="shared" si="25"/>
      </c>
      <c r="AC53" s="6">
        <f t="shared" si="26"/>
      </c>
      <c r="AD53" s="6">
        <f t="shared" si="27"/>
      </c>
      <c r="AE53" s="6">
        <f t="shared" si="28"/>
      </c>
      <c r="AF53" s="6">
        <f t="shared" si="29"/>
      </c>
      <c r="AG53" s="6">
        <f>IF(F53="女",data_kyogisha!A45,"")</f>
      </c>
      <c r="AH53" s="2">
        <f t="shared" si="11"/>
        <v>0</v>
      </c>
      <c r="AI53" s="2">
        <f t="shared" si="10"/>
      </c>
      <c r="AJ53" s="2">
        <f t="shared" si="12"/>
        <v>0</v>
      </c>
      <c r="AK53" s="2">
        <f t="shared" si="13"/>
      </c>
      <c r="AL53" s="2">
        <f t="shared" si="18"/>
        <v>0</v>
      </c>
      <c r="AM53" s="2">
        <f t="shared" si="19"/>
      </c>
      <c r="AN53" s="2">
        <f t="shared" si="16"/>
        <v>0</v>
      </c>
      <c r="AO53" s="2">
        <f t="shared" si="17"/>
      </c>
    </row>
    <row r="54" spans="1:41" ht="14.25">
      <c r="A54" s="38">
        <v>45</v>
      </c>
      <c r="B54" s="63"/>
      <c r="C54" s="63"/>
      <c r="D54" s="63"/>
      <c r="E54" s="236"/>
      <c r="F54" s="63"/>
      <c r="G54" s="64"/>
      <c r="H54" s="65"/>
      <c r="I54" s="213"/>
      <c r="J54" s="65"/>
      <c r="K54" s="213"/>
      <c r="L54" s="65"/>
      <c r="M54" s="254"/>
      <c r="N54" s="66"/>
      <c r="O54" s="66"/>
      <c r="S54" s="84">
        <f>IF('種目情報'!A47="","",'種目情報'!A47)</f>
      </c>
      <c r="T54" s="85">
        <f>IF('種目情報'!E47="","",'種目情報'!E47)</f>
      </c>
      <c r="V54" s="6">
        <f t="shared" si="20"/>
      </c>
      <c r="W54" s="6">
        <f t="shared" si="21"/>
      </c>
      <c r="X54" s="6">
        <f t="shared" si="22"/>
      </c>
      <c r="Y54" s="6">
        <f t="shared" si="23"/>
      </c>
      <c r="Z54" s="6">
        <f t="shared" si="24"/>
      </c>
      <c r="AA54" s="12">
        <f>IF(F54="男",data_kyogisha!A46,"")</f>
      </c>
      <c r="AB54" s="6">
        <f t="shared" si="25"/>
      </c>
      <c r="AC54" s="6">
        <f t="shared" si="26"/>
      </c>
      <c r="AD54" s="6">
        <f t="shared" si="27"/>
      </c>
      <c r="AE54" s="6">
        <f t="shared" si="28"/>
      </c>
      <c r="AF54" s="6">
        <f t="shared" si="29"/>
      </c>
      <c r="AG54" s="6">
        <f>IF(F54="女",data_kyogisha!A46,"")</f>
      </c>
      <c r="AH54" s="2">
        <f t="shared" si="11"/>
        <v>0</v>
      </c>
      <c r="AI54" s="2">
        <f t="shared" si="10"/>
      </c>
      <c r="AJ54" s="2">
        <f t="shared" si="12"/>
        <v>0</v>
      </c>
      <c r="AK54" s="2">
        <f t="shared" si="13"/>
      </c>
      <c r="AL54" s="2">
        <f t="shared" si="18"/>
        <v>0</v>
      </c>
      <c r="AM54" s="2">
        <f t="shared" si="19"/>
      </c>
      <c r="AN54" s="2">
        <f t="shared" si="16"/>
        <v>0</v>
      </c>
      <c r="AO54" s="2">
        <f t="shared" si="17"/>
      </c>
    </row>
    <row r="55" spans="1:41" ht="14.25">
      <c r="A55" s="38">
        <v>46</v>
      </c>
      <c r="B55" s="63"/>
      <c r="C55" s="63"/>
      <c r="D55" s="63"/>
      <c r="E55" s="236"/>
      <c r="F55" s="63"/>
      <c r="G55" s="64"/>
      <c r="H55" s="65"/>
      <c r="I55" s="213"/>
      <c r="J55" s="65"/>
      <c r="K55" s="213"/>
      <c r="L55" s="65"/>
      <c r="M55" s="254"/>
      <c r="N55" s="66"/>
      <c r="O55" s="66"/>
      <c r="S55" s="84">
        <f>IF('種目情報'!A48="","",'種目情報'!A48)</f>
      </c>
      <c r="T55" s="85">
        <f>IF('種目情報'!E48="","",'種目情報'!E48)</f>
      </c>
      <c r="V55" s="6">
        <f t="shared" si="20"/>
      </c>
      <c r="W55" s="6">
        <f t="shared" si="21"/>
      </c>
      <c r="X55" s="6">
        <f t="shared" si="22"/>
      </c>
      <c r="Y55" s="6">
        <f t="shared" si="23"/>
      </c>
      <c r="Z55" s="6">
        <f t="shared" si="24"/>
      </c>
      <c r="AA55" s="12">
        <f>IF(F55="男",data_kyogisha!A47,"")</f>
      </c>
      <c r="AB55" s="6">
        <f t="shared" si="25"/>
      </c>
      <c r="AC55" s="6">
        <f t="shared" si="26"/>
      </c>
      <c r="AD55" s="6">
        <f t="shared" si="27"/>
      </c>
      <c r="AE55" s="6">
        <f t="shared" si="28"/>
      </c>
      <c r="AF55" s="6">
        <f t="shared" si="29"/>
      </c>
      <c r="AG55" s="6">
        <f>IF(F55="女",data_kyogisha!A47,"")</f>
      </c>
      <c r="AH55" s="2">
        <f t="shared" si="11"/>
        <v>0</v>
      </c>
      <c r="AI55" s="2">
        <f t="shared" si="10"/>
      </c>
      <c r="AJ55" s="2">
        <f t="shared" si="12"/>
        <v>0</v>
      </c>
      <c r="AK55" s="2">
        <f t="shared" si="13"/>
      </c>
      <c r="AL55" s="2">
        <f t="shared" si="18"/>
        <v>0</v>
      </c>
      <c r="AM55" s="2">
        <f t="shared" si="19"/>
      </c>
      <c r="AN55" s="2">
        <f t="shared" si="16"/>
        <v>0</v>
      </c>
      <c r="AO55" s="2">
        <f t="shared" si="17"/>
      </c>
    </row>
    <row r="56" spans="1:41" ht="14.25">
      <c r="A56" s="38">
        <v>47</v>
      </c>
      <c r="B56" s="63"/>
      <c r="C56" s="63"/>
      <c r="D56" s="63"/>
      <c r="E56" s="236"/>
      <c r="F56" s="63"/>
      <c r="G56" s="64"/>
      <c r="H56" s="65"/>
      <c r="I56" s="213"/>
      <c r="J56" s="65"/>
      <c r="K56" s="213"/>
      <c r="L56" s="65"/>
      <c r="M56" s="254"/>
      <c r="N56" s="66"/>
      <c r="O56" s="66"/>
      <c r="S56" s="84">
        <f>IF('種目情報'!A49="","",'種目情報'!A49)</f>
      </c>
      <c r="T56" s="85">
        <f>IF('種目情報'!E49="","",'種目情報'!E49)</f>
      </c>
      <c r="V56" s="6">
        <f t="shared" si="20"/>
      </c>
      <c r="W56" s="6">
        <f t="shared" si="21"/>
      </c>
      <c r="X56" s="6">
        <f t="shared" si="22"/>
      </c>
      <c r="Y56" s="6">
        <f t="shared" si="23"/>
      </c>
      <c r="Z56" s="6">
        <f t="shared" si="24"/>
      </c>
      <c r="AA56" s="12">
        <f>IF(F56="男",data_kyogisha!A48,"")</f>
      </c>
      <c r="AB56" s="6">
        <f t="shared" si="25"/>
      </c>
      <c r="AC56" s="6">
        <f t="shared" si="26"/>
      </c>
      <c r="AD56" s="6">
        <f t="shared" si="27"/>
      </c>
      <c r="AE56" s="6">
        <f t="shared" si="28"/>
      </c>
      <c r="AF56" s="6">
        <f t="shared" si="29"/>
      </c>
      <c r="AG56" s="6">
        <f>IF(F56="女",data_kyogisha!A48,"")</f>
      </c>
      <c r="AH56" s="2">
        <f t="shared" si="11"/>
        <v>0</v>
      </c>
      <c r="AI56" s="2">
        <f t="shared" si="10"/>
      </c>
      <c r="AJ56" s="2">
        <f t="shared" si="12"/>
        <v>0</v>
      </c>
      <c r="AK56" s="2">
        <f t="shared" si="13"/>
      </c>
      <c r="AL56" s="2">
        <f t="shared" si="18"/>
        <v>0</v>
      </c>
      <c r="AM56" s="2">
        <f t="shared" si="19"/>
      </c>
      <c r="AN56" s="2">
        <f t="shared" si="16"/>
        <v>0</v>
      </c>
      <c r="AO56" s="2">
        <f t="shared" si="17"/>
      </c>
    </row>
    <row r="57" spans="1:41" ht="14.25">
      <c r="A57" s="38">
        <v>48</v>
      </c>
      <c r="B57" s="63"/>
      <c r="C57" s="63"/>
      <c r="D57" s="63"/>
      <c r="E57" s="236"/>
      <c r="F57" s="63"/>
      <c r="G57" s="64"/>
      <c r="H57" s="65"/>
      <c r="I57" s="213"/>
      <c r="J57" s="65"/>
      <c r="K57" s="213"/>
      <c r="L57" s="65"/>
      <c r="M57" s="254"/>
      <c r="N57" s="66"/>
      <c r="O57" s="66"/>
      <c r="S57" s="84">
        <f>IF('種目情報'!A50="","",'種目情報'!A50)</f>
      </c>
      <c r="T57" s="85">
        <f>IF('種目情報'!E50="","",'種目情報'!E50)</f>
      </c>
      <c r="V57" s="6">
        <f t="shared" si="20"/>
      </c>
      <c r="W57" s="6">
        <f t="shared" si="21"/>
      </c>
      <c r="X57" s="6">
        <f t="shared" si="22"/>
      </c>
      <c r="Y57" s="6">
        <f t="shared" si="23"/>
      </c>
      <c r="Z57" s="6">
        <f t="shared" si="24"/>
      </c>
      <c r="AA57" s="12">
        <f>IF(F57="男",data_kyogisha!A49,"")</f>
      </c>
      <c r="AB57" s="6">
        <f t="shared" si="25"/>
      </c>
      <c r="AC57" s="6">
        <f t="shared" si="26"/>
      </c>
      <c r="AD57" s="6">
        <f t="shared" si="27"/>
      </c>
      <c r="AE57" s="6">
        <f t="shared" si="28"/>
      </c>
      <c r="AF57" s="6">
        <f t="shared" si="29"/>
      </c>
      <c r="AG57" s="6">
        <f>IF(F57="女",data_kyogisha!A49,"")</f>
      </c>
      <c r="AH57" s="2">
        <f t="shared" si="11"/>
        <v>0</v>
      </c>
      <c r="AI57" s="2">
        <f t="shared" si="10"/>
      </c>
      <c r="AJ57" s="2">
        <f t="shared" si="12"/>
        <v>0</v>
      </c>
      <c r="AK57" s="2">
        <f t="shared" si="13"/>
      </c>
      <c r="AL57" s="2">
        <f t="shared" si="18"/>
        <v>0</v>
      </c>
      <c r="AM57" s="2">
        <f t="shared" si="19"/>
      </c>
      <c r="AN57" s="2">
        <f t="shared" si="16"/>
        <v>0</v>
      </c>
      <c r="AO57" s="2">
        <f t="shared" si="17"/>
      </c>
    </row>
    <row r="58" spans="1:41" ht="14.25">
      <c r="A58" s="38">
        <v>49</v>
      </c>
      <c r="B58" s="63"/>
      <c r="C58" s="63"/>
      <c r="D58" s="63"/>
      <c r="E58" s="236"/>
      <c r="F58" s="63"/>
      <c r="G58" s="64"/>
      <c r="H58" s="65"/>
      <c r="I58" s="213"/>
      <c r="J58" s="65"/>
      <c r="K58" s="213"/>
      <c r="L58" s="65"/>
      <c r="M58" s="254"/>
      <c r="N58" s="66"/>
      <c r="O58" s="66"/>
      <c r="S58" s="84">
        <f>IF('種目情報'!A51="","",'種目情報'!A51)</f>
      </c>
      <c r="T58" s="85">
        <f>IF('種目情報'!E51="","",'種目情報'!E51)</f>
      </c>
      <c r="V58" s="6">
        <f t="shared" si="20"/>
      </c>
      <c r="W58" s="6">
        <f t="shared" si="21"/>
      </c>
      <c r="X58" s="6">
        <f t="shared" si="22"/>
      </c>
      <c r="Y58" s="6">
        <f t="shared" si="23"/>
      </c>
      <c r="Z58" s="6">
        <f t="shared" si="24"/>
      </c>
      <c r="AA58" s="12">
        <f>IF(F58="男",data_kyogisha!A50,"")</f>
      </c>
      <c r="AB58" s="6">
        <f t="shared" si="25"/>
      </c>
      <c r="AC58" s="6">
        <f t="shared" si="26"/>
      </c>
      <c r="AD58" s="6">
        <f t="shared" si="27"/>
      </c>
      <c r="AE58" s="6">
        <f t="shared" si="28"/>
      </c>
      <c r="AF58" s="6">
        <f t="shared" si="29"/>
      </c>
      <c r="AG58" s="6">
        <f>IF(F58="女",data_kyogisha!A50,"")</f>
      </c>
      <c r="AH58" s="2">
        <f t="shared" si="11"/>
        <v>0</v>
      </c>
      <c r="AI58" s="2">
        <f t="shared" si="10"/>
      </c>
      <c r="AJ58" s="2">
        <f t="shared" si="12"/>
        <v>0</v>
      </c>
      <c r="AK58" s="2">
        <f t="shared" si="13"/>
      </c>
      <c r="AL58" s="2">
        <f t="shared" si="18"/>
        <v>0</v>
      </c>
      <c r="AM58" s="2">
        <f t="shared" si="19"/>
      </c>
      <c r="AN58" s="2">
        <f t="shared" si="16"/>
        <v>0</v>
      </c>
      <c r="AO58" s="2">
        <f t="shared" si="17"/>
      </c>
    </row>
    <row r="59" spans="1:41" ht="14.25">
      <c r="A59" s="38">
        <v>50</v>
      </c>
      <c r="B59" s="63"/>
      <c r="C59" s="63"/>
      <c r="D59" s="63"/>
      <c r="E59" s="236"/>
      <c r="F59" s="63"/>
      <c r="G59" s="64"/>
      <c r="H59" s="65"/>
      <c r="I59" s="213"/>
      <c r="J59" s="65"/>
      <c r="K59" s="213"/>
      <c r="L59" s="65"/>
      <c r="M59" s="254"/>
      <c r="N59" s="66"/>
      <c r="O59" s="66"/>
      <c r="S59" s="84">
        <f>IF('種目情報'!A52="","",'種目情報'!A52)</f>
      </c>
      <c r="T59" s="85">
        <f>IF('種目情報'!E52="","",'種目情報'!E52)</f>
      </c>
      <c r="V59" s="6">
        <f t="shared" si="20"/>
      </c>
      <c r="W59" s="6">
        <f t="shared" si="21"/>
      </c>
      <c r="X59" s="6">
        <f t="shared" si="22"/>
      </c>
      <c r="Y59" s="6">
        <f t="shared" si="23"/>
      </c>
      <c r="Z59" s="6">
        <f t="shared" si="24"/>
      </c>
      <c r="AA59" s="12">
        <f>IF(F59="男",data_kyogisha!A51,"")</f>
      </c>
      <c r="AB59" s="6">
        <f t="shared" si="25"/>
      </c>
      <c r="AC59" s="6">
        <f t="shared" si="26"/>
      </c>
      <c r="AD59" s="6">
        <f t="shared" si="27"/>
      </c>
      <c r="AE59" s="6">
        <f t="shared" si="28"/>
      </c>
      <c r="AF59" s="6">
        <f t="shared" si="29"/>
      </c>
      <c r="AG59" s="6">
        <f>IF(F59="女",data_kyogisha!A51,"")</f>
      </c>
      <c r="AH59" s="2">
        <f t="shared" si="11"/>
        <v>0</v>
      </c>
      <c r="AI59" s="2">
        <f t="shared" si="10"/>
      </c>
      <c r="AJ59" s="2">
        <f t="shared" si="12"/>
        <v>0</v>
      </c>
      <c r="AK59" s="2">
        <f t="shared" si="13"/>
      </c>
      <c r="AL59" s="2">
        <f t="shared" si="18"/>
        <v>0</v>
      </c>
      <c r="AM59" s="2">
        <f t="shared" si="19"/>
      </c>
      <c r="AN59" s="2">
        <f t="shared" si="16"/>
        <v>0</v>
      </c>
      <c r="AO59" s="2">
        <f t="shared" si="17"/>
      </c>
    </row>
    <row r="60" spans="1:41" ht="14.25">
      <c r="A60" s="38">
        <v>51</v>
      </c>
      <c r="B60" s="63"/>
      <c r="C60" s="63"/>
      <c r="D60" s="63"/>
      <c r="E60" s="236"/>
      <c r="F60" s="63"/>
      <c r="G60" s="64"/>
      <c r="H60" s="65"/>
      <c r="I60" s="213"/>
      <c r="J60" s="65"/>
      <c r="K60" s="213"/>
      <c r="L60" s="65"/>
      <c r="M60" s="254"/>
      <c r="N60" s="66"/>
      <c r="O60" s="66"/>
      <c r="S60" s="84">
        <f>IF('種目情報'!A53="","",'種目情報'!A53)</f>
      </c>
      <c r="T60" s="85">
        <f>IF('種目情報'!E53="","",'種目情報'!E53)</f>
      </c>
      <c r="V60" s="6">
        <f t="shared" si="20"/>
      </c>
      <c r="W60" s="6">
        <f t="shared" si="21"/>
      </c>
      <c r="X60" s="6">
        <f t="shared" si="22"/>
      </c>
      <c r="Y60" s="6">
        <f t="shared" si="23"/>
      </c>
      <c r="Z60" s="6">
        <f t="shared" si="24"/>
      </c>
      <c r="AA60" s="12">
        <f>IF(F60="男",data_kyogisha!A52,"")</f>
      </c>
      <c r="AB60" s="6">
        <f t="shared" si="25"/>
      </c>
      <c r="AC60" s="6">
        <f t="shared" si="26"/>
      </c>
      <c r="AD60" s="6">
        <f t="shared" si="27"/>
      </c>
      <c r="AE60" s="6">
        <f t="shared" si="28"/>
      </c>
      <c r="AF60" s="6">
        <f t="shared" si="29"/>
      </c>
      <c r="AG60" s="6">
        <f>IF(F60="女",data_kyogisha!A52,"")</f>
      </c>
      <c r="AH60" s="2">
        <f t="shared" si="11"/>
        <v>0</v>
      </c>
      <c r="AI60" s="2">
        <f t="shared" si="10"/>
      </c>
      <c r="AJ60" s="2">
        <f t="shared" si="12"/>
        <v>0</v>
      </c>
      <c r="AK60" s="2">
        <f t="shared" si="13"/>
      </c>
      <c r="AL60" s="2">
        <f t="shared" si="18"/>
        <v>0</v>
      </c>
      <c r="AM60" s="2">
        <f t="shared" si="19"/>
      </c>
      <c r="AN60" s="2">
        <f t="shared" si="16"/>
        <v>0</v>
      </c>
      <c r="AO60" s="2">
        <f t="shared" si="17"/>
      </c>
    </row>
    <row r="61" spans="1:41" ht="14.25">
      <c r="A61" s="38">
        <v>52</v>
      </c>
      <c r="B61" s="63"/>
      <c r="C61" s="63"/>
      <c r="D61" s="63"/>
      <c r="E61" s="236"/>
      <c r="F61" s="63"/>
      <c r="G61" s="64"/>
      <c r="H61" s="65"/>
      <c r="I61" s="213"/>
      <c r="J61" s="65"/>
      <c r="K61" s="213"/>
      <c r="L61" s="65"/>
      <c r="M61" s="254"/>
      <c r="N61" s="66"/>
      <c r="O61" s="66"/>
      <c r="S61" s="84">
        <f>IF('種目情報'!A54="","",'種目情報'!A54)</f>
      </c>
      <c r="T61" s="85">
        <f>IF('種目情報'!E54="","",'種目情報'!E54)</f>
      </c>
      <c r="V61" s="6">
        <f t="shared" si="20"/>
      </c>
      <c r="W61" s="6">
        <f t="shared" si="21"/>
      </c>
      <c r="X61" s="6">
        <f t="shared" si="22"/>
      </c>
      <c r="Y61" s="6">
        <f t="shared" si="23"/>
      </c>
      <c r="Z61" s="6">
        <f t="shared" si="24"/>
      </c>
      <c r="AA61" s="12">
        <f>IF(F61="男",data_kyogisha!A53,"")</f>
      </c>
      <c r="AB61" s="6">
        <f t="shared" si="25"/>
      </c>
      <c r="AC61" s="6">
        <f t="shared" si="26"/>
      </c>
      <c r="AD61" s="6">
        <f t="shared" si="27"/>
      </c>
      <c r="AE61" s="6">
        <f t="shared" si="28"/>
      </c>
      <c r="AF61" s="6">
        <f t="shared" si="29"/>
      </c>
      <c r="AG61" s="6">
        <f>IF(F61="女",data_kyogisha!A53,"")</f>
      </c>
      <c r="AH61" s="2">
        <f t="shared" si="11"/>
        <v>0</v>
      </c>
      <c r="AI61" s="2">
        <f t="shared" si="10"/>
      </c>
      <c r="AJ61" s="2">
        <f t="shared" si="12"/>
        <v>0</v>
      </c>
      <c r="AK61" s="2">
        <f t="shared" si="13"/>
      </c>
      <c r="AL61" s="2">
        <f t="shared" si="18"/>
        <v>0</v>
      </c>
      <c r="AM61" s="2">
        <f t="shared" si="19"/>
      </c>
      <c r="AN61" s="2">
        <f t="shared" si="16"/>
        <v>0</v>
      </c>
      <c r="AO61" s="2">
        <f t="shared" si="17"/>
      </c>
    </row>
    <row r="62" spans="1:41" ht="14.25">
      <c r="A62" s="38">
        <v>53</v>
      </c>
      <c r="B62" s="63"/>
      <c r="C62" s="63"/>
      <c r="D62" s="63"/>
      <c r="E62" s="236"/>
      <c r="F62" s="63"/>
      <c r="G62" s="64"/>
      <c r="H62" s="65"/>
      <c r="I62" s="213"/>
      <c r="J62" s="65"/>
      <c r="K62" s="213"/>
      <c r="L62" s="65"/>
      <c r="M62" s="254"/>
      <c r="N62" s="66"/>
      <c r="O62" s="66"/>
      <c r="S62" s="84">
        <f>IF('種目情報'!A55="","",'種目情報'!A55)</f>
      </c>
      <c r="T62" s="85">
        <f>IF('種目情報'!E55="","",'種目情報'!E55)</f>
      </c>
      <c r="V62" s="6">
        <f t="shared" si="20"/>
      </c>
      <c r="W62" s="6">
        <f t="shared" si="21"/>
      </c>
      <c r="X62" s="6">
        <f t="shared" si="22"/>
      </c>
      <c r="Y62" s="6">
        <f t="shared" si="23"/>
      </c>
      <c r="Z62" s="6">
        <f t="shared" si="24"/>
      </c>
      <c r="AA62" s="12">
        <f>IF(F62="男",data_kyogisha!A54,"")</f>
      </c>
      <c r="AB62" s="6">
        <f t="shared" si="25"/>
      </c>
      <c r="AC62" s="6">
        <f t="shared" si="26"/>
      </c>
      <c r="AD62" s="6">
        <f t="shared" si="27"/>
      </c>
      <c r="AE62" s="6">
        <f t="shared" si="28"/>
      </c>
      <c r="AF62" s="6">
        <f t="shared" si="29"/>
      </c>
      <c r="AG62" s="6">
        <f>IF(F62="女",data_kyogisha!A54,"")</f>
      </c>
      <c r="AH62" s="2">
        <f t="shared" si="11"/>
        <v>0</v>
      </c>
      <c r="AI62" s="2">
        <f t="shared" si="10"/>
      </c>
      <c r="AJ62" s="2">
        <f t="shared" si="12"/>
        <v>0</v>
      </c>
      <c r="AK62" s="2">
        <f t="shared" si="13"/>
      </c>
      <c r="AL62" s="2">
        <f t="shared" si="18"/>
        <v>0</v>
      </c>
      <c r="AM62" s="2">
        <f t="shared" si="19"/>
      </c>
      <c r="AN62" s="2">
        <f t="shared" si="16"/>
        <v>0</v>
      </c>
      <c r="AO62" s="2">
        <f t="shared" si="17"/>
      </c>
    </row>
    <row r="63" spans="1:41" ht="14.25">
      <c r="A63" s="38">
        <v>54</v>
      </c>
      <c r="B63" s="63"/>
      <c r="C63" s="63"/>
      <c r="D63" s="63"/>
      <c r="E63" s="236"/>
      <c r="F63" s="63"/>
      <c r="G63" s="64"/>
      <c r="H63" s="65"/>
      <c r="I63" s="213"/>
      <c r="J63" s="65"/>
      <c r="K63" s="213"/>
      <c r="L63" s="65"/>
      <c r="M63" s="254"/>
      <c r="N63" s="66"/>
      <c r="O63" s="66"/>
      <c r="S63" s="84">
        <f>IF('種目情報'!A56="","",'種目情報'!A56)</f>
      </c>
      <c r="T63" s="85">
        <f>IF('種目情報'!E56="","",'種目情報'!E56)</f>
      </c>
      <c r="V63" s="6">
        <f t="shared" si="20"/>
      </c>
      <c r="W63" s="6">
        <f t="shared" si="21"/>
      </c>
      <c r="X63" s="6">
        <f t="shared" si="22"/>
      </c>
      <c r="Y63" s="6">
        <f t="shared" si="23"/>
      </c>
      <c r="Z63" s="6">
        <f t="shared" si="24"/>
      </c>
      <c r="AA63" s="12">
        <f>IF(F63="男",data_kyogisha!A55,"")</f>
      </c>
      <c r="AB63" s="6">
        <f t="shared" si="25"/>
      </c>
      <c r="AC63" s="6">
        <f t="shared" si="26"/>
      </c>
      <c r="AD63" s="6">
        <f t="shared" si="27"/>
      </c>
      <c r="AE63" s="6">
        <f t="shared" si="28"/>
      </c>
      <c r="AF63" s="6">
        <f t="shared" si="29"/>
      </c>
      <c r="AG63" s="6">
        <f>IF(F63="女",data_kyogisha!A55,"")</f>
      </c>
      <c r="AH63" s="2">
        <f t="shared" si="11"/>
        <v>0</v>
      </c>
      <c r="AI63" s="2">
        <f t="shared" si="10"/>
      </c>
      <c r="AJ63" s="2">
        <f t="shared" si="12"/>
        <v>0</v>
      </c>
      <c r="AK63" s="2">
        <f t="shared" si="13"/>
      </c>
      <c r="AL63" s="2">
        <f t="shared" si="18"/>
        <v>0</v>
      </c>
      <c r="AM63" s="2">
        <f t="shared" si="19"/>
      </c>
      <c r="AN63" s="2">
        <f t="shared" si="16"/>
        <v>0</v>
      </c>
      <c r="AO63" s="2">
        <f t="shared" si="17"/>
      </c>
    </row>
    <row r="64" spans="1:41" ht="14.25">
      <c r="A64" s="38">
        <v>55</v>
      </c>
      <c r="B64" s="63"/>
      <c r="C64" s="63"/>
      <c r="D64" s="63"/>
      <c r="E64" s="236"/>
      <c r="F64" s="63"/>
      <c r="G64" s="64"/>
      <c r="H64" s="65"/>
      <c r="I64" s="213"/>
      <c r="J64" s="65"/>
      <c r="K64" s="213"/>
      <c r="L64" s="65"/>
      <c r="M64" s="254"/>
      <c r="N64" s="66"/>
      <c r="O64" s="66"/>
      <c r="S64" s="84">
        <f>IF('種目情報'!A57="","",'種目情報'!A57)</f>
      </c>
      <c r="T64" s="85">
        <f>IF('種目情報'!E57="","",'種目情報'!E57)</f>
      </c>
      <c r="V64" s="6">
        <f t="shared" si="20"/>
      </c>
      <c r="W64" s="6">
        <f t="shared" si="21"/>
      </c>
      <c r="X64" s="6">
        <f t="shared" si="22"/>
      </c>
      <c r="Y64" s="6">
        <f t="shared" si="23"/>
      </c>
      <c r="Z64" s="6">
        <f t="shared" si="24"/>
      </c>
      <c r="AA64" s="12">
        <f>IF(F64="男",data_kyogisha!A56,"")</f>
      </c>
      <c r="AB64" s="6">
        <f t="shared" si="25"/>
      </c>
      <c r="AC64" s="6">
        <f t="shared" si="26"/>
      </c>
      <c r="AD64" s="6">
        <f t="shared" si="27"/>
      </c>
      <c r="AE64" s="6">
        <f t="shared" si="28"/>
      </c>
      <c r="AF64" s="6">
        <f t="shared" si="29"/>
      </c>
      <c r="AG64" s="6">
        <f>IF(F64="女",data_kyogisha!A56,"")</f>
      </c>
      <c r="AH64" s="2">
        <f t="shared" si="11"/>
        <v>0</v>
      </c>
      <c r="AI64" s="2">
        <f t="shared" si="10"/>
      </c>
      <c r="AJ64" s="2">
        <f t="shared" si="12"/>
        <v>0</v>
      </c>
      <c r="AK64" s="2">
        <f t="shared" si="13"/>
      </c>
      <c r="AL64" s="2">
        <f t="shared" si="18"/>
        <v>0</v>
      </c>
      <c r="AM64" s="2">
        <f t="shared" si="19"/>
      </c>
      <c r="AN64" s="2">
        <f t="shared" si="16"/>
        <v>0</v>
      </c>
      <c r="AO64" s="2">
        <f t="shared" si="17"/>
      </c>
    </row>
    <row r="65" spans="1:41" ht="14.25">
      <c r="A65" s="38">
        <v>56</v>
      </c>
      <c r="B65" s="63"/>
      <c r="C65" s="63"/>
      <c r="D65" s="63"/>
      <c r="E65" s="236"/>
      <c r="F65" s="63"/>
      <c r="G65" s="64"/>
      <c r="H65" s="65"/>
      <c r="I65" s="213"/>
      <c r="J65" s="65"/>
      <c r="K65" s="213"/>
      <c r="L65" s="65"/>
      <c r="M65" s="254"/>
      <c r="N65" s="66"/>
      <c r="O65" s="66"/>
      <c r="S65" s="84">
        <f>IF('種目情報'!A58="","",'種目情報'!A58)</f>
      </c>
      <c r="T65" s="85">
        <f>IF('種目情報'!E58="","",'種目情報'!E58)</f>
      </c>
      <c r="V65" s="6">
        <f t="shared" si="20"/>
      </c>
      <c r="W65" s="6">
        <f t="shared" si="21"/>
      </c>
      <c r="X65" s="6">
        <f t="shared" si="22"/>
      </c>
      <c r="Y65" s="6">
        <f t="shared" si="23"/>
      </c>
      <c r="Z65" s="6">
        <f t="shared" si="24"/>
      </c>
      <c r="AA65" s="12">
        <f>IF(F65="男",data_kyogisha!A57,"")</f>
      </c>
      <c r="AB65" s="6">
        <f t="shared" si="25"/>
      </c>
      <c r="AC65" s="6">
        <f t="shared" si="26"/>
      </c>
      <c r="AD65" s="6">
        <f t="shared" si="27"/>
      </c>
      <c r="AE65" s="6">
        <f t="shared" si="28"/>
      </c>
      <c r="AF65" s="6">
        <f t="shared" si="29"/>
      </c>
      <c r="AG65" s="6">
        <f>IF(F65="女",data_kyogisha!A57,"")</f>
      </c>
      <c r="AH65" s="2">
        <f t="shared" si="11"/>
        <v>0</v>
      </c>
      <c r="AI65" s="2">
        <f t="shared" si="10"/>
      </c>
      <c r="AJ65" s="2">
        <f t="shared" si="12"/>
        <v>0</v>
      </c>
      <c r="AK65" s="2">
        <f t="shared" si="13"/>
      </c>
      <c r="AL65" s="2">
        <f t="shared" si="18"/>
        <v>0</v>
      </c>
      <c r="AM65" s="2">
        <f t="shared" si="19"/>
      </c>
      <c r="AN65" s="2">
        <f t="shared" si="16"/>
        <v>0</v>
      </c>
      <c r="AO65" s="2">
        <f t="shared" si="17"/>
      </c>
    </row>
    <row r="66" spans="1:41" ht="14.25">
      <c r="A66" s="38">
        <v>57</v>
      </c>
      <c r="B66" s="63"/>
      <c r="C66" s="63"/>
      <c r="D66" s="63"/>
      <c r="E66" s="236"/>
      <c r="F66" s="63"/>
      <c r="G66" s="64"/>
      <c r="H66" s="65"/>
      <c r="I66" s="213"/>
      <c r="J66" s="65"/>
      <c r="K66" s="213"/>
      <c r="L66" s="65"/>
      <c r="M66" s="254"/>
      <c r="N66" s="66"/>
      <c r="O66" s="66"/>
      <c r="S66" s="84">
        <f>IF('種目情報'!A59="","",'種目情報'!A59)</f>
      </c>
      <c r="T66" s="85">
        <f>IF('種目情報'!E59="","",'種目情報'!E59)</f>
      </c>
      <c r="V66" s="6">
        <f t="shared" si="20"/>
      </c>
      <c r="W66" s="6">
        <f t="shared" si="21"/>
      </c>
      <c r="X66" s="6">
        <f t="shared" si="22"/>
      </c>
      <c r="Y66" s="6">
        <f t="shared" si="23"/>
      </c>
      <c r="Z66" s="6">
        <f t="shared" si="24"/>
      </c>
      <c r="AA66" s="12">
        <f>IF(F66="男",data_kyogisha!A58,"")</f>
      </c>
      <c r="AB66" s="6">
        <f t="shared" si="25"/>
      </c>
      <c r="AC66" s="6">
        <f t="shared" si="26"/>
      </c>
      <c r="AD66" s="6">
        <f t="shared" si="27"/>
      </c>
      <c r="AE66" s="6">
        <f t="shared" si="28"/>
      </c>
      <c r="AF66" s="6">
        <f t="shared" si="29"/>
      </c>
      <c r="AG66" s="6">
        <f>IF(F66="女",data_kyogisha!A58,"")</f>
      </c>
      <c r="AH66" s="2">
        <f t="shared" si="11"/>
        <v>0</v>
      </c>
      <c r="AI66" s="2">
        <f t="shared" si="10"/>
      </c>
      <c r="AJ66" s="2">
        <f t="shared" si="12"/>
        <v>0</v>
      </c>
      <c r="AK66" s="2">
        <f t="shared" si="13"/>
      </c>
      <c r="AL66" s="2">
        <f t="shared" si="18"/>
        <v>0</v>
      </c>
      <c r="AM66" s="2">
        <f t="shared" si="19"/>
      </c>
      <c r="AN66" s="2">
        <f t="shared" si="16"/>
        <v>0</v>
      </c>
      <c r="AO66" s="2">
        <f t="shared" si="17"/>
      </c>
    </row>
    <row r="67" spans="1:41" ht="14.25">
      <c r="A67" s="38">
        <v>58</v>
      </c>
      <c r="B67" s="63"/>
      <c r="C67" s="63"/>
      <c r="D67" s="63"/>
      <c r="E67" s="236"/>
      <c r="F67" s="63"/>
      <c r="G67" s="64"/>
      <c r="H67" s="65"/>
      <c r="I67" s="213"/>
      <c r="J67" s="65"/>
      <c r="K67" s="213"/>
      <c r="L67" s="65"/>
      <c r="M67" s="254"/>
      <c r="N67" s="66"/>
      <c r="O67" s="66"/>
      <c r="S67" s="84">
        <f>IF('種目情報'!A60="","",'種目情報'!A60)</f>
      </c>
      <c r="T67" s="85">
        <f>IF('種目情報'!E60="","",'種目情報'!E60)</f>
      </c>
      <c r="V67" s="6">
        <f t="shared" si="20"/>
      </c>
      <c r="W67" s="6">
        <f t="shared" si="21"/>
      </c>
      <c r="X67" s="6">
        <f t="shared" si="22"/>
      </c>
      <c r="Y67" s="6">
        <f t="shared" si="23"/>
      </c>
      <c r="Z67" s="6">
        <f t="shared" si="24"/>
      </c>
      <c r="AA67" s="12">
        <f>IF(F67="男",data_kyogisha!A59,"")</f>
      </c>
      <c r="AB67" s="6">
        <f t="shared" si="25"/>
      </c>
      <c r="AC67" s="6">
        <f t="shared" si="26"/>
      </c>
      <c r="AD67" s="6">
        <f t="shared" si="27"/>
      </c>
      <c r="AE67" s="6">
        <f t="shared" si="28"/>
      </c>
      <c r="AF67" s="6">
        <f t="shared" si="29"/>
      </c>
      <c r="AG67" s="6">
        <f>IF(F67="女",data_kyogisha!A59,"")</f>
      </c>
      <c r="AH67" s="2">
        <f t="shared" si="11"/>
        <v>0</v>
      </c>
      <c r="AI67" s="2">
        <f t="shared" si="10"/>
      </c>
      <c r="AJ67" s="2">
        <f t="shared" si="12"/>
        <v>0</v>
      </c>
      <c r="AK67" s="2">
        <f t="shared" si="13"/>
      </c>
      <c r="AL67" s="2">
        <f t="shared" si="18"/>
        <v>0</v>
      </c>
      <c r="AM67" s="2">
        <f t="shared" si="19"/>
      </c>
      <c r="AN67" s="2">
        <f t="shared" si="16"/>
        <v>0</v>
      </c>
      <c r="AO67" s="2">
        <f t="shared" si="17"/>
      </c>
    </row>
    <row r="68" spans="1:41" ht="14.25">
      <c r="A68" s="38">
        <v>59</v>
      </c>
      <c r="B68" s="63"/>
      <c r="C68" s="63"/>
      <c r="D68" s="63"/>
      <c r="E68" s="236"/>
      <c r="F68" s="63"/>
      <c r="G68" s="64"/>
      <c r="H68" s="65"/>
      <c r="I68" s="213"/>
      <c r="J68" s="65"/>
      <c r="K68" s="213"/>
      <c r="L68" s="65"/>
      <c r="M68" s="254"/>
      <c r="N68" s="66"/>
      <c r="O68" s="66"/>
      <c r="S68" s="84">
        <f>IF('種目情報'!A61="","",'種目情報'!A61)</f>
      </c>
      <c r="T68" s="85">
        <f>IF('種目情報'!E61="","",'種目情報'!E61)</f>
      </c>
      <c r="V68" s="6">
        <f t="shared" si="20"/>
      </c>
      <c r="W68" s="6">
        <f t="shared" si="21"/>
      </c>
      <c r="X68" s="6">
        <f t="shared" si="22"/>
      </c>
      <c r="Y68" s="6">
        <f t="shared" si="23"/>
      </c>
      <c r="Z68" s="6">
        <f t="shared" si="24"/>
      </c>
      <c r="AA68" s="12">
        <f>IF(F68="男",data_kyogisha!A60,"")</f>
      </c>
      <c r="AB68" s="6">
        <f t="shared" si="25"/>
      </c>
      <c r="AC68" s="6">
        <f t="shared" si="26"/>
      </c>
      <c r="AD68" s="6">
        <f t="shared" si="27"/>
      </c>
      <c r="AE68" s="6">
        <f t="shared" si="28"/>
      </c>
      <c r="AF68" s="6">
        <f t="shared" si="29"/>
      </c>
      <c r="AG68" s="6">
        <f>IF(F68="女",data_kyogisha!A60,"")</f>
      </c>
      <c r="AH68" s="2">
        <f t="shared" si="11"/>
        <v>0</v>
      </c>
      <c r="AI68" s="2">
        <f t="shared" si="10"/>
      </c>
      <c r="AJ68" s="2">
        <f t="shared" si="12"/>
        <v>0</v>
      </c>
      <c r="AK68" s="2">
        <f t="shared" si="13"/>
      </c>
      <c r="AL68" s="2">
        <f t="shared" si="18"/>
        <v>0</v>
      </c>
      <c r="AM68" s="2">
        <f t="shared" si="19"/>
      </c>
      <c r="AN68" s="2">
        <f t="shared" si="16"/>
        <v>0</v>
      </c>
      <c r="AO68" s="2">
        <f t="shared" si="17"/>
      </c>
    </row>
    <row r="69" spans="1:41" ht="14.25">
      <c r="A69" s="38">
        <v>60</v>
      </c>
      <c r="B69" s="63"/>
      <c r="C69" s="63"/>
      <c r="D69" s="63"/>
      <c r="E69" s="236"/>
      <c r="F69" s="63"/>
      <c r="G69" s="64"/>
      <c r="H69" s="65"/>
      <c r="I69" s="213"/>
      <c r="J69" s="65"/>
      <c r="K69" s="213"/>
      <c r="L69" s="65"/>
      <c r="M69" s="254"/>
      <c r="N69" s="66"/>
      <c r="O69" s="66"/>
      <c r="S69" s="84">
        <f>IF('種目情報'!A62="","",'種目情報'!A62)</f>
      </c>
      <c r="T69" s="85">
        <f>IF('種目情報'!E62="","",'種目情報'!E62)</f>
      </c>
      <c r="V69" s="6">
        <f t="shared" si="20"/>
      </c>
      <c r="W69" s="6">
        <f t="shared" si="21"/>
      </c>
      <c r="X69" s="6">
        <f t="shared" si="22"/>
      </c>
      <c r="Y69" s="6">
        <f t="shared" si="23"/>
      </c>
      <c r="Z69" s="6">
        <f t="shared" si="24"/>
      </c>
      <c r="AA69" s="12">
        <f>IF(F69="男",data_kyogisha!A61,"")</f>
      </c>
      <c r="AB69" s="6">
        <f t="shared" si="25"/>
      </c>
      <c r="AC69" s="6">
        <f t="shared" si="26"/>
      </c>
      <c r="AD69" s="6">
        <f t="shared" si="27"/>
      </c>
      <c r="AE69" s="6">
        <f t="shared" si="28"/>
      </c>
      <c r="AF69" s="6">
        <f t="shared" si="29"/>
      </c>
      <c r="AG69" s="6">
        <f>IF(F69="女",data_kyogisha!A61,"")</f>
      </c>
      <c r="AH69" s="2">
        <f t="shared" si="11"/>
        <v>0</v>
      </c>
      <c r="AI69" s="2">
        <f t="shared" si="10"/>
      </c>
      <c r="AJ69" s="2">
        <f t="shared" si="12"/>
        <v>0</v>
      </c>
      <c r="AK69" s="2">
        <f t="shared" si="13"/>
      </c>
      <c r="AL69" s="2">
        <f t="shared" si="18"/>
        <v>0</v>
      </c>
      <c r="AM69" s="2">
        <f t="shared" si="19"/>
      </c>
      <c r="AN69" s="2">
        <f t="shared" si="16"/>
        <v>0</v>
      </c>
      <c r="AO69" s="2">
        <f t="shared" si="17"/>
      </c>
    </row>
    <row r="70" spans="1:41" ht="14.25">
      <c r="A70" s="38">
        <v>61</v>
      </c>
      <c r="B70" s="63"/>
      <c r="C70" s="63"/>
      <c r="D70" s="63"/>
      <c r="E70" s="236"/>
      <c r="F70" s="63"/>
      <c r="G70" s="64"/>
      <c r="H70" s="65"/>
      <c r="I70" s="213"/>
      <c r="J70" s="65"/>
      <c r="K70" s="213"/>
      <c r="L70" s="65"/>
      <c r="M70" s="254"/>
      <c r="N70" s="66"/>
      <c r="O70" s="66"/>
      <c r="S70" s="84">
        <f>IF('種目情報'!A63="","",'種目情報'!A63)</f>
      </c>
      <c r="T70" s="85">
        <f>IF('種目情報'!E63="","",'種目情報'!E63)</f>
      </c>
      <c r="V70" s="6">
        <f t="shared" si="20"/>
      </c>
      <c r="W70" s="6">
        <f t="shared" si="21"/>
      </c>
      <c r="X70" s="6">
        <f t="shared" si="22"/>
      </c>
      <c r="Y70" s="6">
        <f t="shared" si="23"/>
      </c>
      <c r="Z70" s="6">
        <f t="shared" si="24"/>
      </c>
      <c r="AA70" s="12">
        <f>IF(F70="男",data_kyogisha!A62,"")</f>
      </c>
      <c r="AB70" s="6">
        <f t="shared" si="25"/>
      </c>
      <c r="AC70" s="6">
        <f t="shared" si="26"/>
      </c>
      <c r="AD70" s="6">
        <f t="shared" si="27"/>
      </c>
      <c r="AE70" s="6">
        <f t="shared" si="28"/>
      </c>
      <c r="AF70" s="6">
        <f t="shared" si="29"/>
      </c>
      <c r="AG70" s="6">
        <f>IF(F70="女",data_kyogisha!A62,"")</f>
      </c>
      <c r="AH70" s="2">
        <f t="shared" si="11"/>
        <v>0</v>
      </c>
      <c r="AI70" s="2">
        <f t="shared" si="10"/>
      </c>
      <c r="AJ70" s="2">
        <f t="shared" si="12"/>
        <v>0</v>
      </c>
      <c r="AK70" s="2">
        <f t="shared" si="13"/>
      </c>
      <c r="AL70" s="2">
        <f t="shared" si="18"/>
        <v>0</v>
      </c>
      <c r="AM70" s="2">
        <f t="shared" si="19"/>
      </c>
      <c r="AN70" s="2">
        <f t="shared" si="16"/>
        <v>0</v>
      </c>
      <c r="AO70" s="2">
        <f t="shared" si="17"/>
      </c>
    </row>
    <row r="71" spans="1:41" ht="14.25">
      <c r="A71" s="38">
        <v>62</v>
      </c>
      <c r="B71" s="63"/>
      <c r="C71" s="63"/>
      <c r="D71" s="63"/>
      <c r="E71" s="236"/>
      <c r="F71" s="63"/>
      <c r="G71" s="64"/>
      <c r="H71" s="65"/>
      <c r="I71" s="213"/>
      <c r="J71" s="65"/>
      <c r="K71" s="213"/>
      <c r="L71" s="65"/>
      <c r="M71" s="254"/>
      <c r="N71" s="66"/>
      <c r="O71" s="66"/>
      <c r="S71" s="84">
        <f>IF('種目情報'!A64="","",'種目情報'!A64)</f>
      </c>
      <c r="T71" s="85">
        <f>IF('種目情報'!E64="","",'種目情報'!E64)</f>
      </c>
      <c r="V71" s="6">
        <f t="shared" si="20"/>
      </c>
      <c r="W71" s="6">
        <f t="shared" si="21"/>
      </c>
      <c r="X71" s="6">
        <f t="shared" si="22"/>
      </c>
      <c r="Y71" s="6">
        <f t="shared" si="23"/>
      </c>
      <c r="Z71" s="6">
        <f t="shared" si="24"/>
      </c>
      <c r="AA71" s="12">
        <f>IF(F71="男",data_kyogisha!A63,"")</f>
      </c>
      <c r="AB71" s="6">
        <f t="shared" si="25"/>
      </c>
      <c r="AC71" s="6">
        <f t="shared" si="26"/>
      </c>
      <c r="AD71" s="6">
        <f t="shared" si="27"/>
      </c>
      <c r="AE71" s="6">
        <f t="shared" si="28"/>
      </c>
      <c r="AF71" s="6">
        <f t="shared" si="29"/>
      </c>
      <c r="AG71" s="6">
        <f>IF(F71="女",data_kyogisha!A63,"")</f>
      </c>
      <c r="AH71" s="2">
        <f t="shared" si="11"/>
        <v>0</v>
      </c>
      <c r="AI71" s="2">
        <f t="shared" si="10"/>
      </c>
      <c r="AJ71" s="2">
        <f t="shared" si="12"/>
        <v>0</v>
      </c>
      <c r="AK71" s="2">
        <f t="shared" si="13"/>
      </c>
      <c r="AL71" s="2">
        <f t="shared" si="18"/>
        <v>0</v>
      </c>
      <c r="AM71" s="2">
        <f t="shared" si="19"/>
      </c>
      <c r="AN71" s="2">
        <f t="shared" si="16"/>
        <v>0</v>
      </c>
      <c r="AO71" s="2">
        <f t="shared" si="17"/>
      </c>
    </row>
    <row r="72" spans="1:41" ht="14.25">
      <c r="A72" s="38">
        <v>63</v>
      </c>
      <c r="B72" s="63"/>
      <c r="C72" s="63"/>
      <c r="D72" s="63"/>
      <c r="E72" s="236"/>
      <c r="F72" s="63"/>
      <c r="G72" s="64"/>
      <c r="H72" s="65"/>
      <c r="I72" s="213"/>
      <c r="J72" s="65"/>
      <c r="K72" s="213"/>
      <c r="L72" s="65"/>
      <c r="M72" s="254"/>
      <c r="N72" s="66"/>
      <c r="O72" s="66"/>
      <c r="S72" s="84">
        <f>IF('種目情報'!A65="","",'種目情報'!A65)</f>
      </c>
      <c r="T72" s="85">
        <f>IF('種目情報'!E65="","",'種目情報'!E65)</f>
      </c>
      <c r="V72" s="6">
        <f t="shared" si="20"/>
      </c>
      <c r="W72" s="6">
        <f t="shared" si="21"/>
      </c>
      <c r="X72" s="6">
        <f t="shared" si="22"/>
      </c>
      <c r="Y72" s="6">
        <f t="shared" si="23"/>
      </c>
      <c r="Z72" s="6">
        <f t="shared" si="24"/>
      </c>
      <c r="AA72" s="12">
        <f>IF(F72="男",data_kyogisha!A64,"")</f>
      </c>
      <c r="AB72" s="6">
        <f t="shared" si="25"/>
      </c>
      <c r="AC72" s="6">
        <f t="shared" si="26"/>
      </c>
      <c r="AD72" s="6">
        <f t="shared" si="27"/>
      </c>
      <c r="AE72" s="6">
        <f t="shared" si="28"/>
      </c>
      <c r="AF72" s="6">
        <f t="shared" si="29"/>
      </c>
      <c r="AG72" s="6">
        <f>IF(F72="女",data_kyogisha!A64,"")</f>
      </c>
      <c r="AH72" s="2">
        <f t="shared" si="11"/>
        <v>0</v>
      </c>
      <c r="AI72" s="2">
        <f t="shared" si="10"/>
      </c>
      <c r="AJ72" s="2">
        <f t="shared" si="12"/>
        <v>0</v>
      </c>
      <c r="AK72" s="2">
        <f t="shared" si="13"/>
      </c>
      <c r="AL72" s="2">
        <f t="shared" si="18"/>
        <v>0</v>
      </c>
      <c r="AM72" s="2">
        <f t="shared" si="19"/>
      </c>
      <c r="AN72" s="2">
        <f t="shared" si="16"/>
        <v>0</v>
      </c>
      <c r="AO72" s="2">
        <f t="shared" si="17"/>
      </c>
    </row>
    <row r="73" spans="1:41" ht="14.25">
      <c r="A73" s="38">
        <v>64</v>
      </c>
      <c r="B73" s="63"/>
      <c r="C73" s="63"/>
      <c r="D73" s="63"/>
      <c r="E73" s="236"/>
      <c r="F73" s="63"/>
      <c r="G73" s="64"/>
      <c r="H73" s="65"/>
      <c r="I73" s="213"/>
      <c r="J73" s="65"/>
      <c r="K73" s="213"/>
      <c r="L73" s="65"/>
      <c r="M73" s="254"/>
      <c r="N73" s="66"/>
      <c r="O73" s="66"/>
      <c r="S73" s="84">
        <f>IF('種目情報'!A66="","",'種目情報'!A66)</f>
      </c>
      <c r="T73" s="85">
        <f>IF('種目情報'!E66="","",'種目情報'!E66)</f>
      </c>
      <c r="V73" s="6">
        <f t="shared" si="20"/>
      </c>
      <c r="W73" s="6">
        <f t="shared" si="21"/>
      </c>
      <c r="X73" s="6">
        <f t="shared" si="22"/>
      </c>
      <c r="Y73" s="6">
        <f t="shared" si="23"/>
      </c>
      <c r="Z73" s="6">
        <f t="shared" si="24"/>
      </c>
      <c r="AA73" s="12">
        <f>IF(F73="男",data_kyogisha!A65,"")</f>
      </c>
      <c r="AB73" s="6">
        <f t="shared" si="25"/>
      </c>
      <c r="AC73" s="6">
        <f t="shared" si="26"/>
      </c>
      <c r="AD73" s="6">
        <f t="shared" si="27"/>
      </c>
      <c r="AE73" s="6">
        <f t="shared" si="28"/>
      </c>
      <c r="AF73" s="6">
        <f t="shared" si="29"/>
      </c>
      <c r="AG73" s="6">
        <f>IF(F73="女",data_kyogisha!A65,"")</f>
      </c>
      <c r="AH73" s="2">
        <f t="shared" si="11"/>
        <v>0</v>
      </c>
      <c r="AI73" s="2">
        <f t="shared" si="10"/>
      </c>
      <c r="AJ73" s="2">
        <f t="shared" si="12"/>
        <v>0</v>
      </c>
      <c r="AK73" s="2">
        <f t="shared" si="13"/>
      </c>
      <c r="AL73" s="2">
        <f t="shared" si="18"/>
        <v>0</v>
      </c>
      <c r="AM73" s="2">
        <f t="shared" si="19"/>
      </c>
      <c r="AN73" s="2">
        <f t="shared" si="16"/>
        <v>0</v>
      </c>
      <c r="AO73" s="2">
        <f t="shared" si="17"/>
      </c>
    </row>
    <row r="74" spans="1:41" ht="14.25">
      <c r="A74" s="38">
        <v>65</v>
      </c>
      <c r="B74" s="63"/>
      <c r="C74" s="63"/>
      <c r="D74" s="63"/>
      <c r="E74" s="236"/>
      <c r="F74" s="63"/>
      <c r="G74" s="64"/>
      <c r="H74" s="65"/>
      <c r="I74" s="213"/>
      <c r="J74" s="65"/>
      <c r="K74" s="213"/>
      <c r="L74" s="65"/>
      <c r="M74" s="254"/>
      <c r="N74" s="66"/>
      <c r="O74" s="66"/>
      <c r="S74" s="84">
        <f>IF('種目情報'!A67="","",'種目情報'!A67)</f>
      </c>
      <c r="T74" s="85">
        <f>IF('種目情報'!E67="","",'種目情報'!E67)</f>
      </c>
      <c r="V74" s="6">
        <f t="shared" si="20"/>
      </c>
      <c r="W74" s="6">
        <f t="shared" si="21"/>
      </c>
      <c r="X74" s="6">
        <f t="shared" si="22"/>
      </c>
      <c r="Y74" s="6">
        <f t="shared" si="23"/>
      </c>
      <c r="Z74" s="6">
        <f t="shared" si="24"/>
      </c>
      <c r="AA74" s="12">
        <f>IF(F74="男",data_kyogisha!A66,"")</f>
      </c>
      <c r="AB74" s="6">
        <f aca="true" t="shared" si="30" ref="AB74:AB99">IF(F74="女",B74,"")</f>
      </c>
      <c r="AC74" s="6">
        <f aca="true" t="shared" si="31" ref="AC74:AC99">IF(F74="女",C74,"")</f>
      </c>
      <c r="AD74" s="6">
        <f t="shared" si="27"/>
      </c>
      <c r="AE74" s="6">
        <f aca="true" t="shared" si="32" ref="AE74:AE99">IF(F74="女",F74,"")</f>
      </c>
      <c r="AF74" s="6">
        <f t="shared" si="29"/>
      </c>
      <c r="AG74" s="6">
        <f>IF(F74="女",data_kyogisha!A66,"")</f>
      </c>
      <c r="AH74" s="2">
        <f t="shared" si="11"/>
        <v>0</v>
      </c>
      <c r="AI74" s="2">
        <f aca="true" t="shared" si="33" ref="AI74:AI99">IF(AND(F74="男",N74="○"),B74,"")</f>
      </c>
      <c r="AJ74" s="2">
        <f t="shared" si="12"/>
        <v>0</v>
      </c>
      <c r="AK74" s="2">
        <f t="shared" si="13"/>
      </c>
      <c r="AL74" s="2">
        <f t="shared" si="18"/>
        <v>0</v>
      </c>
      <c r="AM74" s="2">
        <f t="shared" si="19"/>
      </c>
      <c r="AN74" s="2">
        <f t="shared" si="16"/>
        <v>0</v>
      </c>
      <c r="AO74" s="2">
        <f t="shared" si="17"/>
      </c>
    </row>
    <row r="75" spans="1:41" ht="14.25">
      <c r="A75" s="38">
        <v>66</v>
      </c>
      <c r="B75" s="63"/>
      <c r="C75" s="63"/>
      <c r="D75" s="63"/>
      <c r="E75" s="236"/>
      <c r="F75" s="63"/>
      <c r="G75" s="64"/>
      <c r="H75" s="65"/>
      <c r="I75" s="213"/>
      <c r="J75" s="65"/>
      <c r="K75" s="213"/>
      <c r="L75" s="65"/>
      <c r="M75" s="254"/>
      <c r="N75" s="66"/>
      <c r="O75" s="66"/>
      <c r="S75" s="84">
        <f>IF('種目情報'!A68="","",'種目情報'!A68)</f>
      </c>
      <c r="T75" s="85">
        <f>IF('種目情報'!E68="","",'種目情報'!E68)</f>
      </c>
      <c r="V75" s="6">
        <f aca="true" t="shared" si="34" ref="V75:V99">IF(F75="男",B75,"")</f>
      </c>
      <c r="W75" s="6">
        <f aca="true" t="shared" si="35" ref="W75:W99">IF(F75="男",C75,"")</f>
      </c>
      <c r="X75" s="6">
        <f aca="true" t="shared" si="36" ref="X75:X99">IF(F75="男",D75,"")</f>
      </c>
      <c r="Y75" s="6">
        <f aca="true" t="shared" si="37" ref="Y75:Y99">IF(F75="男",F75,"")</f>
      </c>
      <c r="Z75" s="6">
        <f aca="true" t="shared" si="38" ref="Z75:Z99">IF(F75="男",IF(G75="","",G75),"")</f>
      </c>
      <c r="AA75" s="12">
        <f>IF(F75="男",data_kyogisha!A67,"")</f>
      </c>
      <c r="AB75" s="6">
        <f t="shared" si="30"/>
      </c>
      <c r="AC75" s="6">
        <f t="shared" si="31"/>
      </c>
      <c r="AD75" s="6">
        <f aca="true" t="shared" si="39" ref="AD75:AD99">IF(F75="女",D75,"")</f>
      </c>
      <c r="AE75" s="6">
        <f t="shared" si="32"/>
      </c>
      <c r="AF75" s="6">
        <f aca="true" t="shared" si="40" ref="AF75:AF99">IF(F75="女",IF(G75="","",G75),"")</f>
      </c>
      <c r="AG75" s="6">
        <f>IF(F75="女",data_kyogisha!A67,"")</f>
      </c>
      <c r="AH75" s="2">
        <f aca="true" t="shared" si="41" ref="AH75:AH99">IF(AND(F75="男",N75="○"),AH74+1,AH74)</f>
        <v>0</v>
      </c>
      <c r="AI75" s="2">
        <f t="shared" si="33"/>
      </c>
      <c r="AJ75" s="2">
        <f t="shared" si="12"/>
        <v>0</v>
      </c>
      <c r="AK75" s="2">
        <f aca="true" t="shared" si="42" ref="AK75:AK99">IF(AND(F75="男",O75="○"),B75,"")</f>
      </c>
      <c r="AL75" s="2">
        <f t="shared" si="18"/>
        <v>0</v>
      </c>
      <c r="AM75" s="2">
        <f t="shared" si="19"/>
      </c>
      <c r="AN75" s="2">
        <f t="shared" si="16"/>
        <v>0</v>
      </c>
      <c r="AO75" s="2">
        <f t="shared" si="17"/>
      </c>
    </row>
    <row r="76" spans="1:41" ht="14.25">
      <c r="A76" s="38">
        <v>67</v>
      </c>
      <c r="B76" s="63"/>
      <c r="C76" s="63"/>
      <c r="D76" s="63"/>
      <c r="E76" s="236"/>
      <c r="F76" s="63"/>
      <c r="G76" s="64"/>
      <c r="H76" s="65"/>
      <c r="I76" s="213"/>
      <c r="J76" s="65"/>
      <c r="K76" s="213"/>
      <c r="L76" s="65"/>
      <c r="M76" s="254"/>
      <c r="N76" s="66"/>
      <c r="O76" s="66"/>
      <c r="S76" s="84">
        <f>IF('種目情報'!A69="","",'種目情報'!A69)</f>
      </c>
      <c r="T76" s="85">
        <f>IF('種目情報'!E69="","",'種目情報'!E69)</f>
      </c>
      <c r="V76" s="6">
        <f t="shared" si="34"/>
      </c>
      <c r="W76" s="6">
        <f t="shared" si="35"/>
      </c>
      <c r="X76" s="6">
        <f t="shared" si="36"/>
      </c>
      <c r="Y76" s="6">
        <f t="shared" si="37"/>
      </c>
      <c r="Z76" s="6">
        <f t="shared" si="38"/>
      </c>
      <c r="AA76" s="12">
        <f>IF(F76="男",data_kyogisha!A68,"")</f>
      </c>
      <c r="AB76" s="6">
        <f t="shared" si="30"/>
      </c>
      <c r="AC76" s="6">
        <f t="shared" si="31"/>
      </c>
      <c r="AD76" s="6">
        <f t="shared" si="39"/>
      </c>
      <c r="AE76" s="6">
        <f t="shared" si="32"/>
      </c>
      <c r="AF76" s="6">
        <f t="shared" si="40"/>
      </c>
      <c r="AG76" s="6">
        <f>IF(F76="女",data_kyogisha!A68,"")</f>
      </c>
      <c r="AH76" s="2">
        <f t="shared" si="41"/>
        <v>0</v>
      </c>
      <c r="AI76" s="2">
        <f t="shared" si="33"/>
      </c>
      <c r="AJ76" s="2">
        <f aca="true" t="shared" si="43" ref="AJ76:AJ99">IF(AND(F76="男",O76="○"),AJ75+1,AJ75)</f>
        <v>0</v>
      </c>
      <c r="AK76" s="2">
        <f t="shared" si="42"/>
      </c>
      <c r="AL76" s="2">
        <f t="shared" si="18"/>
        <v>0</v>
      </c>
      <c r="AM76" s="2">
        <f t="shared" si="19"/>
      </c>
      <c r="AN76" s="2">
        <f aca="true" t="shared" si="44" ref="AN76:AN99">IF(AND(F76="女",O76="○"),AN75+1,AN75)</f>
        <v>0</v>
      </c>
      <c r="AO76" s="2">
        <f aca="true" t="shared" si="45" ref="AO76:AO99">IF(AND(F76="女",O76="○"),B76,"")</f>
      </c>
    </row>
    <row r="77" spans="1:41" ht="14.25">
      <c r="A77" s="38">
        <v>68</v>
      </c>
      <c r="B77" s="63"/>
      <c r="C77" s="63"/>
      <c r="D77" s="63"/>
      <c r="E77" s="236"/>
      <c r="F77" s="63"/>
      <c r="G77" s="64"/>
      <c r="H77" s="65"/>
      <c r="I77" s="213"/>
      <c r="J77" s="65"/>
      <c r="K77" s="213"/>
      <c r="L77" s="65"/>
      <c r="M77" s="254"/>
      <c r="N77" s="66"/>
      <c r="O77" s="66"/>
      <c r="S77" s="84">
        <f>IF('種目情報'!A70="","",'種目情報'!A70)</f>
      </c>
      <c r="T77" s="85">
        <f>IF('種目情報'!E70="","",'種目情報'!E70)</f>
      </c>
      <c r="V77" s="6">
        <f t="shared" si="34"/>
      </c>
      <c r="W77" s="6">
        <f t="shared" si="35"/>
      </c>
      <c r="X77" s="6">
        <f t="shared" si="36"/>
      </c>
      <c r="Y77" s="6">
        <f t="shared" si="37"/>
      </c>
      <c r="Z77" s="6">
        <f t="shared" si="38"/>
      </c>
      <c r="AA77" s="12">
        <f>IF(F77="男",data_kyogisha!A69,"")</f>
      </c>
      <c r="AB77" s="6">
        <f t="shared" si="30"/>
      </c>
      <c r="AC77" s="6">
        <f t="shared" si="31"/>
      </c>
      <c r="AD77" s="6">
        <f t="shared" si="39"/>
      </c>
      <c r="AE77" s="6">
        <f t="shared" si="32"/>
      </c>
      <c r="AF77" s="6">
        <f t="shared" si="40"/>
      </c>
      <c r="AG77" s="6">
        <f>IF(F77="女",data_kyogisha!A69,"")</f>
      </c>
      <c r="AH77" s="2">
        <f t="shared" si="41"/>
        <v>0</v>
      </c>
      <c r="AI77" s="2">
        <f t="shared" si="33"/>
      </c>
      <c r="AJ77" s="2">
        <f t="shared" si="43"/>
        <v>0</v>
      </c>
      <c r="AK77" s="2">
        <f t="shared" si="42"/>
      </c>
      <c r="AL77" s="2">
        <f t="shared" si="18"/>
        <v>0</v>
      </c>
      <c r="AM77" s="2">
        <f t="shared" si="19"/>
      </c>
      <c r="AN77" s="2">
        <f t="shared" si="44"/>
        <v>0</v>
      </c>
      <c r="AO77" s="2">
        <f t="shared" si="45"/>
      </c>
    </row>
    <row r="78" spans="1:41" ht="14.25">
      <c r="A78" s="38">
        <v>69</v>
      </c>
      <c r="B78" s="63"/>
      <c r="C78" s="63"/>
      <c r="D78" s="63"/>
      <c r="E78" s="236"/>
      <c r="F78" s="63"/>
      <c r="G78" s="64"/>
      <c r="H78" s="65"/>
      <c r="I78" s="213"/>
      <c r="J78" s="65"/>
      <c r="K78" s="213"/>
      <c r="L78" s="65"/>
      <c r="M78" s="254"/>
      <c r="N78" s="66"/>
      <c r="O78" s="66"/>
      <c r="S78" s="84">
        <f>IF('種目情報'!A71="","",'種目情報'!A71)</f>
      </c>
      <c r="T78" s="85">
        <f>IF('種目情報'!E71="","",'種目情報'!E71)</f>
      </c>
      <c r="V78" s="6">
        <f t="shared" si="34"/>
      </c>
      <c r="W78" s="6">
        <f t="shared" si="35"/>
      </c>
      <c r="X78" s="6">
        <f t="shared" si="36"/>
      </c>
      <c r="Y78" s="6">
        <f t="shared" si="37"/>
      </c>
      <c r="Z78" s="6">
        <f t="shared" si="38"/>
      </c>
      <c r="AA78" s="12">
        <f>IF(F78="男",data_kyogisha!A70,"")</f>
      </c>
      <c r="AB78" s="6">
        <f t="shared" si="30"/>
      </c>
      <c r="AC78" s="6">
        <f t="shared" si="31"/>
      </c>
      <c r="AD78" s="6">
        <f t="shared" si="39"/>
      </c>
      <c r="AE78" s="6">
        <f t="shared" si="32"/>
      </c>
      <c r="AF78" s="6">
        <f t="shared" si="40"/>
      </c>
      <c r="AG78" s="6">
        <f>IF(F78="女",data_kyogisha!A70,"")</f>
      </c>
      <c r="AH78" s="2">
        <f t="shared" si="41"/>
        <v>0</v>
      </c>
      <c r="AI78" s="2">
        <f t="shared" si="33"/>
      </c>
      <c r="AJ78" s="2">
        <f t="shared" si="43"/>
        <v>0</v>
      </c>
      <c r="AK78" s="2">
        <f t="shared" si="42"/>
      </c>
      <c r="AL78" s="2">
        <f t="shared" si="18"/>
        <v>0</v>
      </c>
      <c r="AM78" s="2">
        <f t="shared" si="19"/>
      </c>
      <c r="AN78" s="2">
        <f t="shared" si="44"/>
        <v>0</v>
      </c>
      <c r="AO78" s="2">
        <f t="shared" si="45"/>
      </c>
    </row>
    <row r="79" spans="1:41" ht="14.25">
      <c r="A79" s="38">
        <v>70</v>
      </c>
      <c r="B79" s="63"/>
      <c r="C79" s="63"/>
      <c r="D79" s="63"/>
      <c r="E79" s="236"/>
      <c r="F79" s="63"/>
      <c r="G79" s="64"/>
      <c r="H79" s="65"/>
      <c r="I79" s="213"/>
      <c r="J79" s="65"/>
      <c r="K79" s="213"/>
      <c r="L79" s="65"/>
      <c r="M79" s="254"/>
      <c r="N79" s="66"/>
      <c r="O79" s="66"/>
      <c r="S79" s="84">
        <f>IF('種目情報'!A72="","",'種目情報'!A72)</f>
      </c>
      <c r="T79" s="85">
        <f>IF('種目情報'!E72="","",'種目情報'!E72)</f>
      </c>
      <c r="V79" s="6">
        <f t="shared" si="34"/>
      </c>
      <c r="W79" s="6">
        <f t="shared" si="35"/>
      </c>
      <c r="X79" s="6">
        <f t="shared" si="36"/>
      </c>
      <c r="Y79" s="6">
        <f t="shared" si="37"/>
      </c>
      <c r="Z79" s="6">
        <f t="shared" si="38"/>
      </c>
      <c r="AA79" s="12">
        <f>IF(F79="男",data_kyogisha!A71,"")</f>
      </c>
      <c r="AB79" s="6">
        <f t="shared" si="30"/>
      </c>
      <c r="AC79" s="6">
        <f t="shared" si="31"/>
      </c>
      <c r="AD79" s="6">
        <f t="shared" si="39"/>
      </c>
      <c r="AE79" s="6">
        <f t="shared" si="32"/>
      </c>
      <c r="AF79" s="6">
        <f t="shared" si="40"/>
      </c>
      <c r="AG79" s="6">
        <f>IF(F79="女",data_kyogisha!A71,"")</f>
      </c>
      <c r="AH79" s="2">
        <f t="shared" si="41"/>
        <v>0</v>
      </c>
      <c r="AI79" s="2">
        <f t="shared" si="33"/>
      </c>
      <c r="AJ79" s="2">
        <f t="shared" si="43"/>
        <v>0</v>
      </c>
      <c r="AK79" s="2">
        <f t="shared" si="42"/>
      </c>
      <c r="AL79" s="2">
        <f t="shared" si="18"/>
        <v>0</v>
      </c>
      <c r="AM79" s="2">
        <f t="shared" si="19"/>
      </c>
      <c r="AN79" s="2">
        <f t="shared" si="44"/>
        <v>0</v>
      </c>
      <c r="AO79" s="2">
        <f t="shared" si="45"/>
      </c>
    </row>
    <row r="80" spans="1:41" ht="14.25">
      <c r="A80" s="38">
        <v>71</v>
      </c>
      <c r="B80" s="63"/>
      <c r="C80" s="63"/>
      <c r="D80" s="63"/>
      <c r="E80" s="236"/>
      <c r="F80" s="63"/>
      <c r="G80" s="64"/>
      <c r="H80" s="65"/>
      <c r="I80" s="213"/>
      <c r="J80" s="65"/>
      <c r="K80" s="213"/>
      <c r="L80" s="65"/>
      <c r="M80" s="254"/>
      <c r="N80" s="66"/>
      <c r="O80" s="66"/>
      <c r="S80" s="84">
        <f>IF('種目情報'!A73="","",'種目情報'!A73)</f>
      </c>
      <c r="T80" s="85">
        <f>IF('種目情報'!E73="","",'種目情報'!E73)</f>
      </c>
      <c r="V80" s="6">
        <f t="shared" si="34"/>
      </c>
      <c r="W80" s="6">
        <f t="shared" si="35"/>
      </c>
      <c r="X80" s="6">
        <f t="shared" si="36"/>
      </c>
      <c r="Y80" s="6">
        <f t="shared" si="37"/>
      </c>
      <c r="Z80" s="6">
        <f t="shared" si="38"/>
      </c>
      <c r="AA80" s="12">
        <f>IF(F80="男",data_kyogisha!A72,"")</f>
      </c>
      <c r="AB80" s="6">
        <f t="shared" si="30"/>
      </c>
      <c r="AC80" s="6">
        <f t="shared" si="31"/>
      </c>
      <c r="AD80" s="6">
        <f t="shared" si="39"/>
      </c>
      <c r="AE80" s="6">
        <f t="shared" si="32"/>
      </c>
      <c r="AF80" s="6">
        <f t="shared" si="40"/>
      </c>
      <c r="AG80" s="6">
        <f>IF(F80="女",data_kyogisha!A72,"")</f>
      </c>
      <c r="AH80" s="2">
        <f t="shared" si="41"/>
        <v>0</v>
      </c>
      <c r="AI80" s="2">
        <f t="shared" si="33"/>
      </c>
      <c r="AJ80" s="2">
        <f t="shared" si="43"/>
        <v>0</v>
      </c>
      <c r="AK80" s="2">
        <f t="shared" si="42"/>
      </c>
      <c r="AL80" s="2">
        <f t="shared" si="18"/>
        <v>0</v>
      </c>
      <c r="AM80" s="2">
        <f t="shared" si="19"/>
      </c>
      <c r="AN80" s="2">
        <f t="shared" si="44"/>
        <v>0</v>
      </c>
      <c r="AO80" s="2">
        <f t="shared" si="45"/>
      </c>
    </row>
    <row r="81" spans="1:41" ht="14.25">
      <c r="A81" s="38">
        <v>72</v>
      </c>
      <c r="B81" s="63"/>
      <c r="C81" s="63"/>
      <c r="D81" s="63"/>
      <c r="E81" s="236"/>
      <c r="F81" s="63"/>
      <c r="G81" s="64"/>
      <c r="H81" s="65"/>
      <c r="I81" s="213"/>
      <c r="J81" s="65"/>
      <c r="K81" s="213"/>
      <c r="L81" s="65"/>
      <c r="M81" s="254"/>
      <c r="N81" s="66"/>
      <c r="O81" s="66"/>
      <c r="S81" s="84">
        <f>IF('種目情報'!A74="","",'種目情報'!A74)</f>
      </c>
      <c r="T81" s="85">
        <f>IF('種目情報'!E74="","",'種目情報'!E74)</f>
      </c>
      <c r="V81" s="6">
        <f t="shared" si="34"/>
      </c>
      <c r="W81" s="6">
        <f t="shared" si="35"/>
      </c>
      <c r="X81" s="6">
        <f t="shared" si="36"/>
      </c>
      <c r="Y81" s="6">
        <f t="shared" si="37"/>
      </c>
      <c r="Z81" s="6">
        <f t="shared" si="38"/>
      </c>
      <c r="AA81" s="12">
        <f>IF(F81="男",data_kyogisha!A73,"")</f>
      </c>
      <c r="AB81" s="6">
        <f t="shared" si="30"/>
      </c>
      <c r="AC81" s="6">
        <f t="shared" si="31"/>
      </c>
      <c r="AD81" s="6">
        <f t="shared" si="39"/>
      </c>
      <c r="AE81" s="6">
        <f t="shared" si="32"/>
      </c>
      <c r="AF81" s="6">
        <f t="shared" si="40"/>
      </c>
      <c r="AG81" s="6">
        <f>IF(F81="女",data_kyogisha!A73,"")</f>
      </c>
      <c r="AH81" s="2">
        <f t="shared" si="41"/>
        <v>0</v>
      </c>
      <c r="AI81" s="2">
        <f t="shared" si="33"/>
      </c>
      <c r="AJ81" s="2">
        <f t="shared" si="43"/>
        <v>0</v>
      </c>
      <c r="AK81" s="2">
        <f t="shared" si="42"/>
      </c>
      <c r="AL81" s="2">
        <f t="shared" si="18"/>
        <v>0</v>
      </c>
      <c r="AM81" s="2">
        <f t="shared" si="19"/>
      </c>
      <c r="AN81" s="2">
        <f t="shared" si="44"/>
        <v>0</v>
      </c>
      <c r="AO81" s="2">
        <f t="shared" si="45"/>
      </c>
    </row>
    <row r="82" spans="1:41" ht="14.25">
      <c r="A82" s="38">
        <v>73</v>
      </c>
      <c r="B82" s="63"/>
      <c r="C82" s="63"/>
      <c r="D82" s="63"/>
      <c r="E82" s="236"/>
      <c r="F82" s="63"/>
      <c r="G82" s="64"/>
      <c r="H82" s="65"/>
      <c r="I82" s="213"/>
      <c r="J82" s="65"/>
      <c r="K82" s="213"/>
      <c r="L82" s="65"/>
      <c r="M82" s="254"/>
      <c r="N82" s="66"/>
      <c r="O82" s="66"/>
      <c r="S82" s="84">
        <f>IF('種目情報'!A75="","",'種目情報'!A75)</f>
      </c>
      <c r="T82" s="85">
        <f>IF('種目情報'!E75="","",'種目情報'!E75)</f>
      </c>
      <c r="V82" s="6">
        <f t="shared" si="34"/>
      </c>
      <c r="W82" s="6">
        <f t="shared" si="35"/>
      </c>
      <c r="X82" s="6">
        <f t="shared" si="36"/>
      </c>
      <c r="Y82" s="6">
        <f t="shared" si="37"/>
      </c>
      <c r="Z82" s="6">
        <f t="shared" si="38"/>
      </c>
      <c r="AA82" s="12">
        <f>IF(F82="男",data_kyogisha!A74,"")</f>
      </c>
      <c r="AB82" s="6">
        <f t="shared" si="30"/>
      </c>
      <c r="AC82" s="6">
        <f t="shared" si="31"/>
      </c>
      <c r="AD82" s="6">
        <f t="shared" si="39"/>
      </c>
      <c r="AE82" s="6">
        <f t="shared" si="32"/>
      </c>
      <c r="AF82" s="6">
        <f t="shared" si="40"/>
      </c>
      <c r="AG82" s="6">
        <f>IF(F82="女",data_kyogisha!A74,"")</f>
      </c>
      <c r="AH82" s="2">
        <f t="shared" si="41"/>
        <v>0</v>
      </c>
      <c r="AI82" s="2">
        <f t="shared" si="33"/>
      </c>
      <c r="AJ82" s="2">
        <f t="shared" si="43"/>
        <v>0</v>
      </c>
      <c r="AK82" s="2">
        <f t="shared" si="42"/>
      </c>
      <c r="AL82" s="2">
        <f t="shared" si="18"/>
        <v>0</v>
      </c>
      <c r="AM82" s="2">
        <f t="shared" si="19"/>
      </c>
      <c r="AN82" s="2">
        <f t="shared" si="44"/>
        <v>0</v>
      </c>
      <c r="AO82" s="2">
        <f t="shared" si="45"/>
      </c>
    </row>
    <row r="83" spans="1:41" ht="14.25">
      <c r="A83" s="38">
        <v>74</v>
      </c>
      <c r="B83" s="63"/>
      <c r="C83" s="63"/>
      <c r="D83" s="63"/>
      <c r="E83" s="236"/>
      <c r="F83" s="63"/>
      <c r="G83" s="64"/>
      <c r="H83" s="65"/>
      <c r="I83" s="213"/>
      <c r="J83" s="65"/>
      <c r="K83" s="213"/>
      <c r="L83" s="65"/>
      <c r="M83" s="254"/>
      <c r="N83" s="66"/>
      <c r="O83" s="66"/>
      <c r="S83" s="84">
        <f>IF('種目情報'!A76="","",'種目情報'!A76)</f>
      </c>
      <c r="T83" s="85">
        <f>IF('種目情報'!E76="","",'種目情報'!E76)</f>
      </c>
      <c r="V83" s="6">
        <f t="shared" si="34"/>
      </c>
      <c r="W83" s="6">
        <f t="shared" si="35"/>
      </c>
      <c r="X83" s="6">
        <f t="shared" si="36"/>
      </c>
      <c r="Y83" s="6">
        <f t="shared" si="37"/>
      </c>
      <c r="Z83" s="6">
        <f t="shared" si="38"/>
      </c>
      <c r="AA83" s="12">
        <f>IF(F83="男",data_kyogisha!A75,"")</f>
      </c>
      <c r="AB83" s="6">
        <f t="shared" si="30"/>
      </c>
      <c r="AC83" s="6">
        <f t="shared" si="31"/>
      </c>
      <c r="AD83" s="6">
        <f t="shared" si="39"/>
      </c>
      <c r="AE83" s="6">
        <f t="shared" si="32"/>
      </c>
      <c r="AF83" s="6">
        <f t="shared" si="40"/>
      </c>
      <c r="AG83" s="6">
        <f>IF(F83="女",data_kyogisha!A75,"")</f>
      </c>
      <c r="AH83" s="2">
        <f t="shared" si="41"/>
        <v>0</v>
      </c>
      <c r="AI83" s="2">
        <f t="shared" si="33"/>
      </c>
      <c r="AJ83" s="2">
        <f t="shared" si="43"/>
        <v>0</v>
      </c>
      <c r="AK83" s="2">
        <f t="shared" si="42"/>
      </c>
      <c r="AL83" s="2">
        <f t="shared" si="18"/>
        <v>0</v>
      </c>
      <c r="AM83" s="2">
        <f t="shared" si="19"/>
      </c>
      <c r="AN83" s="2">
        <f t="shared" si="44"/>
        <v>0</v>
      </c>
      <c r="AO83" s="2">
        <f t="shared" si="45"/>
      </c>
    </row>
    <row r="84" spans="1:41" ht="14.25">
      <c r="A84" s="38">
        <v>75</v>
      </c>
      <c r="B84" s="63"/>
      <c r="C84" s="63"/>
      <c r="D84" s="63"/>
      <c r="E84" s="236"/>
      <c r="F84" s="63"/>
      <c r="G84" s="64"/>
      <c r="H84" s="65"/>
      <c r="I84" s="213"/>
      <c r="J84" s="65"/>
      <c r="K84" s="213"/>
      <c r="L84" s="65"/>
      <c r="M84" s="254"/>
      <c r="N84" s="66"/>
      <c r="O84" s="66"/>
      <c r="S84" s="84">
        <f>IF('種目情報'!A77="","",'種目情報'!A77)</f>
      </c>
      <c r="T84" s="85">
        <f>IF('種目情報'!E77="","",'種目情報'!E77)</f>
      </c>
      <c r="V84" s="6">
        <f t="shared" si="34"/>
      </c>
      <c r="W84" s="6">
        <f t="shared" si="35"/>
      </c>
      <c r="X84" s="6">
        <f t="shared" si="36"/>
      </c>
      <c r="Y84" s="6">
        <f t="shared" si="37"/>
      </c>
      <c r="Z84" s="6">
        <f t="shared" si="38"/>
      </c>
      <c r="AA84" s="12">
        <f>IF(F84="男",data_kyogisha!A76,"")</f>
      </c>
      <c r="AB84" s="6">
        <f t="shared" si="30"/>
      </c>
      <c r="AC84" s="6">
        <f t="shared" si="31"/>
      </c>
      <c r="AD84" s="6">
        <f t="shared" si="39"/>
      </c>
      <c r="AE84" s="6">
        <f t="shared" si="32"/>
      </c>
      <c r="AF84" s="6">
        <f t="shared" si="40"/>
      </c>
      <c r="AG84" s="6">
        <f>IF(F84="女",data_kyogisha!A76,"")</f>
      </c>
      <c r="AH84" s="2">
        <f t="shared" si="41"/>
        <v>0</v>
      </c>
      <c r="AI84" s="2">
        <f t="shared" si="33"/>
      </c>
      <c r="AJ84" s="2">
        <f t="shared" si="43"/>
        <v>0</v>
      </c>
      <c r="AK84" s="2">
        <f t="shared" si="42"/>
      </c>
      <c r="AL84" s="2">
        <f aca="true" t="shared" si="46" ref="AL84:AL99">IF(AND(F84="女",N84="○"),AL83+1,AL83)</f>
        <v>0</v>
      </c>
      <c r="AM84" s="2">
        <f aca="true" t="shared" si="47" ref="AM84:AM99">IF(AND(F84="女",N84="○"),B84,"")</f>
      </c>
      <c r="AN84" s="2">
        <f t="shared" si="44"/>
        <v>0</v>
      </c>
      <c r="AO84" s="2">
        <f t="shared" si="45"/>
      </c>
    </row>
    <row r="85" spans="1:41" ht="14.25">
      <c r="A85" s="38">
        <v>76</v>
      </c>
      <c r="B85" s="63"/>
      <c r="C85" s="63"/>
      <c r="D85" s="63"/>
      <c r="E85" s="236"/>
      <c r="F85" s="63"/>
      <c r="G85" s="64"/>
      <c r="H85" s="65"/>
      <c r="I85" s="213"/>
      <c r="J85" s="65"/>
      <c r="K85" s="213"/>
      <c r="L85" s="65"/>
      <c r="M85" s="254"/>
      <c r="N85" s="66"/>
      <c r="O85" s="66"/>
      <c r="S85" s="84">
        <f>IF('種目情報'!A78="","",'種目情報'!A78)</f>
      </c>
      <c r="T85" s="85">
        <f>IF('種目情報'!E78="","",'種目情報'!E78)</f>
      </c>
      <c r="V85" s="6">
        <f t="shared" si="34"/>
      </c>
      <c r="W85" s="6">
        <f t="shared" si="35"/>
      </c>
      <c r="X85" s="6">
        <f t="shared" si="36"/>
      </c>
      <c r="Y85" s="6">
        <f t="shared" si="37"/>
      </c>
      <c r="Z85" s="6">
        <f t="shared" si="38"/>
      </c>
      <c r="AA85" s="12">
        <f>IF(F85="男",data_kyogisha!A77,"")</f>
      </c>
      <c r="AB85" s="6">
        <f t="shared" si="30"/>
      </c>
      <c r="AC85" s="6">
        <f t="shared" si="31"/>
      </c>
      <c r="AD85" s="6">
        <f t="shared" si="39"/>
      </c>
      <c r="AE85" s="6">
        <f t="shared" si="32"/>
      </c>
      <c r="AF85" s="6">
        <f t="shared" si="40"/>
      </c>
      <c r="AG85" s="6">
        <f>IF(F85="女",data_kyogisha!A77,"")</f>
      </c>
      <c r="AH85" s="2">
        <f t="shared" si="41"/>
        <v>0</v>
      </c>
      <c r="AI85" s="2">
        <f t="shared" si="33"/>
      </c>
      <c r="AJ85" s="2">
        <f t="shared" si="43"/>
        <v>0</v>
      </c>
      <c r="AK85" s="2">
        <f t="shared" si="42"/>
      </c>
      <c r="AL85" s="2">
        <f t="shared" si="46"/>
        <v>0</v>
      </c>
      <c r="AM85" s="2">
        <f t="shared" si="47"/>
      </c>
      <c r="AN85" s="2">
        <f t="shared" si="44"/>
        <v>0</v>
      </c>
      <c r="AO85" s="2">
        <f t="shared" si="45"/>
      </c>
    </row>
    <row r="86" spans="1:41" ht="14.25">
      <c r="A86" s="38">
        <v>77</v>
      </c>
      <c r="B86" s="63"/>
      <c r="C86" s="63"/>
      <c r="D86" s="63"/>
      <c r="E86" s="236"/>
      <c r="F86" s="63"/>
      <c r="G86" s="64"/>
      <c r="H86" s="65"/>
      <c r="I86" s="213"/>
      <c r="J86" s="65"/>
      <c r="K86" s="213"/>
      <c r="L86" s="65"/>
      <c r="M86" s="254"/>
      <c r="N86" s="66"/>
      <c r="O86" s="66"/>
      <c r="S86" s="84">
        <f>IF('種目情報'!A79="","",'種目情報'!A79)</f>
      </c>
      <c r="T86" s="85">
        <f>IF('種目情報'!E79="","",'種目情報'!E79)</f>
      </c>
      <c r="V86" s="6">
        <f t="shared" si="34"/>
      </c>
      <c r="W86" s="6">
        <f t="shared" si="35"/>
      </c>
      <c r="X86" s="6">
        <f t="shared" si="36"/>
      </c>
      <c r="Y86" s="6">
        <f t="shared" si="37"/>
      </c>
      <c r="Z86" s="6">
        <f t="shared" si="38"/>
      </c>
      <c r="AA86" s="12">
        <f>IF(F86="男",data_kyogisha!A78,"")</f>
      </c>
      <c r="AB86" s="6">
        <f t="shared" si="30"/>
      </c>
      <c r="AC86" s="6">
        <f t="shared" si="31"/>
      </c>
      <c r="AD86" s="6">
        <f t="shared" si="39"/>
      </c>
      <c r="AE86" s="6">
        <f t="shared" si="32"/>
      </c>
      <c r="AF86" s="6">
        <f t="shared" si="40"/>
      </c>
      <c r="AG86" s="6">
        <f>IF(F86="女",data_kyogisha!A78,"")</f>
      </c>
      <c r="AH86" s="2">
        <f t="shared" si="41"/>
        <v>0</v>
      </c>
      <c r="AI86" s="2">
        <f t="shared" si="33"/>
      </c>
      <c r="AJ86" s="2">
        <f t="shared" si="43"/>
        <v>0</v>
      </c>
      <c r="AK86" s="2">
        <f t="shared" si="42"/>
      </c>
      <c r="AL86" s="2">
        <f t="shared" si="46"/>
        <v>0</v>
      </c>
      <c r="AM86" s="2">
        <f t="shared" si="47"/>
      </c>
      <c r="AN86" s="2">
        <f t="shared" si="44"/>
        <v>0</v>
      </c>
      <c r="AO86" s="2">
        <f t="shared" si="45"/>
      </c>
    </row>
    <row r="87" spans="1:41" ht="14.25">
      <c r="A87" s="38">
        <v>78</v>
      </c>
      <c r="B87" s="63"/>
      <c r="C87" s="63"/>
      <c r="D87" s="63"/>
      <c r="E87" s="236"/>
      <c r="F87" s="63"/>
      <c r="G87" s="64"/>
      <c r="H87" s="65"/>
      <c r="I87" s="213"/>
      <c r="J87" s="65"/>
      <c r="K87" s="213"/>
      <c r="L87" s="65"/>
      <c r="M87" s="254"/>
      <c r="N87" s="66"/>
      <c r="O87" s="66"/>
      <c r="S87" s="84">
        <f>IF('種目情報'!A80="","",'種目情報'!A80)</f>
      </c>
      <c r="T87" s="85">
        <f>IF('種目情報'!E80="","",'種目情報'!E80)</f>
      </c>
      <c r="V87" s="6">
        <f t="shared" si="34"/>
      </c>
      <c r="W87" s="6">
        <f t="shared" si="35"/>
      </c>
      <c r="X87" s="6">
        <f t="shared" si="36"/>
      </c>
      <c r="Y87" s="6">
        <f t="shared" si="37"/>
      </c>
      <c r="Z87" s="6">
        <f t="shared" si="38"/>
      </c>
      <c r="AA87" s="12">
        <f>IF(F87="男",data_kyogisha!A79,"")</f>
      </c>
      <c r="AB87" s="6">
        <f t="shared" si="30"/>
      </c>
      <c r="AC87" s="6">
        <f t="shared" si="31"/>
      </c>
      <c r="AD87" s="6">
        <f t="shared" si="39"/>
      </c>
      <c r="AE87" s="6">
        <f t="shared" si="32"/>
      </c>
      <c r="AF87" s="6">
        <f t="shared" si="40"/>
      </c>
      <c r="AG87" s="6">
        <f>IF(F87="女",data_kyogisha!A79,"")</f>
      </c>
      <c r="AH87" s="2">
        <f t="shared" si="41"/>
        <v>0</v>
      </c>
      <c r="AI87" s="2">
        <f t="shared" si="33"/>
      </c>
      <c r="AJ87" s="2">
        <f t="shared" si="43"/>
        <v>0</v>
      </c>
      <c r="AK87" s="2">
        <f t="shared" si="42"/>
      </c>
      <c r="AL87" s="2">
        <f t="shared" si="46"/>
        <v>0</v>
      </c>
      <c r="AM87" s="2">
        <f t="shared" si="47"/>
      </c>
      <c r="AN87" s="2">
        <f t="shared" si="44"/>
        <v>0</v>
      </c>
      <c r="AO87" s="2">
        <f t="shared" si="45"/>
      </c>
    </row>
    <row r="88" spans="1:41" ht="14.25">
      <c r="A88" s="38">
        <v>79</v>
      </c>
      <c r="B88" s="63"/>
      <c r="C88" s="63"/>
      <c r="D88" s="63"/>
      <c r="E88" s="236"/>
      <c r="F88" s="63"/>
      <c r="G88" s="64"/>
      <c r="H88" s="65"/>
      <c r="I88" s="213"/>
      <c r="J88" s="65"/>
      <c r="K88" s="213"/>
      <c r="L88" s="65"/>
      <c r="M88" s="254"/>
      <c r="N88" s="66"/>
      <c r="O88" s="66"/>
      <c r="S88" s="84">
        <f>IF('種目情報'!A81="","",'種目情報'!A81)</f>
      </c>
      <c r="T88" s="85">
        <f>IF('種目情報'!E81="","",'種目情報'!E81)</f>
      </c>
      <c r="V88" s="6">
        <f t="shared" si="34"/>
      </c>
      <c r="W88" s="6">
        <f t="shared" si="35"/>
      </c>
      <c r="X88" s="6">
        <f t="shared" si="36"/>
      </c>
      <c r="Y88" s="6">
        <f t="shared" si="37"/>
      </c>
      <c r="Z88" s="6">
        <f t="shared" si="38"/>
      </c>
      <c r="AA88" s="12">
        <f>IF(F88="男",data_kyogisha!A80,"")</f>
      </c>
      <c r="AB88" s="6">
        <f t="shared" si="30"/>
      </c>
      <c r="AC88" s="6">
        <f t="shared" si="31"/>
      </c>
      <c r="AD88" s="6">
        <f t="shared" si="39"/>
      </c>
      <c r="AE88" s="6">
        <f t="shared" si="32"/>
      </c>
      <c r="AF88" s="6">
        <f t="shared" si="40"/>
      </c>
      <c r="AG88" s="6">
        <f>IF(F88="女",data_kyogisha!A80,"")</f>
      </c>
      <c r="AH88" s="2">
        <f t="shared" si="41"/>
        <v>0</v>
      </c>
      <c r="AI88" s="2">
        <f t="shared" si="33"/>
      </c>
      <c r="AJ88" s="2">
        <f t="shared" si="43"/>
        <v>0</v>
      </c>
      <c r="AK88" s="2">
        <f t="shared" si="42"/>
      </c>
      <c r="AL88" s="2">
        <f t="shared" si="46"/>
        <v>0</v>
      </c>
      <c r="AM88" s="2">
        <f t="shared" si="47"/>
      </c>
      <c r="AN88" s="2">
        <f t="shared" si="44"/>
        <v>0</v>
      </c>
      <c r="AO88" s="2">
        <f t="shared" si="45"/>
      </c>
    </row>
    <row r="89" spans="1:41" ht="14.25">
      <c r="A89" s="38">
        <v>80</v>
      </c>
      <c r="B89" s="63"/>
      <c r="C89" s="63"/>
      <c r="D89" s="63"/>
      <c r="E89" s="236"/>
      <c r="F89" s="63"/>
      <c r="G89" s="64"/>
      <c r="H89" s="65"/>
      <c r="I89" s="213"/>
      <c r="J89" s="65"/>
      <c r="K89" s="213"/>
      <c r="L89" s="65"/>
      <c r="M89" s="254"/>
      <c r="N89" s="66"/>
      <c r="O89" s="66"/>
      <c r="S89" s="84">
        <f>IF('種目情報'!A82="","",'種目情報'!A82)</f>
      </c>
      <c r="T89" s="85">
        <f>IF('種目情報'!E82="","",'種目情報'!E82)</f>
      </c>
      <c r="V89" s="6">
        <f t="shared" si="34"/>
      </c>
      <c r="W89" s="6">
        <f t="shared" si="35"/>
      </c>
      <c r="X89" s="6">
        <f t="shared" si="36"/>
      </c>
      <c r="Y89" s="6">
        <f t="shared" si="37"/>
      </c>
      <c r="Z89" s="6">
        <f t="shared" si="38"/>
      </c>
      <c r="AA89" s="12">
        <f>IF(F89="男",data_kyogisha!A81,"")</f>
      </c>
      <c r="AB89" s="6">
        <f t="shared" si="30"/>
      </c>
      <c r="AC89" s="6">
        <f t="shared" si="31"/>
      </c>
      <c r="AD89" s="6">
        <f t="shared" si="39"/>
      </c>
      <c r="AE89" s="6">
        <f t="shared" si="32"/>
      </c>
      <c r="AF89" s="6">
        <f t="shared" si="40"/>
      </c>
      <c r="AG89" s="6">
        <f>IF(F89="女",data_kyogisha!A81,"")</f>
      </c>
      <c r="AH89" s="2">
        <f t="shared" si="41"/>
        <v>0</v>
      </c>
      <c r="AI89" s="2">
        <f t="shared" si="33"/>
      </c>
      <c r="AJ89" s="2">
        <f t="shared" si="43"/>
        <v>0</v>
      </c>
      <c r="AK89" s="2">
        <f t="shared" si="42"/>
      </c>
      <c r="AL89" s="2">
        <f t="shared" si="46"/>
        <v>0</v>
      </c>
      <c r="AM89" s="2">
        <f t="shared" si="47"/>
      </c>
      <c r="AN89" s="2">
        <f t="shared" si="44"/>
        <v>0</v>
      </c>
      <c r="AO89" s="2">
        <f t="shared" si="45"/>
      </c>
    </row>
    <row r="90" spans="1:41" ht="14.25">
      <c r="A90" s="38">
        <v>81</v>
      </c>
      <c r="B90" s="63"/>
      <c r="C90" s="63"/>
      <c r="D90" s="63"/>
      <c r="E90" s="236"/>
      <c r="F90" s="63"/>
      <c r="G90" s="64"/>
      <c r="H90" s="65"/>
      <c r="I90" s="213"/>
      <c r="J90" s="65"/>
      <c r="K90" s="213"/>
      <c r="L90" s="65"/>
      <c r="M90" s="254"/>
      <c r="N90" s="66"/>
      <c r="O90" s="66"/>
      <c r="S90" s="84">
        <f>IF('種目情報'!A83="","",'種目情報'!A83)</f>
      </c>
      <c r="T90" s="85">
        <f>IF('種目情報'!E83="","",'種目情報'!E83)</f>
      </c>
      <c r="V90" s="6">
        <f t="shared" si="34"/>
      </c>
      <c r="W90" s="6">
        <f t="shared" si="35"/>
      </c>
      <c r="X90" s="6">
        <f t="shared" si="36"/>
      </c>
      <c r="Y90" s="6">
        <f t="shared" si="37"/>
      </c>
      <c r="Z90" s="6">
        <f t="shared" si="38"/>
      </c>
      <c r="AA90" s="12">
        <f>IF(F90="男",data_kyogisha!A82,"")</f>
      </c>
      <c r="AB90" s="6">
        <f t="shared" si="30"/>
      </c>
      <c r="AC90" s="6">
        <f t="shared" si="31"/>
      </c>
      <c r="AD90" s="6">
        <f t="shared" si="39"/>
      </c>
      <c r="AE90" s="6">
        <f t="shared" si="32"/>
      </c>
      <c r="AF90" s="6">
        <f t="shared" si="40"/>
      </c>
      <c r="AG90" s="6">
        <f>IF(F90="女",data_kyogisha!A82,"")</f>
      </c>
      <c r="AH90" s="2">
        <f t="shared" si="41"/>
        <v>0</v>
      </c>
      <c r="AI90" s="2">
        <f t="shared" si="33"/>
      </c>
      <c r="AJ90" s="2">
        <f t="shared" si="43"/>
        <v>0</v>
      </c>
      <c r="AK90" s="2">
        <f t="shared" si="42"/>
      </c>
      <c r="AL90" s="2">
        <f t="shared" si="46"/>
        <v>0</v>
      </c>
      <c r="AM90" s="2">
        <f t="shared" si="47"/>
      </c>
      <c r="AN90" s="2">
        <f t="shared" si="44"/>
        <v>0</v>
      </c>
      <c r="AO90" s="2">
        <f t="shared" si="45"/>
      </c>
    </row>
    <row r="91" spans="1:41" ht="14.25">
      <c r="A91" s="38">
        <v>82</v>
      </c>
      <c r="B91" s="63"/>
      <c r="C91" s="63"/>
      <c r="D91" s="63"/>
      <c r="E91" s="236"/>
      <c r="F91" s="63"/>
      <c r="G91" s="64"/>
      <c r="H91" s="65"/>
      <c r="I91" s="213"/>
      <c r="J91" s="65"/>
      <c r="K91" s="213"/>
      <c r="L91" s="65"/>
      <c r="M91" s="254"/>
      <c r="N91" s="66"/>
      <c r="O91" s="66"/>
      <c r="S91" s="84">
        <f>IF('種目情報'!A84="","",'種目情報'!A84)</f>
      </c>
      <c r="T91" s="85">
        <f>IF('種目情報'!E84="","",'種目情報'!E84)</f>
      </c>
      <c r="V91" s="6">
        <f t="shared" si="34"/>
      </c>
      <c r="W91" s="6">
        <f t="shared" si="35"/>
      </c>
      <c r="X91" s="6">
        <f t="shared" si="36"/>
      </c>
      <c r="Y91" s="6">
        <f t="shared" si="37"/>
      </c>
      <c r="Z91" s="6">
        <f t="shared" si="38"/>
      </c>
      <c r="AA91" s="12">
        <f>IF(F91="男",data_kyogisha!A83,"")</f>
      </c>
      <c r="AB91" s="6">
        <f t="shared" si="30"/>
      </c>
      <c r="AC91" s="6">
        <f t="shared" si="31"/>
      </c>
      <c r="AD91" s="6">
        <f t="shared" si="39"/>
      </c>
      <c r="AE91" s="6">
        <f t="shared" si="32"/>
      </c>
      <c r="AF91" s="6">
        <f t="shared" si="40"/>
      </c>
      <c r="AG91" s="6">
        <f>IF(F91="女",data_kyogisha!A83,"")</f>
      </c>
      <c r="AH91" s="2">
        <f t="shared" si="41"/>
        <v>0</v>
      </c>
      <c r="AI91" s="2">
        <f t="shared" si="33"/>
      </c>
      <c r="AJ91" s="2">
        <f t="shared" si="43"/>
        <v>0</v>
      </c>
      <c r="AK91" s="2">
        <f t="shared" si="42"/>
      </c>
      <c r="AL91" s="2">
        <f t="shared" si="46"/>
        <v>0</v>
      </c>
      <c r="AM91" s="2">
        <f t="shared" si="47"/>
      </c>
      <c r="AN91" s="2">
        <f t="shared" si="44"/>
        <v>0</v>
      </c>
      <c r="AO91" s="2">
        <f t="shared" si="45"/>
      </c>
    </row>
    <row r="92" spans="1:41" ht="14.25">
      <c r="A92" s="38">
        <v>83</v>
      </c>
      <c r="B92" s="63"/>
      <c r="C92" s="63"/>
      <c r="D92" s="63"/>
      <c r="E92" s="236"/>
      <c r="F92" s="63"/>
      <c r="G92" s="64"/>
      <c r="H92" s="65"/>
      <c r="I92" s="213"/>
      <c r="J92" s="65"/>
      <c r="K92" s="213"/>
      <c r="L92" s="65"/>
      <c r="M92" s="254"/>
      <c r="N92" s="66"/>
      <c r="O92" s="66"/>
      <c r="V92" s="6">
        <f t="shared" si="34"/>
      </c>
      <c r="W92" s="6">
        <f t="shared" si="35"/>
      </c>
      <c r="X92" s="6">
        <f t="shared" si="36"/>
      </c>
      <c r="Y92" s="6">
        <f t="shared" si="37"/>
      </c>
      <c r="Z92" s="6">
        <f t="shared" si="38"/>
      </c>
      <c r="AA92" s="12">
        <f>IF(F92="男",data_kyogisha!A84,"")</f>
      </c>
      <c r="AB92" s="6">
        <f t="shared" si="30"/>
      </c>
      <c r="AC92" s="6">
        <f t="shared" si="31"/>
      </c>
      <c r="AD92" s="6">
        <f t="shared" si="39"/>
      </c>
      <c r="AE92" s="6">
        <f t="shared" si="32"/>
      </c>
      <c r="AF92" s="6">
        <f t="shared" si="40"/>
      </c>
      <c r="AG92" s="6">
        <f>IF(F92="女",data_kyogisha!A84,"")</f>
      </c>
      <c r="AH92" s="2">
        <f t="shared" si="41"/>
        <v>0</v>
      </c>
      <c r="AI92" s="2">
        <f t="shared" si="33"/>
      </c>
      <c r="AJ92" s="2">
        <f t="shared" si="43"/>
        <v>0</v>
      </c>
      <c r="AK92" s="2">
        <f t="shared" si="42"/>
      </c>
      <c r="AL92" s="2">
        <f t="shared" si="46"/>
        <v>0</v>
      </c>
      <c r="AM92" s="2">
        <f t="shared" si="47"/>
      </c>
      <c r="AN92" s="2">
        <f t="shared" si="44"/>
        <v>0</v>
      </c>
      <c r="AO92" s="2">
        <f t="shared" si="45"/>
      </c>
    </row>
    <row r="93" spans="1:41" ht="14.25">
      <c r="A93" s="38">
        <v>84</v>
      </c>
      <c r="B93" s="63"/>
      <c r="C93" s="63"/>
      <c r="D93" s="63"/>
      <c r="E93" s="236"/>
      <c r="F93" s="63"/>
      <c r="G93" s="64"/>
      <c r="H93" s="65"/>
      <c r="I93" s="213"/>
      <c r="J93" s="65"/>
      <c r="K93" s="213"/>
      <c r="L93" s="65"/>
      <c r="M93" s="254"/>
      <c r="N93" s="66"/>
      <c r="O93" s="66"/>
      <c r="V93" s="6">
        <f t="shared" si="34"/>
      </c>
      <c r="W93" s="6">
        <f t="shared" si="35"/>
      </c>
      <c r="X93" s="6">
        <f t="shared" si="36"/>
      </c>
      <c r="Y93" s="6">
        <f t="shared" si="37"/>
      </c>
      <c r="Z93" s="6">
        <f t="shared" si="38"/>
      </c>
      <c r="AA93" s="12">
        <f>IF(F93="男",data_kyogisha!A85,"")</f>
      </c>
      <c r="AB93" s="6">
        <f t="shared" si="30"/>
      </c>
      <c r="AC93" s="6">
        <f t="shared" si="31"/>
      </c>
      <c r="AD93" s="6">
        <f t="shared" si="39"/>
      </c>
      <c r="AE93" s="6">
        <f t="shared" si="32"/>
      </c>
      <c r="AF93" s="6">
        <f t="shared" si="40"/>
      </c>
      <c r="AG93" s="6">
        <f>IF(F93="女",data_kyogisha!A85,"")</f>
      </c>
      <c r="AH93" s="2">
        <f t="shared" si="41"/>
        <v>0</v>
      </c>
      <c r="AI93" s="2">
        <f t="shared" si="33"/>
      </c>
      <c r="AJ93" s="2">
        <f t="shared" si="43"/>
        <v>0</v>
      </c>
      <c r="AK93" s="2">
        <f t="shared" si="42"/>
      </c>
      <c r="AL93" s="2">
        <f t="shared" si="46"/>
        <v>0</v>
      </c>
      <c r="AM93" s="2">
        <f t="shared" si="47"/>
      </c>
      <c r="AN93" s="2">
        <f t="shared" si="44"/>
        <v>0</v>
      </c>
      <c r="AO93" s="2">
        <f t="shared" si="45"/>
      </c>
    </row>
    <row r="94" spans="1:41" ht="14.25">
      <c r="A94" s="38">
        <v>85</v>
      </c>
      <c r="B94" s="63"/>
      <c r="C94" s="63"/>
      <c r="D94" s="63"/>
      <c r="E94" s="236"/>
      <c r="F94" s="63"/>
      <c r="G94" s="64"/>
      <c r="H94" s="65"/>
      <c r="I94" s="213"/>
      <c r="J94" s="65"/>
      <c r="K94" s="213"/>
      <c r="L94" s="65"/>
      <c r="M94" s="254"/>
      <c r="N94" s="66"/>
      <c r="O94" s="66"/>
      <c r="V94" s="6">
        <f t="shared" si="34"/>
      </c>
      <c r="W94" s="6">
        <f t="shared" si="35"/>
      </c>
      <c r="X94" s="6">
        <f t="shared" si="36"/>
      </c>
      <c r="Y94" s="6">
        <f t="shared" si="37"/>
      </c>
      <c r="Z94" s="6">
        <f t="shared" si="38"/>
      </c>
      <c r="AA94" s="12">
        <f>IF(F94="男",data_kyogisha!A86,"")</f>
      </c>
      <c r="AB94" s="6">
        <f t="shared" si="30"/>
      </c>
      <c r="AC94" s="6">
        <f t="shared" si="31"/>
      </c>
      <c r="AD94" s="6">
        <f t="shared" si="39"/>
      </c>
      <c r="AE94" s="6">
        <f t="shared" si="32"/>
      </c>
      <c r="AF94" s="6">
        <f t="shared" si="40"/>
      </c>
      <c r="AG94" s="6">
        <f>IF(F94="女",data_kyogisha!A86,"")</f>
      </c>
      <c r="AH94" s="2">
        <f t="shared" si="41"/>
        <v>0</v>
      </c>
      <c r="AI94" s="2">
        <f t="shared" si="33"/>
      </c>
      <c r="AJ94" s="2">
        <f t="shared" si="43"/>
        <v>0</v>
      </c>
      <c r="AK94" s="2">
        <f t="shared" si="42"/>
      </c>
      <c r="AL94" s="2">
        <f t="shared" si="46"/>
        <v>0</v>
      </c>
      <c r="AM94" s="2">
        <f t="shared" si="47"/>
      </c>
      <c r="AN94" s="2">
        <f t="shared" si="44"/>
        <v>0</v>
      </c>
      <c r="AO94" s="2">
        <f t="shared" si="45"/>
      </c>
    </row>
    <row r="95" spans="1:41" ht="14.25">
      <c r="A95" s="38">
        <v>86</v>
      </c>
      <c r="B95" s="63"/>
      <c r="C95" s="63"/>
      <c r="D95" s="63"/>
      <c r="E95" s="236"/>
      <c r="F95" s="63"/>
      <c r="G95" s="64"/>
      <c r="H95" s="65"/>
      <c r="I95" s="213"/>
      <c r="J95" s="65"/>
      <c r="K95" s="213"/>
      <c r="L95" s="65"/>
      <c r="M95" s="254"/>
      <c r="N95" s="66"/>
      <c r="O95" s="66"/>
      <c r="V95" s="6">
        <f t="shared" si="34"/>
      </c>
      <c r="W95" s="6">
        <f t="shared" si="35"/>
      </c>
      <c r="X95" s="6">
        <f t="shared" si="36"/>
      </c>
      <c r="Y95" s="6">
        <f t="shared" si="37"/>
      </c>
      <c r="Z95" s="6">
        <f t="shared" si="38"/>
      </c>
      <c r="AA95" s="12">
        <f>IF(F95="男",data_kyogisha!A87,"")</f>
      </c>
      <c r="AB95" s="6">
        <f t="shared" si="30"/>
      </c>
      <c r="AC95" s="6">
        <f t="shared" si="31"/>
      </c>
      <c r="AD95" s="6">
        <f t="shared" si="39"/>
      </c>
      <c r="AE95" s="6">
        <f t="shared" si="32"/>
      </c>
      <c r="AF95" s="6">
        <f t="shared" si="40"/>
      </c>
      <c r="AG95" s="6">
        <f>IF(F95="女",data_kyogisha!A87,"")</f>
      </c>
      <c r="AH95" s="2">
        <f t="shared" si="41"/>
        <v>0</v>
      </c>
      <c r="AI95" s="2">
        <f t="shared" si="33"/>
      </c>
      <c r="AJ95" s="2">
        <f t="shared" si="43"/>
        <v>0</v>
      </c>
      <c r="AK95" s="2">
        <f t="shared" si="42"/>
      </c>
      <c r="AL95" s="2">
        <f t="shared" si="46"/>
        <v>0</v>
      </c>
      <c r="AM95" s="2">
        <f t="shared" si="47"/>
      </c>
      <c r="AN95" s="2">
        <f t="shared" si="44"/>
        <v>0</v>
      </c>
      <c r="AO95" s="2">
        <f t="shared" si="45"/>
      </c>
    </row>
    <row r="96" spans="1:41" ht="14.25">
      <c r="A96" s="38">
        <v>87</v>
      </c>
      <c r="B96" s="63"/>
      <c r="C96" s="63"/>
      <c r="D96" s="63"/>
      <c r="E96" s="236"/>
      <c r="F96" s="63"/>
      <c r="G96" s="64"/>
      <c r="H96" s="65"/>
      <c r="I96" s="213"/>
      <c r="J96" s="65"/>
      <c r="K96" s="213"/>
      <c r="L96" s="65"/>
      <c r="M96" s="254"/>
      <c r="N96" s="66"/>
      <c r="O96" s="66"/>
      <c r="V96" s="6">
        <f t="shared" si="34"/>
      </c>
      <c r="W96" s="6">
        <f t="shared" si="35"/>
      </c>
      <c r="X96" s="6">
        <f t="shared" si="36"/>
      </c>
      <c r="Y96" s="6">
        <f t="shared" si="37"/>
      </c>
      <c r="Z96" s="6">
        <f t="shared" si="38"/>
      </c>
      <c r="AA96" s="12">
        <f>IF(F96="男",data_kyogisha!A88,"")</f>
      </c>
      <c r="AB96" s="6">
        <f t="shared" si="30"/>
      </c>
      <c r="AC96" s="6">
        <f t="shared" si="31"/>
      </c>
      <c r="AD96" s="6">
        <f t="shared" si="39"/>
      </c>
      <c r="AE96" s="6">
        <f t="shared" si="32"/>
      </c>
      <c r="AF96" s="6">
        <f t="shared" si="40"/>
      </c>
      <c r="AG96" s="6">
        <f>IF(F96="女",data_kyogisha!A88,"")</f>
      </c>
      <c r="AH96" s="2">
        <f t="shared" si="41"/>
        <v>0</v>
      </c>
      <c r="AI96" s="2">
        <f t="shared" si="33"/>
      </c>
      <c r="AJ96" s="2">
        <f t="shared" si="43"/>
        <v>0</v>
      </c>
      <c r="AK96" s="2">
        <f t="shared" si="42"/>
      </c>
      <c r="AL96" s="2">
        <f t="shared" si="46"/>
        <v>0</v>
      </c>
      <c r="AM96" s="2">
        <f t="shared" si="47"/>
      </c>
      <c r="AN96" s="2">
        <f t="shared" si="44"/>
        <v>0</v>
      </c>
      <c r="AO96" s="2">
        <f t="shared" si="45"/>
      </c>
    </row>
    <row r="97" spans="1:41" ht="14.25">
      <c r="A97" s="38">
        <v>88</v>
      </c>
      <c r="B97" s="63"/>
      <c r="C97" s="63"/>
      <c r="D97" s="63"/>
      <c r="E97" s="236"/>
      <c r="F97" s="63"/>
      <c r="G97" s="64"/>
      <c r="H97" s="65"/>
      <c r="I97" s="213"/>
      <c r="J97" s="65"/>
      <c r="K97" s="213"/>
      <c r="L97" s="65"/>
      <c r="M97" s="254"/>
      <c r="N97" s="66"/>
      <c r="O97" s="66"/>
      <c r="V97" s="6">
        <f t="shared" si="34"/>
      </c>
      <c r="W97" s="6">
        <f t="shared" si="35"/>
      </c>
      <c r="X97" s="6">
        <f t="shared" si="36"/>
      </c>
      <c r="Y97" s="6">
        <f t="shared" si="37"/>
      </c>
      <c r="Z97" s="6">
        <f t="shared" si="38"/>
      </c>
      <c r="AA97" s="12">
        <f>IF(F97="男",data_kyogisha!A89,"")</f>
      </c>
      <c r="AB97" s="6">
        <f t="shared" si="30"/>
      </c>
      <c r="AC97" s="6">
        <f t="shared" si="31"/>
      </c>
      <c r="AD97" s="6">
        <f t="shared" si="39"/>
      </c>
      <c r="AE97" s="6">
        <f t="shared" si="32"/>
      </c>
      <c r="AF97" s="6">
        <f t="shared" si="40"/>
      </c>
      <c r="AG97" s="6">
        <f>IF(F97="女",data_kyogisha!A89,"")</f>
      </c>
      <c r="AH97" s="2">
        <f t="shared" si="41"/>
        <v>0</v>
      </c>
      <c r="AI97" s="2">
        <f t="shared" si="33"/>
      </c>
      <c r="AJ97" s="2">
        <f t="shared" si="43"/>
        <v>0</v>
      </c>
      <c r="AK97" s="2">
        <f t="shared" si="42"/>
      </c>
      <c r="AL97" s="2">
        <f t="shared" si="46"/>
        <v>0</v>
      </c>
      <c r="AM97" s="2">
        <f t="shared" si="47"/>
      </c>
      <c r="AN97" s="2">
        <f t="shared" si="44"/>
        <v>0</v>
      </c>
      <c r="AO97" s="2">
        <f t="shared" si="45"/>
      </c>
    </row>
    <row r="98" spans="1:41" ht="14.25">
      <c r="A98" s="38">
        <v>89</v>
      </c>
      <c r="B98" s="63"/>
      <c r="C98" s="63"/>
      <c r="D98" s="63"/>
      <c r="E98" s="236"/>
      <c r="F98" s="63"/>
      <c r="G98" s="64"/>
      <c r="H98" s="65"/>
      <c r="I98" s="213"/>
      <c r="J98" s="65"/>
      <c r="K98" s="213"/>
      <c r="L98" s="65"/>
      <c r="M98" s="254"/>
      <c r="N98" s="66"/>
      <c r="O98" s="66"/>
      <c r="V98" s="6">
        <f t="shared" si="34"/>
      </c>
      <c r="W98" s="6">
        <f t="shared" si="35"/>
      </c>
      <c r="X98" s="6">
        <f t="shared" si="36"/>
      </c>
      <c r="Y98" s="6">
        <f t="shared" si="37"/>
      </c>
      <c r="Z98" s="6">
        <f t="shared" si="38"/>
      </c>
      <c r="AA98" s="12">
        <f>IF(F98="男",data_kyogisha!A90,"")</f>
      </c>
      <c r="AB98" s="6">
        <f t="shared" si="30"/>
      </c>
      <c r="AC98" s="6">
        <f t="shared" si="31"/>
      </c>
      <c r="AD98" s="6">
        <f t="shared" si="39"/>
      </c>
      <c r="AE98" s="6">
        <f t="shared" si="32"/>
      </c>
      <c r="AF98" s="6">
        <f t="shared" si="40"/>
      </c>
      <c r="AG98" s="6">
        <f>IF(F98="女",data_kyogisha!A90,"")</f>
      </c>
      <c r="AH98" s="2">
        <f t="shared" si="41"/>
        <v>0</v>
      </c>
      <c r="AI98" s="2">
        <f t="shared" si="33"/>
      </c>
      <c r="AJ98" s="2">
        <f t="shared" si="43"/>
        <v>0</v>
      </c>
      <c r="AK98" s="2">
        <f t="shared" si="42"/>
      </c>
      <c r="AL98" s="2">
        <f t="shared" si="46"/>
        <v>0</v>
      </c>
      <c r="AM98" s="2">
        <f t="shared" si="47"/>
      </c>
      <c r="AN98" s="2">
        <f t="shared" si="44"/>
        <v>0</v>
      </c>
      <c r="AO98" s="2">
        <f t="shared" si="45"/>
      </c>
    </row>
    <row r="99" spans="1:41" ht="15" thickBot="1">
      <c r="A99" s="26">
        <v>90</v>
      </c>
      <c r="B99" s="67"/>
      <c r="C99" s="67"/>
      <c r="D99" s="67"/>
      <c r="E99" s="237"/>
      <c r="F99" s="67"/>
      <c r="G99" s="68"/>
      <c r="H99" s="69"/>
      <c r="I99" s="214"/>
      <c r="J99" s="69"/>
      <c r="K99" s="214"/>
      <c r="L99" s="69"/>
      <c r="M99" s="255"/>
      <c r="N99" s="70"/>
      <c r="O99" s="70"/>
      <c r="V99" s="152">
        <f t="shared" si="34"/>
      </c>
      <c r="W99" s="152">
        <f t="shared" si="35"/>
      </c>
      <c r="X99" s="152">
        <f t="shared" si="36"/>
      </c>
      <c r="Y99" s="152">
        <f t="shared" si="37"/>
      </c>
      <c r="Z99" s="152">
        <f t="shared" si="38"/>
      </c>
      <c r="AA99" s="153">
        <f>IF(F99="男",data_kyogisha!A91,"")</f>
      </c>
      <c r="AB99" s="152">
        <f t="shared" si="30"/>
      </c>
      <c r="AC99" s="152">
        <f t="shared" si="31"/>
      </c>
      <c r="AD99" s="152">
        <f t="shared" si="39"/>
      </c>
      <c r="AE99" s="152">
        <f t="shared" si="32"/>
      </c>
      <c r="AF99" s="152">
        <f t="shared" si="40"/>
      </c>
      <c r="AG99" s="152">
        <f>IF(F99="女",data_kyogisha!A91,"")</f>
      </c>
      <c r="AH99" s="152">
        <f t="shared" si="41"/>
        <v>0</v>
      </c>
      <c r="AI99" s="152">
        <f t="shared" si="33"/>
      </c>
      <c r="AJ99" s="152">
        <f t="shared" si="43"/>
        <v>0</v>
      </c>
      <c r="AK99" s="152">
        <f t="shared" si="42"/>
      </c>
      <c r="AL99" s="152">
        <f t="shared" si="46"/>
        <v>0</v>
      </c>
      <c r="AM99" s="152">
        <f t="shared" si="47"/>
      </c>
      <c r="AN99" s="152">
        <f t="shared" si="44"/>
        <v>0</v>
      </c>
      <c r="AO99" s="152">
        <f t="shared" si="45"/>
      </c>
    </row>
    <row r="100" spans="5:12" ht="13.5" hidden="1">
      <c r="E100" s="17" t="s">
        <v>191</v>
      </c>
      <c r="F100" s="87">
        <f>SUM(H100:L100)</f>
        <v>0</v>
      </c>
      <c r="H100" s="2">
        <f>COUNTA(H10:H99)</f>
        <v>0</v>
      </c>
      <c r="J100" s="2">
        <f>COUNTA(J10:J99)</f>
        <v>0</v>
      </c>
      <c r="L100" s="2">
        <f>COUNTA(L10:L99)</f>
        <v>0</v>
      </c>
    </row>
    <row r="101" spans="5:6" ht="13.5" hidden="1">
      <c r="E101" s="17" t="s">
        <v>196</v>
      </c>
      <c r="F101" s="87">
        <f>'③リレー情報確認'!F14+'③リレー情報確認'!L14+'③リレー情報確認'!R14+'③リレー情報確認'!X14</f>
        <v>0</v>
      </c>
    </row>
    <row r="102" spans="5:6" ht="13.5" hidden="1">
      <c r="E102" s="17" t="s">
        <v>200</v>
      </c>
      <c r="F102" s="87">
        <f>COUNTIF(F10:F99,"男")</f>
        <v>0</v>
      </c>
    </row>
    <row r="103" spans="5:6" ht="13.5" hidden="1">
      <c r="E103" s="2" t="s">
        <v>201</v>
      </c>
      <c r="F103" s="2">
        <f>COUNTIF(F10:F99,"女")</f>
        <v>0</v>
      </c>
    </row>
  </sheetData>
  <sheetProtection sheet="1" objects="1" scenarios="1" selectLockedCells="1"/>
  <mergeCells count="1">
    <mergeCell ref="M3:O3"/>
  </mergeCells>
  <dataValidations count="8">
    <dataValidation type="list" allowBlank="1" showInputMessage="1" showErrorMessage="1" sqref="L10:L99">
      <formula1>IF(F10="","",IF(F10="男",$S$10:$S$36,$T$10:$T$36))</formula1>
    </dataValidation>
    <dataValidation allowBlank="1" showInputMessage="1" showErrorMessage="1" imeMode="off" sqref="M10:M99 I10:I99 K10:K99 G10:G99 B10:B99 E10:E99 N5:O6"/>
    <dataValidation type="list" allowBlank="1" showInputMessage="1" showErrorMessage="1" sqref="N10:O99">
      <formula1>$U$11</formula1>
    </dataValidation>
    <dataValidation type="list" allowBlank="1" showInputMessage="1" showErrorMessage="1" imeMode="on" sqref="F10:F99">
      <formula1>$R$11:$R$12</formula1>
    </dataValidation>
    <dataValidation allowBlank="1" showInputMessage="1" showErrorMessage="1" imeMode="on" sqref="C10:C99"/>
    <dataValidation allowBlank="1" showInputMessage="1" showErrorMessage="1" imeMode="halfKatakana" sqref="D9:D99 E9"/>
    <dataValidation type="list" allowBlank="1" showInputMessage="1" showErrorMessage="1" sqref="H10:H99">
      <formula1>IF(F10="","",IF(F10="男",$S$10:$S$28,$T$10:$T$27))</formula1>
    </dataValidation>
    <dataValidation type="list" allowBlank="1" showInputMessage="1" showErrorMessage="1" sqref="J10:J99">
      <formula1>IF(F10="","",IF(F10="男",$S$10:$S$28,$T$10:$T$27))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X14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J1" sqref="J1:L1"/>
    </sheetView>
  </sheetViews>
  <sheetFormatPr defaultColWidth="9.140625" defaultRowHeight="15"/>
  <cols>
    <col min="1" max="1" width="1.8515625" style="42" customWidth="1"/>
    <col min="2" max="2" width="4.421875" style="42" hidden="1" customWidth="1"/>
    <col min="3" max="3" width="6.421875" style="42" bestFit="1" customWidth="1"/>
    <col min="4" max="4" width="12.28125" style="42" bestFit="1" customWidth="1"/>
    <col min="5" max="5" width="9.421875" style="42" hidden="1" customWidth="1"/>
    <col min="6" max="6" width="8.421875" style="42" bestFit="1" customWidth="1"/>
    <col min="7" max="7" width="5.00390625" style="43" customWidth="1"/>
    <col min="8" max="8" width="4.421875" style="42" hidden="1" customWidth="1"/>
    <col min="9" max="9" width="6.421875" style="42" customWidth="1"/>
    <col min="10" max="10" width="12.28125" style="42" customWidth="1"/>
    <col min="11" max="11" width="9.421875" style="42" hidden="1" customWidth="1"/>
    <col min="12" max="12" width="8.421875" style="42" bestFit="1" customWidth="1"/>
    <col min="13" max="13" width="5.00390625" style="45" customWidth="1"/>
    <col min="14" max="14" width="4.421875" style="42" hidden="1" customWidth="1"/>
    <col min="15" max="15" width="6.421875" style="42" bestFit="1" customWidth="1"/>
    <col min="16" max="16" width="12.28125" style="42" customWidth="1"/>
    <col min="17" max="17" width="9.421875" style="42" hidden="1" customWidth="1"/>
    <col min="18" max="18" width="8.421875" style="42" bestFit="1" customWidth="1"/>
    <col min="19" max="19" width="5.00390625" style="45" customWidth="1"/>
    <col min="20" max="20" width="4.421875" style="42" hidden="1" customWidth="1"/>
    <col min="21" max="21" width="6.421875" style="42" bestFit="1" customWidth="1"/>
    <col min="22" max="22" width="12.28125" style="42" customWidth="1"/>
    <col min="23" max="23" width="9.421875" style="42" hidden="1" customWidth="1"/>
    <col min="24" max="24" width="8.421875" style="42" bestFit="1" customWidth="1"/>
    <col min="25" max="27" width="9.00390625" style="42" customWidth="1"/>
    <col min="28" max="16384" width="9.00390625" style="42" customWidth="1"/>
  </cols>
  <sheetData>
    <row r="1" spans="1:23" ht="18" thickBot="1">
      <c r="A1" s="41" t="s">
        <v>184</v>
      </c>
      <c r="H1" s="44"/>
      <c r="I1" s="77" t="s">
        <v>80</v>
      </c>
      <c r="J1" s="405">
        <f>IF('①学校情報入力'!D5="","",'①学校情報入力'!D5)</f>
      </c>
      <c r="K1" s="406"/>
      <c r="L1" s="407"/>
      <c r="M1" s="40"/>
      <c r="O1" s="77" t="s">
        <v>142</v>
      </c>
      <c r="P1" s="405">
        <f>IF('①学校情報入力'!F5="","",'①学校情報入力'!F5)</f>
      </c>
      <c r="Q1" s="406"/>
      <c r="R1" s="407"/>
      <c r="T1" s="44"/>
      <c r="W1" s="160"/>
    </row>
    <row r="2" spans="8:20" ht="13.5">
      <c r="H2" s="44"/>
      <c r="N2" s="44"/>
      <c r="T2" s="44"/>
    </row>
    <row r="3" spans="1:23" s="167" customFormat="1" ht="13.5">
      <c r="A3" s="168"/>
      <c r="B3" s="164"/>
      <c r="C3" s="165" t="s">
        <v>183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82"/>
      <c r="Q3" s="182"/>
      <c r="R3" s="182"/>
      <c r="S3" s="182"/>
      <c r="T3" s="182"/>
      <c r="U3" s="182"/>
      <c r="V3" s="182"/>
      <c r="W3" s="182"/>
    </row>
    <row r="4" spans="1:23" s="167" customFormat="1" ht="13.5">
      <c r="A4" s="168"/>
      <c r="B4" s="164"/>
      <c r="C4" s="165" t="s">
        <v>185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82"/>
      <c r="Q4" s="182"/>
      <c r="R4" s="182"/>
      <c r="S4" s="182"/>
      <c r="T4" s="182"/>
      <c r="U4" s="182"/>
      <c r="V4" s="182"/>
      <c r="W4" s="182"/>
    </row>
    <row r="5" spans="8:20" ht="13.5">
      <c r="H5" s="168"/>
      <c r="N5" s="168"/>
      <c r="T5" s="168"/>
    </row>
    <row r="6" spans="1:24" s="169" customFormat="1" ht="13.5">
      <c r="A6" s="179"/>
      <c r="B6" s="409" t="s">
        <v>130</v>
      </c>
      <c r="C6" s="409"/>
      <c r="D6" s="409"/>
      <c r="E6" s="409"/>
      <c r="F6" s="409"/>
      <c r="G6" s="180"/>
      <c r="H6" s="413"/>
      <c r="I6" s="414"/>
      <c r="J6" s="414"/>
      <c r="K6" s="414"/>
      <c r="L6" s="415"/>
      <c r="M6" s="181"/>
      <c r="N6" s="411" t="s">
        <v>131</v>
      </c>
      <c r="O6" s="411"/>
      <c r="P6" s="411"/>
      <c r="Q6" s="411"/>
      <c r="R6" s="411"/>
      <c r="S6" s="181"/>
      <c r="T6" s="412"/>
      <c r="U6" s="412"/>
      <c r="V6" s="412"/>
      <c r="W6" s="412"/>
      <c r="X6" s="412"/>
    </row>
    <row r="7" spans="2:24" ht="13.5">
      <c r="B7" s="170" t="s">
        <v>102</v>
      </c>
      <c r="C7" s="170" t="s">
        <v>0</v>
      </c>
      <c r="D7" s="170" t="s">
        <v>106</v>
      </c>
      <c r="E7" s="170" t="s">
        <v>171</v>
      </c>
      <c r="F7" s="170" t="s">
        <v>40</v>
      </c>
      <c r="H7" s="320" t="s">
        <v>102</v>
      </c>
      <c r="I7" s="320" t="s">
        <v>0</v>
      </c>
      <c r="J7" s="321" t="s">
        <v>106</v>
      </c>
      <c r="K7" s="321" t="s">
        <v>171</v>
      </c>
      <c r="L7" s="321" t="s">
        <v>40</v>
      </c>
      <c r="N7" s="171" t="s">
        <v>102</v>
      </c>
      <c r="O7" s="171" t="s">
        <v>0</v>
      </c>
      <c r="P7" s="170" t="s">
        <v>106</v>
      </c>
      <c r="Q7" s="170" t="s">
        <v>171</v>
      </c>
      <c r="R7" s="170" t="s">
        <v>40</v>
      </c>
      <c r="T7" s="320" t="s">
        <v>102</v>
      </c>
      <c r="U7" s="320" t="s">
        <v>0</v>
      </c>
      <c r="V7" s="320" t="s">
        <v>106</v>
      </c>
      <c r="W7" s="320" t="s">
        <v>171</v>
      </c>
      <c r="X7" s="320" t="s">
        <v>40</v>
      </c>
    </row>
    <row r="8" spans="2:24" ht="13.5">
      <c r="B8" s="172">
        <v>1</v>
      </c>
      <c r="C8" s="172">
        <f>IF('②選手情報入力'!$AI$9&lt;1,"",VLOOKUP(B8,'②選手情報入力'!$AH$10:$AI$99,2,FALSE))</f>
      </c>
      <c r="D8" s="144">
        <f>IF(C8="","",VLOOKUP(C8,'②選手情報入力'!$V$10:$W$99,2,FALSE))</f>
      </c>
      <c r="E8" s="144">
        <f>IF(C8="","",VLOOKUP(C8,'②選手情報入力'!$V$10:$AB$99,6,FALSE))</f>
      </c>
      <c r="F8" s="408">
        <f>IF('②選手情報入力'!N5="","",'②選手情報入力'!N5)</f>
      </c>
      <c r="H8" s="322">
        <v>1</v>
      </c>
      <c r="I8" s="322">
        <f>IF('②選手情報入力'!$AK$9&lt;1,"",VLOOKUP(H8,'②選手情報入力'!$AJ$10:$AK$99,2,FALSE))</f>
      </c>
      <c r="J8" s="323">
        <f>IF(I8="","",VLOOKUP(I8,'②選手情報入力'!$V$10:$W$99,2,FALSE))</f>
      </c>
      <c r="K8" s="323">
        <f>IF(I8="","",VLOOKUP(I8,'②選手情報入力'!$V$10:$AB$99,6,FALSE))</f>
      </c>
      <c r="L8" s="416">
        <f>IF('②選手情報入力'!O5="","",'②選手情報入力'!O5)</f>
      </c>
      <c r="N8" s="172">
        <v>1</v>
      </c>
      <c r="O8" s="172">
        <f>IF('②選手情報入力'!$AM$9&lt;1,"",VLOOKUP(N8,'②選手情報入力'!$AL$10:$AM$99,2,FALSE))</f>
      </c>
      <c r="P8" s="144">
        <f>IF(O8="","",VLOOKUP(O8,'②選手情報入力'!$AB$10:$AC$99,2,FALSE))</f>
      </c>
      <c r="Q8" s="144">
        <f>IF(O8="","",VLOOKUP(O8,'②選手情報入力'!$AB$10:$AI$99,6,FALSE))</f>
      </c>
      <c r="R8" s="408">
        <f>IF('②選手情報入力'!N6="","",'②選手情報入力'!N6)</f>
      </c>
      <c r="T8" s="320">
        <v>1</v>
      </c>
      <c r="U8" s="320">
        <f>IF('②選手情報入力'!$AO$9&lt;1,"",VLOOKUP(T8,'②選手情報入力'!$AN$10:$AO$99,2,FALSE))</f>
      </c>
      <c r="V8" s="328">
        <f>IF(U8="","",VLOOKUP(U8,'②選手情報入力'!$AB$10:$AC$99,2,FALSE))</f>
      </c>
      <c r="W8" s="328">
        <f>IF(U8="","",VLOOKUP(U8,'②選手情報入力'!$AB$10:$AI$99,6,FALSE))</f>
      </c>
      <c r="X8" s="410">
        <f>IF('②選手情報入力'!O6="","",'②選手情報入力'!O6)</f>
      </c>
    </row>
    <row r="9" spans="2:24" ht="13.5">
      <c r="B9" s="173">
        <v>2</v>
      </c>
      <c r="C9" s="173">
        <f>IF('②選手情報入力'!$AI$9&lt;2,"",VLOOKUP(B9,'②選手情報入力'!$AH$10:$AI$99,2,FALSE))</f>
      </c>
      <c r="D9" s="145">
        <f>IF(C9="","",VLOOKUP(C9,'②選手情報入力'!$V$10:$W$99,2,FALSE))</f>
      </c>
      <c r="E9" s="145">
        <f>IF(C9="","",VLOOKUP(C9,'②選手情報入力'!$V$10:$AB$99,6,FALSE))</f>
      </c>
      <c r="F9" s="408"/>
      <c r="H9" s="324">
        <v>2</v>
      </c>
      <c r="I9" s="324">
        <f>IF('②選手情報入力'!$AK$9&lt;2,"",VLOOKUP(H9,'②選手情報入力'!$AJ$10:$AK$99,2,FALSE))</f>
      </c>
      <c r="J9" s="325">
        <f>IF(I9="","",VLOOKUP(I9,'②選手情報入力'!$V$10:$W$99,2,FALSE))</f>
      </c>
      <c r="K9" s="325">
        <f>IF(I9="","",VLOOKUP(I9,'②選手情報入力'!$V$10:$AB$99,6,FALSE))</f>
      </c>
      <c r="L9" s="417"/>
      <c r="N9" s="173">
        <v>2</v>
      </c>
      <c r="O9" s="173">
        <f>IF('②選手情報入力'!$AM$9&lt;2,"",VLOOKUP(N9,'②選手情報入力'!$AL$10:$AM$99,2,FALSE))</f>
      </c>
      <c r="P9" s="145">
        <f>IF(O9="","",VLOOKUP(O9,'②選手情報入力'!$AB$10:$AC$99,2,FALSE))</f>
      </c>
      <c r="Q9" s="145">
        <f>IF(O9="","",VLOOKUP(O9,'②選手情報入力'!$AB$10:$AI$99,6,FALSE))</f>
      </c>
      <c r="R9" s="408"/>
      <c r="T9" s="320">
        <v>2</v>
      </c>
      <c r="U9" s="320">
        <f>IF('②選手情報入力'!$AO$9&lt;2,"",VLOOKUP(T9,'②選手情報入力'!$AN$10:$AO$99,2,FALSE))</f>
      </c>
      <c r="V9" s="328">
        <f>IF(U9="","",VLOOKUP(U9,'②選手情報入力'!$AB$10:$AC$99,2,FALSE))</f>
      </c>
      <c r="W9" s="328">
        <f>IF(U9="","",VLOOKUP(U9,'②選手情報入力'!$AB$10:$AI$99,6,FALSE))</f>
      </c>
      <c r="X9" s="410"/>
    </row>
    <row r="10" spans="2:24" ht="13.5">
      <c r="B10" s="173">
        <v>3</v>
      </c>
      <c r="C10" s="173">
        <f>IF('②選手情報入力'!$AI$9&lt;3,"",VLOOKUP(B10,'②選手情報入力'!$AH$10:$AI$99,2,FALSE))</f>
      </c>
      <c r="D10" s="145">
        <f>IF(C10="","",VLOOKUP(C10,'②選手情報入力'!$V$10:$W$99,2,FALSE))</f>
      </c>
      <c r="E10" s="145">
        <f>IF(C10="","",VLOOKUP(C10,'②選手情報入力'!$V$10:$AB$99,6,FALSE))</f>
      </c>
      <c r="F10" s="408"/>
      <c r="H10" s="324">
        <v>3</v>
      </c>
      <c r="I10" s="324">
        <f>IF('②選手情報入力'!$AK$9&lt;3,"",VLOOKUP(H10,'②選手情報入力'!$AJ$10:$AK$99,2,FALSE))</f>
      </c>
      <c r="J10" s="325">
        <f>IF(I10="","",VLOOKUP(I10,'②選手情報入力'!$V$10:$W$99,2,FALSE))</f>
      </c>
      <c r="K10" s="325">
        <f>IF(I10="","",VLOOKUP(I10,'②選手情報入力'!$V$10:$AB$99,6,FALSE))</f>
      </c>
      <c r="L10" s="417"/>
      <c r="N10" s="173">
        <v>3</v>
      </c>
      <c r="O10" s="173">
        <f>IF('②選手情報入力'!$AM$9&lt;3,"",VLOOKUP(N10,'②選手情報入力'!$AL$10:$AM$99,2,FALSE))</f>
      </c>
      <c r="P10" s="145">
        <f>IF(O10="","",VLOOKUP(O10,'②選手情報入力'!$AB$10:$AC$99,2,FALSE))</f>
      </c>
      <c r="Q10" s="145">
        <f>IF(O10="","",VLOOKUP(O10,'②選手情報入力'!$AB$10:$AI$99,6,FALSE))</f>
      </c>
      <c r="R10" s="408"/>
      <c r="T10" s="320">
        <v>3</v>
      </c>
      <c r="U10" s="320">
        <f>IF('②選手情報入力'!$AO$9&lt;3,"",VLOOKUP(T10,'②選手情報入力'!$AN$10:$AO$99,2,FALSE))</f>
      </c>
      <c r="V10" s="328">
        <f>IF(U10="","",VLOOKUP(U10,'②選手情報入力'!$AB$10:$AC$99,2,FALSE))</f>
      </c>
      <c r="W10" s="328">
        <f>IF(U10="","",VLOOKUP(U10,'②選手情報入力'!$AB$10:$AI$99,6,FALSE))</f>
      </c>
      <c r="X10" s="410"/>
    </row>
    <row r="11" spans="2:24" ht="13.5">
      <c r="B11" s="173">
        <v>4</v>
      </c>
      <c r="C11" s="173">
        <f>IF('②選手情報入力'!$AI$9&lt;4,"",VLOOKUP(B11,'②選手情報入力'!$AH$10:$AI$99,2,FALSE))</f>
      </c>
      <c r="D11" s="145">
        <f>IF(C11="","",VLOOKUP(C11,'②選手情報入力'!$V$10:$W$99,2,FALSE))</f>
      </c>
      <c r="E11" s="145">
        <f>IF(C11="","",VLOOKUP(C11,'②選手情報入力'!$V$10:$AB$99,6,FALSE))</f>
      </c>
      <c r="F11" s="408"/>
      <c r="H11" s="324">
        <v>4</v>
      </c>
      <c r="I11" s="324">
        <f>IF('②選手情報入力'!$AK$9&lt;4,"",VLOOKUP(H11,'②選手情報入力'!$AJ$10:$AK$99,2,FALSE))</f>
      </c>
      <c r="J11" s="325">
        <f>IF(I11="","",VLOOKUP(I11,'②選手情報入力'!$V$10:$W$99,2,FALSE))</f>
      </c>
      <c r="K11" s="325">
        <f>IF(I11="","",VLOOKUP(I11,'②選手情報入力'!$V$10:$AB$99,6,FALSE))</f>
      </c>
      <c r="L11" s="417"/>
      <c r="N11" s="173">
        <v>4</v>
      </c>
      <c r="O11" s="173">
        <f>IF('②選手情報入力'!$AM$9&lt;4,"",VLOOKUP(N11,'②選手情報入力'!$AL$10:$AM$99,2,FALSE))</f>
      </c>
      <c r="P11" s="145">
        <f>IF(O11="","",VLOOKUP(O11,'②選手情報入力'!$AB$10:$AC$99,2,FALSE))</f>
      </c>
      <c r="Q11" s="145">
        <f>IF(O11="","",VLOOKUP(O11,'②選手情報入力'!$AB$10:$AI$99,6,FALSE))</f>
      </c>
      <c r="R11" s="408"/>
      <c r="T11" s="320">
        <v>4</v>
      </c>
      <c r="U11" s="320">
        <f>IF('②選手情報入力'!$AO$9&lt;4,"",VLOOKUP(T11,'②選手情報入力'!$AN$10:$AO$99,2,FALSE))</f>
      </c>
      <c r="V11" s="328">
        <f>IF(U11="","",VLOOKUP(U11,'②選手情報入力'!$AB$10:$AC$99,2,FALSE))</f>
      </c>
      <c r="W11" s="328">
        <f>IF(U11="","",VLOOKUP(U11,'②選手情報入力'!$AB$10:$AI$99,6,FALSE))</f>
      </c>
      <c r="X11" s="410"/>
    </row>
    <row r="12" spans="2:24" ht="13.5">
      <c r="B12" s="173">
        <v>5</v>
      </c>
      <c r="C12" s="173">
        <f>IF('②選手情報入力'!$AI$9&lt;5,"",VLOOKUP(B12,'②選手情報入力'!$AH$10:$AI$99,2,FALSE))</f>
      </c>
      <c r="D12" s="145">
        <f>IF(C12="","",VLOOKUP(C12,'②選手情報入力'!$V$10:$W$99,2,FALSE))</f>
      </c>
      <c r="E12" s="145">
        <f>IF(C12="","",VLOOKUP(C12,'②選手情報入力'!$V$10:$AB$99,6,FALSE))</f>
      </c>
      <c r="F12" s="408"/>
      <c r="H12" s="324">
        <v>5</v>
      </c>
      <c r="I12" s="324">
        <f>IF('②選手情報入力'!$AK$9&lt;5,"",VLOOKUP(H12,'②選手情報入力'!$AJ$10:$AK$99,2,FALSE))</f>
      </c>
      <c r="J12" s="325">
        <f>IF(I12="","",VLOOKUP(I12,'②選手情報入力'!$V$10:$W$99,2,FALSE))</f>
      </c>
      <c r="K12" s="325">
        <f>IF(I12="","",VLOOKUP(I12,'②選手情報入力'!$V$10:$AB$99,6,FALSE))</f>
      </c>
      <c r="L12" s="417"/>
      <c r="N12" s="173">
        <v>5</v>
      </c>
      <c r="O12" s="173">
        <f>IF('②選手情報入力'!$AM$9&lt;5,"",VLOOKUP(N12,'②選手情報入力'!$AL$10:$AM$99,2,FALSE))</f>
      </c>
      <c r="P12" s="145">
        <f>IF(O12="","",VLOOKUP(O12,'②選手情報入力'!$AB$10:$AC$99,2,FALSE))</f>
      </c>
      <c r="Q12" s="145">
        <f>IF(O12="","",VLOOKUP(O12,'②選手情報入力'!$AB$10:$AI$99,6,FALSE))</f>
      </c>
      <c r="R12" s="408"/>
      <c r="T12" s="320">
        <v>5</v>
      </c>
      <c r="U12" s="320">
        <f>IF('②選手情報入力'!$AO$9&lt;5,"",VLOOKUP(T12,'②選手情報入力'!$AN$10:$AO$99,2,FALSE))</f>
      </c>
      <c r="V12" s="328">
        <f>IF(U12="","",VLOOKUP(U12,'②選手情報入力'!$AB$10:$AC$99,2,FALSE))</f>
      </c>
      <c r="W12" s="328">
        <f>IF(U12="","",VLOOKUP(U12,'②選手情報入力'!$AB$10:$AI$99,6,FALSE))</f>
      </c>
      <c r="X12" s="410"/>
    </row>
    <row r="13" spans="2:24" ht="13.5">
      <c r="B13" s="174">
        <v>6</v>
      </c>
      <c r="C13" s="174">
        <f>IF('②選手情報入力'!$AI$9&lt;6,"",VLOOKUP(B13,'②選手情報入力'!$AH$10:$AI$99,2,FALSE))</f>
      </c>
      <c r="D13" s="146">
        <f>IF(C13="","",VLOOKUP(C13,'②選手情報入力'!$V$10:$W$99,2,FALSE))</f>
      </c>
      <c r="E13" s="146">
        <f>IF(C13="","",VLOOKUP(C13,'②選手情報入力'!$V$10:$AB$99,6,FALSE))</f>
      </c>
      <c r="F13" s="408"/>
      <c r="H13" s="326">
        <v>6</v>
      </c>
      <c r="I13" s="326">
        <f>IF('②選手情報入力'!$AK$9&lt;6,"",VLOOKUP(H13,'②選手情報入力'!$AJ$10:$AK$99,2,FALSE))</f>
      </c>
      <c r="J13" s="327">
        <f>IF(I13="","",VLOOKUP(I13,'②選手情報入力'!$V$10:$W$99,2,FALSE))</f>
      </c>
      <c r="K13" s="327">
        <f>IF(I13="","",VLOOKUP(I13,'②選手情報入力'!$V$10:$AB$99,6,FALSE))</f>
      </c>
      <c r="L13" s="418"/>
      <c r="N13" s="174">
        <v>6</v>
      </c>
      <c r="O13" s="174">
        <f>IF('②選手情報入力'!$AM$9&lt;6,"",VLOOKUP(N13,'②選手情報入力'!$AL$10:$AM$99,2,FALSE))</f>
      </c>
      <c r="P13" s="146">
        <f>IF(O13="","",VLOOKUP(O13,'②選手情報入力'!$AB$10:$AC$99,2,FALSE))</f>
      </c>
      <c r="Q13" s="146">
        <f>IF(O13="","",VLOOKUP(O13,'②選手情報入力'!$AB$10:$AI$99,6,FALSE))</f>
      </c>
      <c r="R13" s="408"/>
      <c r="T13" s="320">
        <v>6</v>
      </c>
      <c r="U13" s="320">
        <f>IF('②選手情報入力'!$AO$9&lt;6,"",VLOOKUP(T13,'②選手情報入力'!$AN$10:$AO$99,2,FALSE))</f>
      </c>
      <c r="V13" s="328">
        <f>IF(U13="","",VLOOKUP(U13,'②選手情報入力'!$AB$10:$AC$99,2,FALSE))</f>
      </c>
      <c r="W13" s="328">
        <f>IF(U13="","",VLOOKUP(U13,'②選手情報入力'!$AB$10:$AI$99,6,FALSE))</f>
      </c>
      <c r="X13" s="410"/>
    </row>
    <row r="14" spans="3:24" ht="13.5">
      <c r="C14" s="175"/>
      <c r="D14" s="176" t="s">
        <v>75</v>
      </c>
      <c r="E14" s="177"/>
      <c r="F14" s="178">
        <f>IF('②選手情報入力'!AI9&gt;=4,1,0)</f>
        <v>0</v>
      </c>
      <c r="H14" s="175"/>
      <c r="I14" s="175"/>
      <c r="J14" s="176" t="s">
        <v>75</v>
      </c>
      <c r="K14" s="177"/>
      <c r="L14" s="178">
        <f>IF('②選手情報入力'!AK9&gt;=4,1,0)</f>
        <v>0</v>
      </c>
      <c r="N14" s="175"/>
      <c r="O14" s="175"/>
      <c r="P14" s="176" t="s">
        <v>75</v>
      </c>
      <c r="Q14" s="177"/>
      <c r="R14" s="178">
        <f>IF('②選手情報入力'!AM9&gt;=4,1,0)</f>
        <v>0</v>
      </c>
      <c r="T14" s="175"/>
      <c r="U14" s="175"/>
      <c r="V14" s="176" t="s">
        <v>75</v>
      </c>
      <c r="W14" s="177"/>
      <c r="X14" s="178">
        <f>IF('②選手情報入力'!AO9&gt;=4,1,0)</f>
        <v>0</v>
      </c>
    </row>
  </sheetData>
  <sheetProtection sheet="1" objects="1" scenarios="1" selectLockedCells="1" selectUnlockedCells="1"/>
  <mergeCells count="10">
    <mergeCell ref="J1:L1"/>
    <mergeCell ref="R8:R13"/>
    <mergeCell ref="F8:F13"/>
    <mergeCell ref="B6:F6"/>
    <mergeCell ref="X8:X13"/>
    <mergeCell ref="N6:R6"/>
    <mergeCell ref="T6:X6"/>
    <mergeCell ref="H6:L6"/>
    <mergeCell ref="L8:L13"/>
    <mergeCell ref="P1:R1"/>
  </mergeCells>
  <dataValidations count="1">
    <dataValidation allowBlank="1" showInputMessage="1" showErrorMessage="1" imeMode="off" sqref="C8:F13 O8:R13 I8:L13 U8:X13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39" sqref="B39"/>
    </sheetView>
  </sheetViews>
  <sheetFormatPr defaultColWidth="9.140625" defaultRowHeight="15"/>
  <cols>
    <col min="1" max="1" width="3.7109375" style="185" customWidth="1"/>
    <col min="2" max="2" width="26.28125" style="185" customWidth="1"/>
    <col min="3" max="3" width="10.00390625" style="185" customWidth="1"/>
    <col min="4" max="4" width="4.8515625" style="185" customWidth="1"/>
    <col min="5" max="5" width="10.8515625" style="185" customWidth="1"/>
    <col min="6" max="6" width="26.28125" style="185" customWidth="1"/>
    <col min="7" max="7" width="15.421875" style="185" customWidth="1"/>
    <col min="8" max="8" width="3.7109375" style="185" customWidth="1"/>
    <col min="9" max="10" width="9.00390625" style="185" customWidth="1"/>
    <col min="11" max="14" width="9.00390625" style="185" hidden="1" customWidth="1"/>
    <col min="15" max="16" width="9.00390625" style="185" customWidth="1"/>
    <col min="17" max="16384" width="9.00390625" style="185" customWidth="1"/>
  </cols>
  <sheetData>
    <row r="1" spans="1:8" ht="17.25">
      <c r="A1" s="41" t="s">
        <v>77</v>
      </c>
      <c r="B1" s="183"/>
      <c r="C1" s="184"/>
      <c r="D1" s="443" t="s">
        <v>206</v>
      </c>
      <c r="E1" s="443"/>
      <c r="F1" s="443"/>
      <c r="G1" s="443"/>
      <c r="H1" s="443"/>
    </row>
    <row r="2" spans="1:8" ht="24.75" customHeight="1">
      <c r="A2" s="444" t="s">
        <v>78</v>
      </c>
      <c r="B2" s="444"/>
      <c r="C2" s="444"/>
      <c r="D2" s="444"/>
      <c r="E2" s="444"/>
      <c r="F2" s="444"/>
      <c r="G2" s="444"/>
      <c r="H2" s="444"/>
    </row>
    <row r="3" spans="1:8" ht="11.25" customHeight="1">
      <c r="A3" s="449"/>
      <c r="B3" s="449"/>
      <c r="C3" s="449"/>
      <c r="D3" s="449"/>
      <c r="E3" s="449"/>
      <c r="G3" s="219">
        <f>IF('①学校情報入力'!D3="","",'①学校情報入力'!D3)</f>
      </c>
      <c r="H3" s="186"/>
    </row>
    <row r="4" ht="11.25" customHeight="1"/>
    <row r="5" spans="1:8" ht="18.75">
      <c r="A5" s="445" t="str">
        <f>'注意事項'!C3&amp;'注意事項'!F3</f>
        <v>第７回名古屋地区競技会　プレシーズンゲーム</v>
      </c>
      <c r="B5" s="445"/>
      <c r="C5" s="445"/>
      <c r="D5" s="445"/>
      <c r="E5" s="445"/>
      <c r="F5" s="445"/>
      <c r="G5" s="445"/>
      <c r="H5" s="445"/>
    </row>
    <row r="6" spans="1:8" ht="19.5" thickBot="1">
      <c r="A6" s="446" t="s">
        <v>58</v>
      </c>
      <c r="B6" s="446"/>
      <c r="C6" s="446"/>
      <c r="D6" s="446"/>
      <c r="E6" s="446"/>
      <c r="F6" s="446"/>
      <c r="G6" s="446"/>
      <c r="H6" s="446"/>
    </row>
    <row r="7" spans="1:8" ht="19.5" customHeight="1" thickBot="1">
      <c r="A7" s="187"/>
      <c r="B7" s="238" t="s">
        <v>202</v>
      </c>
      <c r="C7" s="188"/>
      <c r="D7" s="188"/>
      <c r="E7" s="188"/>
      <c r="F7" s="188"/>
      <c r="G7" s="189" t="s">
        <v>48</v>
      </c>
      <c r="H7" s="184"/>
    </row>
    <row r="8" spans="1:8" ht="22.5" customHeight="1" thickBot="1">
      <c r="A8" s="184"/>
      <c r="B8" s="239">
        <f>IF('①学校情報入力'!D7="","",'①学校情報入力'!D7)</f>
      </c>
      <c r="C8" s="329" t="s">
        <v>341</v>
      </c>
      <c r="D8" s="450">
        <f>IF('①学校情報入力'!D4="","",'①学校情報入力'!D4)</f>
      </c>
      <c r="E8" s="451"/>
      <c r="F8" s="451"/>
      <c r="G8" s="452"/>
      <c r="H8" s="190"/>
    </row>
    <row r="9" spans="1:8" ht="16.5" customHeight="1" thickBot="1">
      <c r="A9" s="184"/>
      <c r="B9" s="447" t="s">
        <v>49</v>
      </c>
      <c r="C9" s="448"/>
      <c r="D9" s="225"/>
      <c r="E9" s="191"/>
      <c r="F9" s="422" t="s">
        <v>50</v>
      </c>
      <c r="G9" s="422"/>
      <c r="H9" s="184"/>
    </row>
    <row r="10" spans="1:14" ht="16.5" customHeight="1">
      <c r="A10" s="184"/>
      <c r="B10" s="229" t="s">
        <v>51</v>
      </c>
      <c r="C10" s="441" t="s">
        <v>52</v>
      </c>
      <c r="D10" s="442"/>
      <c r="E10" s="192"/>
      <c r="F10" s="193" t="s">
        <v>53</v>
      </c>
      <c r="G10" s="194" t="s">
        <v>52</v>
      </c>
      <c r="H10" s="184"/>
      <c r="L10" s="184" t="s">
        <v>54</v>
      </c>
      <c r="N10" s="184" t="s">
        <v>55</v>
      </c>
    </row>
    <row r="11" spans="1:14" ht="21" customHeight="1">
      <c r="A11" s="195"/>
      <c r="B11" s="230" t="s">
        <v>343</v>
      </c>
      <c r="C11" s="419">
        <f>IF(L11=0,0,L11)</f>
        <v>0</v>
      </c>
      <c r="D11" s="420"/>
      <c r="E11" s="197"/>
      <c r="F11" s="230" t="s">
        <v>346</v>
      </c>
      <c r="G11" s="196">
        <f>IF(N11=0,0,N11)</f>
        <v>0</v>
      </c>
      <c r="H11" s="195"/>
      <c r="K11" s="185" t="str">
        <f>'種目情報'!A4</f>
        <v>男60m</v>
      </c>
      <c r="L11" s="198">
        <f>COUNTIF('②選手情報入力'!$H$10:$M$99,K11)</f>
        <v>0</v>
      </c>
      <c r="M11" s="185" t="str">
        <f>'種目情報'!E4</f>
        <v>女60m</v>
      </c>
      <c r="N11" s="198">
        <f>COUNTIF('②選手情報入力'!$H$10:$M$99,M11)</f>
        <v>0</v>
      </c>
    </row>
    <row r="12" spans="1:14" ht="21" customHeight="1">
      <c r="A12" s="195"/>
      <c r="B12" s="230" t="s">
        <v>344</v>
      </c>
      <c r="C12" s="419">
        <f aca="true" t="shared" si="0" ref="C12:C17">IF(L12=0,0,L12)</f>
        <v>0</v>
      </c>
      <c r="D12" s="420"/>
      <c r="E12" s="197"/>
      <c r="F12" s="230" t="s">
        <v>348</v>
      </c>
      <c r="G12" s="196">
        <f aca="true" t="shared" si="1" ref="G12:G27">IF(N12=0,0,N12)</f>
        <v>0</v>
      </c>
      <c r="H12" s="195"/>
      <c r="K12" s="185" t="str">
        <f>'種目情報'!A5</f>
        <v>男300m</v>
      </c>
      <c r="L12" s="198">
        <f>COUNTIF('②選手情報入力'!$H$10:$M$99,K12)</f>
        <v>0</v>
      </c>
      <c r="M12" s="185" t="str">
        <f>'種目情報'!E5</f>
        <v>女300m</v>
      </c>
      <c r="N12" s="198">
        <f>COUNTIF('②選手情報入力'!$H$10:$M$99,M12)</f>
        <v>0</v>
      </c>
    </row>
    <row r="13" spans="1:14" ht="21" customHeight="1">
      <c r="A13" s="195"/>
      <c r="B13" s="230" t="s">
        <v>250</v>
      </c>
      <c r="C13" s="419">
        <f t="shared" si="0"/>
        <v>0</v>
      </c>
      <c r="D13" s="420"/>
      <c r="E13" s="197"/>
      <c r="F13" s="230" t="s">
        <v>255</v>
      </c>
      <c r="G13" s="196">
        <f t="shared" si="1"/>
        <v>0</v>
      </c>
      <c r="H13" s="195"/>
      <c r="K13" s="185" t="str">
        <f>'種目情報'!A6</f>
        <v>男1500m</v>
      </c>
      <c r="L13" s="198">
        <f>COUNTIF('②選手情報入力'!$H$10:$M$99,K13)</f>
        <v>0</v>
      </c>
      <c r="M13" s="185" t="str">
        <f>'種目情報'!E6</f>
        <v>女1500m</v>
      </c>
      <c r="N13" s="198">
        <f>COUNTIF('②選手情報入力'!$H$10:$M$99,M13)</f>
        <v>0</v>
      </c>
    </row>
    <row r="14" spans="1:14" ht="21" customHeight="1">
      <c r="A14" s="195"/>
      <c r="B14" s="230" t="s">
        <v>251</v>
      </c>
      <c r="C14" s="419">
        <f t="shared" si="0"/>
        <v>0</v>
      </c>
      <c r="D14" s="420"/>
      <c r="E14" s="197"/>
      <c r="F14" s="230" t="s">
        <v>256</v>
      </c>
      <c r="G14" s="196">
        <f t="shared" si="1"/>
        <v>0</v>
      </c>
      <c r="H14" s="195"/>
      <c r="K14" s="185" t="str">
        <f>'種目情報'!A7</f>
        <v>男走高跳</v>
      </c>
      <c r="L14" s="198">
        <f>COUNTIF('②選手情報入力'!$H$10:$M$99,K14)</f>
        <v>0</v>
      </c>
      <c r="M14" s="185" t="str">
        <f>'種目情報'!E7</f>
        <v>女走高跳</v>
      </c>
      <c r="N14" s="198">
        <f>COUNTIF('②選手情報入力'!$H$10:$M$99,M14)</f>
        <v>0</v>
      </c>
    </row>
    <row r="15" spans="1:14" ht="21" customHeight="1">
      <c r="A15" s="195"/>
      <c r="B15" s="230" t="s">
        <v>252</v>
      </c>
      <c r="C15" s="419">
        <f t="shared" si="0"/>
        <v>0</v>
      </c>
      <c r="D15" s="420"/>
      <c r="E15" s="197"/>
      <c r="F15" s="230" t="s">
        <v>257</v>
      </c>
      <c r="G15" s="196">
        <f t="shared" si="1"/>
        <v>0</v>
      </c>
      <c r="H15" s="195"/>
      <c r="K15" s="185" t="str">
        <f>'種目情報'!A8</f>
        <v>男走幅跳</v>
      </c>
      <c r="L15" s="198">
        <f>COUNTIF('②選手情報入力'!$H$10:$M$99,K15)</f>
        <v>0</v>
      </c>
      <c r="M15" s="185" t="str">
        <f>'種目情報'!E8</f>
        <v>女走幅跳</v>
      </c>
      <c r="N15" s="198">
        <f>COUNTIF('②選手情報入力'!$H$10:$M$99,M15)</f>
        <v>0</v>
      </c>
    </row>
    <row r="16" spans="1:14" ht="21" customHeight="1">
      <c r="A16" s="195"/>
      <c r="B16" s="230" t="s">
        <v>351</v>
      </c>
      <c r="C16" s="419">
        <f t="shared" si="0"/>
        <v>0</v>
      </c>
      <c r="D16" s="420"/>
      <c r="E16" s="197"/>
      <c r="F16" s="221" t="s">
        <v>349</v>
      </c>
      <c r="G16" s="196">
        <f t="shared" si="1"/>
        <v>0</v>
      </c>
      <c r="H16" s="195"/>
      <c r="K16" s="185" t="str">
        <f>'種目情報'!A9</f>
        <v>男高校砲丸投</v>
      </c>
      <c r="L16" s="198">
        <f>COUNTIF('②選手情報入力'!$H$10:$M$99,K16)</f>
        <v>0</v>
      </c>
      <c r="M16" s="185" t="str">
        <f>'種目情報'!E9</f>
        <v>女砲丸投</v>
      </c>
      <c r="N16" s="198">
        <f>COUNTIF('②選手情報入力'!$H$10:$M$99,M16)</f>
        <v>0</v>
      </c>
    </row>
    <row r="17" spans="1:14" ht="21" customHeight="1">
      <c r="A17" s="195"/>
      <c r="B17" s="230" t="s">
        <v>352</v>
      </c>
      <c r="C17" s="419">
        <f t="shared" si="0"/>
        <v>0</v>
      </c>
      <c r="D17" s="420"/>
      <c r="E17" s="197"/>
      <c r="F17" s="221" t="s">
        <v>350</v>
      </c>
      <c r="G17" s="196">
        <f t="shared" si="1"/>
        <v>0</v>
      </c>
      <c r="H17" s="195"/>
      <c r="K17" s="185" t="str">
        <f>'種目情報'!A10</f>
        <v>男高校円盤投</v>
      </c>
      <c r="L17" s="198">
        <f>COUNTIF('②選手情報入力'!$H$10:$M$99,K17)</f>
        <v>0</v>
      </c>
      <c r="M17" s="185" t="str">
        <f>'種目情報'!E10</f>
        <v>女円盤投</v>
      </c>
      <c r="N17" s="198">
        <f>COUNTIF('②選手情報入力'!$H$10:$M$99,M17)</f>
        <v>0</v>
      </c>
    </row>
    <row r="18" spans="1:14" ht="21" customHeight="1" hidden="1">
      <c r="A18" s="195"/>
      <c r="B18" s="230"/>
      <c r="C18" s="419">
        <f aca="true" t="shared" si="2" ref="C18:C28">IF(L18=0,0,L18)</f>
        <v>0</v>
      </c>
      <c r="D18" s="420"/>
      <c r="E18" s="197"/>
      <c r="F18" s="228"/>
      <c r="G18" s="196">
        <f t="shared" si="1"/>
        <v>0</v>
      </c>
      <c r="H18" s="195"/>
      <c r="K18" s="185">
        <f>'種目情報'!A11</f>
        <v>0</v>
      </c>
      <c r="L18" s="198">
        <f>COUNTIF('②選手情報入力'!$H$10:$M$99,K18)</f>
        <v>0</v>
      </c>
      <c r="M18" s="185" t="str">
        <f>'種目情報'!E9</f>
        <v>女砲丸投</v>
      </c>
      <c r="N18" s="198">
        <f>COUNTIF('②選手情報入力'!$H$10:$M$99,M18)</f>
        <v>0</v>
      </c>
    </row>
    <row r="19" spans="1:14" ht="21" customHeight="1" hidden="1">
      <c r="A19" s="195"/>
      <c r="B19" s="230"/>
      <c r="C19" s="419">
        <f t="shared" si="2"/>
        <v>0</v>
      </c>
      <c r="D19" s="420"/>
      <c r="E19" s="197"/>
      <c r="F19" s="228"/>
      <c r="G19" s="196">
        <f t="shared" si="1"/>
        <v>0</v>
      </c>
      <c r="H19" s="195"/>
      <c r="K19" s="185" t="e">
        <f>種目情報!#REF!</f>
        <v>#REF!</v>
      </c>
      <c r="L19" s="198">
        <f>COUNTIF('②選手情報入力'!$H$10:$M$99,K19)</f>
        <v>0</v>
      </c>
      <c r="M19" s="185" t="str">
        <f>'種目情報'!E10</f>
        <v>女円盤投</v>
      </c>
      <c r="N19" s="198">
        <f>COUNTIF('②選手情報入力'!$H$10:$M$99,M19)</f>
        <v>0</v>
      </c>
    </row>
    <row r="20" spans="1:14" ht="21" customHeight="1" hidden="1">
      <c r="A20" s="195"/>
      <c r="B20" s="230"/>
      <c r="C20" s="419">
        <f t="shared" si="2"/>
        <v>0</v>
      </c>
      <c r="D20" s="420"/>
      <c r="E20" s="197"/>
      <c r="F20" s="228"/>
      <c r="G20" s="196">
        <f t="shared" si="1"/>
        <v>0</v>
      </c>
      <c r="H20" s="195"/>
      <c r="K20" s="185" t="e">
        <f>種目情報!#REF!</f>
        <v>#REF!</v>
      </c>
      <c r="L20" s="198">
        <f>COUNTIF('②選手情報入力'!$H$10:$M$99,K20)</f>
        <v>0</v>
      </c>
      <c r="M20" s="185">
        <f>'種目情報'!E13</f>
        <v>0</v>
      </c>
      <c r="N20" s="198">
        <f>COUNTIF('②選手情報入力'!$H$10:$M$99,M20)</f>
        <v>0</v>
      </c>
    </row>
    <row r="21" spans="1:14" ht="21" customHeight="1" hidden="1">
      <c r="A21" s="195"/>
      <c r="B21" s="230"/>
      <c r="C21" s="419">
        <f t="shared" si="2"/>
        <v>0</v>
      </c>
      <c r="D21" s="420"/>
      <c r="E21" s="197"/>
      <c r="F21" s="228"/>
      <c r="G21" s="196">
        <f t="shared" si="1"/>
        <v>0</v>
      </c>
      <c r="H21" s="195"/>
      <c r="K21" s="185">
        <f>'種目情報'!A14</f>
        <v>0</v>
      </c>
      <c r="L21" s="198">
        <f>COUNTIF('②選手情報入力'!$H$10:$M$99,K21)</f>
        <v>0</v>
      </c>
      <c r="M21" s="185">
        <f>'種目情報'!E14</f>
        <v>0</v>
      </c>
      <c r="N21" s="198">
        <f>COUNTIF('②選手情報入力'!$H$10:$M$99,M21)</f>
        <v>0</v>
      </c>
    </row>
    <row r="22" spans="1:14" ht="21" customHeight="1" hidden="1">
      <c r="A22" s="195"/>
      <c r="B22" s="230"/>
      <c r="C22" s="419">
        <f t="shared" si="2"/>
        <v>0</v>
      </c>
      <c r="D22" s="420"/>
      <c r="E22" s="197"/>
      <c r="F22" s="228"/>
      <c r="G22" s="196">
        <f t="shared" si="1"/>
        <v>0</v>
      </c>
      <c r="H22" s="195"/>
      <c r="K22" s="185" t="str">
        <f>'種目情報'!A7</f>
        <v>男走高跳</v>
      </c>
      <c r="L22" s="198">
        <f>COUNTIF('②選手情報入力'!$H$10:$M$99,K22)</f>
        <v>0</v>
      </c>
      <c r="M22" s="185">
        <f>'種目情報'!E15</f>
        <v>0</v>
      </c>
      <c r="N22" s="198">
        <f>COUNTIF('②選手情報入力'!$H$10:$M$99,M22)</f>
        <v>0</v>
      </c>
    </row>
    <row r="23" spans="1:14" ht="21" customHeight="1" hidden="1">
      <c r="A23" s="195"/>
      <c r="B23" s="230"/>
      <c r="C23" s="419">
        <f t="shared" si="2"/>
        <v>0</v>
      </c>
      <c r="D23" s="420"/>
      <c r="E23" s="197"/>
      <c r="F23" s="228"/>
      <c r="G23" s="196">
        <f t="shared" si="1"/>
        <v>0</v>
      </c>
      <c r="H23" s="195"/>
      <c r="K23" s="185">
        <f>'種目情報'!A16</f>
        <v>0</v>
      </c>
      <c r="L23" s="198">
        <f>COUNTIF('②選手情報入力'!$H$10:$M$99,K23)</f>
        <v>0</v>
      </c>
      <c r="M23" s="185">
        <f>'種目情報'!E16</f>
        <v>0</v>
      </c>
      <c r="N23" s="198">
        <f>COUNTIF('②選手情報入力'!$H$10:$M$99,M23)</f>
        <v>0</v>
      </c>
    </row>
    <row r="24" spans="1:14" ht="21" customHeight="1" hidden="1">
      <c r="A24" s="195"/>
      <c r="B24" s="230"/>
      <c r="C24" s="419">
        <f t="shared" si="2"/>
        <v>0</v>
      </c>
      <c r="D24" s="420"/>
      <c r="E24" s="197"/>
      <c r="F24" s="228"/>
      <c r="G24" s="196">
        <f t="shared" si="1"/>
        <v>0</v>
      </c>
      <c r="H24" s="195"/>
      <c r="I24" s="224"/>
      <c r="K24" s="185" t="str">
        <f>'種目情報'!A8</f>
        <v>男走幅跳</v>
      </c>
      <c r="L24" s="198">
        <f>COUNTIF('②選手情報入力'!$H$10:$M$99,K24)</f>
        <v>0</v>
      </c>
      <c r="M24" s="185">
        <f>'種目情報'!E17</f>
        <v>0</v>
      </c>
      <c r="N24" s="198">
        <f>COUNTIF('②選手情報入力'!$H$10:$M$99,M24)</f>
        <v>0</v>
      </c>
    </row>
    <row r="25" spans="1:14" ht="21" customHeight="1" hidden="1">
      <c r="A25" s="195"/>
      <c r="B25" s="230"/>
      <c r="C25" s="419">
        <f t="shared" si="2"/>
        <v>0</v>
      </c>
      <c r="D25" s="420"/>
      <c r="E25" s="197"/>
      <c r="F25" s="228"/>
      <c r="G25" s="196">
        <f t="shared" si="1"/>
        <v>0</v>
      </c>
      <c r="H25" s="195"/>
      <c r="K25" s="185">
        <f>'種目情報'!A18</f>
        <v>0</v>
      </c>
      <c r="L25" s="198">
        <f>COUNTIF('②選手情報入力'!$H$10:$M$99,K25)</f>
        <v>0</v>
      </c>
      <c r="M25" s="185">
        <f>'種目情報'!E18</f>
        <v>0</v>
      </c>
      <c r="N25" s="198">
        <f>COUNTIF('②選手情報入力'!$H$10:$M$99,M25)</f>
        <v>0</v>
      </c>
    </row>
    <row r="26" spans="1:14" ht="21" customHeight="1" hidden="1">
      <c r="A26" s="195"/>
      <c r="B26" s="228"/>
      <c r="C26" s="419">
        <f t="shared" si="2"/>
        <v>0</v>
      </c>
      <c r="D26" s="420"/>
      <c r="E26" s="197"/>
      <c r="F26" s="228"/>
      <c r="G26" s="196">
        <f t="shared" si="1"/>
        <v>0</v>
      </c>
      <c r="H26" s="195"/>
      <c r="K26" s="185">
        <f>'種目情報'!A19</f>
        <v>0</v>
      </c>
      <c r="L26" s="198">
        <f>COUNTIF('②選手情報入力'!$H$10:$M$99,K26)</f>
        <v>0</v>
      </c>
      <c r="M26" s="185">
        <f>'種目情報'!E19</f>
        <v>0</v>
      </c>
      <c r="N26" s="198">
        <f>COUNTIF('②選手情報入力'!$H$10:$M$99,M26)</f>
        <v>0</v>
      </c>
    </row>
    <row r="27" spans="1:14" ht="21" customHeight="1" hidden="1">
      <c r="A27" s="195"/>
      <c r="B27" s="228"/>
      <c r="C27" s="419">
        <f t="shared" si="2"/>
        <v>0</v>
      </c>
      <c r="D27" s="420"/>
      <c r="E27" s="197"/>
      <c r="F27" s="228"/>
      <c r="G27" s="196">
        <f t="shared" si="1"/>
        <v>0</v>
      </c>
      <c r="H27" s="195"/>
      <c r="K27" s="185" t="str">
        <f>'種目情報'!A9</f>
        <v>男高校砲丸投</v>
      </c>
      <c r="L27" s="198">
        <f>COUNTIF('②選手情報入力'!$H$10:$M$99,K27)</f>
        <v>0</v>
      </c>
      <c r="M27" s="185">
        <f>'種目情報'!E20</f>
        <v>0</v>
      </c>
      <c r="N27" s="198">
        <f>COUNTIF('②選手情報入力'!$H$10:$M$99,M27)</f>
        <v>0</v>
      </c>
    </row>
    <row r="28" spans="1:14" ht="21" customHeight="1" hidden="1">
      <c r="A28" s="195"/>
      <c r="B28" s="230"/>
      <c r="C28" s="419">
        <f t="shared" si="2"/>
        <v>0</v>
      </c>
      <c r="D28" s="420"/>
      <c r="E28" s="197"/>
      <c r="F28" s="220"/>
      <c r="G28" s="196">
        <f>IF(N20=0,"",N20)</f>
      </c>
      <c r="H28" s="195"/>
      <c r="K28" s="185" t="str">
        <f>'種目情報'!A10</f>
        <v>男高校円盤投</v>
      </c>
      <c r="L28" s="198">
        <f>COUNTIF('②選手情報入力'!$H$10:$M$99,K28)</f>
        <v>0</v>
      </c>
      <c r="M28" s="185">
        <f>'種目情報'!E21</f>
        <v>0</v>
      </c>
      <c r="N28" s="198">
        <f>COUNTIF('②選手情報入力'!$H$10:$M$99,M28)</f>
        <v>0</v>
      </c>
    </row>
    <row r="29" spans="1:14" ht="21" customHeight="1" thickBot="1">
      <c r="A29" s="195"/>
      <c r="B29" s="228"/>
      <c r="C29" s="434">
        <f>IF(L21=0,"",L21)</f>
      </c>
      <c r="D29" s="435"/>
      <c r="E29" s="197"/>
      <c r="F29" s="200"/>
      <c r="G29" s="199">
        <f>IF(N21=0,"",N21)</f>
      </c>
      <c r="H29" s="195"/>
      <c r="K29" s="185">
        <f>'種目情報'!A22</f>
        <v>0</v>
      </c>
      <c r="L29" s="198">
        <f>COUNTIF('②選手情報入力'!$H$10:$M$99,K29)</f>
        <v>0</v>
      </c>
      <c r="M29" s="185">
        <f>'種目情報'!E22</f>
        <v>0</v>
      </c>
      <c r="N29" s="198">
        <f>COUNTIF('②選手情報入力'!$H$10:$M$99,M29)</f>
        <v>0</v>
      </c>
    </row>
    <row r="30" spans="1:14" ht="21" customHeight="1" thickBot="1">
      <c r="A30" s="195"/>
      <c r="B30" s="347" t="s">
        <v>56</v>
      </c>
      <c r="C30" s="439">
        <f>IF('③リレー情報確認'!F14=0,"",'③リレー情報確認'!F14)</f>
      </c>
      <c r="D30" s="440"/>
      <c r="E30" s="197"/>
      <c r="F30" s="350" t="s">
        <v>56</v>
      </c>
      <c r="G30" s="351">
        <f>IF('③リレー情報確認'!R14=0,"",'③リレー情報確認'!R14)</f>
      </c>
      <c r="H30" s="195"/>
      <c r="L30" s="198"/>
      <c r="N30" s="198"/>
    </row>
    <row r="31" spans="1:14" ht="21" customHeight="1" hidden="1" thickBot="1">
      <c r="A31" s="195"/>
      <c r="B31" s="346" t="s">
        <v>57</v>
      </c>
      <c r="C31" s="437">
        <f>IF('③リレー情報確認'!L14=0,"",'③リレー情報確認'!L14)</f>
      </c>
      <c r="D31" s="438"/>
      <c r="E31" s="197"/>
      <c r="F31" s="348" t="s">
        <v>57</v>
      </c>
      <c r="G31" s="349">
        <f>IF('③リレー情報確認'!X14=0,"",'③リレー情報確認'!X14)</f>
      </c>
      <c r="H31" s="195"/>
      <c r="K31" s="185" t="e">
        <f>種目情報!#REF!</f>
        <v>#REF!</v>
      </c>
      <c r="L31" s="198">
        <f>COUNTIF('②選手情報入力'!$H$10:$M$99,K31)</f>
        <v>0</v>
      </c>
      <c r="M31" s="185" t="e">
        <f>種目情報!#REF!</f>
        <v>#REF!</v>
      </c>
      <c r="N31" s="198">
        <f>COUNTIF('②選手情報入力'!$H$10:$M$99,M31)</f>
        <v>0</v>
      </c>
    </row>
    <row r="32" spans="1:14" ht="21" customHeight="1">
      <c r="A32" s="184"/>
      <c r="B32" s="201"/>
      <c r="C32" s="202"/>
      <c r="D32" s="202"/>
      <c r="E32" s="197"/>
      <c r="H32" s="184"/>
      <c r="K32" s="185" t="e">
        <f>種目情報!#REF!</f>
        <v>#REF!</v>
      </c>
      <c r="L32" s="198">
        <f>COUNTIF('②選手情報入力'!$H$10:$M$99,K32)</f>
        <v>0</v>
      </c>
      <c r="M32" s="185" t="e">
        <f>種目情報!#REF!</f>
        <v>#REF!</v>
      </c>
      <c r="N32" s="198">
        <f>COUNTIF('②選手情報入力'!$H$10:$M$99,M32)</f>
        <v>0</v>
      </c>
    </row>
    <row r="33" spans="2:8" ht="21" customHeight="1" thickBot="1">
      <c r="B33" s="422" t="s">
        <v>190</v>
      </c>
      <c r="C33" s="436"/>
      <c r="D33" s="226"/>
      <c r="E33" s="197"/>
      <c r="F33" s="422"/>
      <c r="G33" s="422"/>
      <c r="H33" s="273"/>
    </row>
    <row r="34" spans="1:8" ht="21" customHeight="1">
      <c r="A34" s="184"/>
      <c r="B34" s="203" t="s">
        <v>192</v>
      </c>
      <c r="C34" s="425">
        <f>'②選手情報入力'!F100</f>
        <v>0</v>
      </c>
      <c r="D34" s="426"/>
      <c r="E34" s="197"/>
      <c r="F34" s="240" t="s">
        <v>258</v>
      </c>
      <c r="G34" s="241">
        <f>C34*700</f>
        <v>0</v>
      </c>
      <c r="H34" s="184"/>
    </row>
    <row r="35" spans="1:8" ht="21" customHeight="1" thickBot="1">
      <c r="A35" s="184"/>
      <c r="B35" s="204" t="s">
        <v>193</v>
      </c>
      <c r="C35" s="427">
        <f>'②選手情報入力'!F101</f>
        <v>0</v>
      </c>
      <c r="D35" s="428"/>
      <c r="E35" s="197"/>
      <c r="F35" s="244" t="s">
        <v>259</v>
      </c>
      <c r="G35" s="245">
        <f>C35*1000</f>
        <v>0</v>
      </c>
      <c r="H35" s="184"/>
    </row>
    <row r="36" spans="1:8" ht="21" customHeight="1" thickBot="1" thickTop="1">
      <c r="A36" s="184"/>
      <c r="B36" s="246" t="s">
        <v>262</v>
      </c>
      <c r="C36" s="251">
        <f>'①学校情報入力'!D9</f>
        <v>0</v>
      </c>
      <c r="D36" s="227" t="s">
        <v>197</v>
      </c>
      <c r="F36" s="242" t="s">
        <v>260</v>
      </c>
      <c r="G36" s="243">
        <f>C36*700</f>
        <v>0</v>
      </c>
      <c r="H36" s="184"/>
    </row>
    <row r="37" spans="1:8" ht="18.75" customHeight="1" thickBot="1">
      <c r="A37" s="184"/>
      <c r="F37" s="222" t="s">
        <v>261</v>
      </c>
      <c r="G37" s="223">
        <f>SUM(G34:G36)</f>
        <v>0</v>
      </c>
      <c r="H37" s="184"/>
    </row>
    <row r="38" spans="1:8" ht="18.75" customHeight="1" thickBot="1">
      <c r="A38" s="209"/>
      <c r="B38" s="429" t="s">
        <v>207</v>
      </c>
      <c r="C38" s="430"/>
      <c r="D38" s="430"/>
      <c r="E38" s="431"/>
      <c r="F38" s="205"/>
      <c r="G38" s="206"/>
      <c r="H38" s="209"/>
    </row>
    <row r="39" spans="1:8" ht="18.75" customHeight="1">
      <c r="A39" s="184"/>
      <c r="B39" s="247">
        <f>IF('①学校情報入力'!B11="","",'①学校情報入力'!B11)</f>
      </c>
      <c r="C39" s="432">
        <f>IF('①学校情報入力'!F11="","",'①学校情報入力'!F11)</f>
      </c>
      <c r="D39" s="432"/>
      <c r="E39" s="433"/>
      <c r="H39" s="184"/>
    </row>
    <row r="40" spans="1:8" ht="18.75" customHeight="1" thickBot="1">
      <c r="A40" s="184"/>
      <c r="B40" s="248">
        <f>IF('①学校情報入力'!B12="","",'①学校情報入力'!B12)</f>
      </c>
      <c r="C40" s="423">
        <f>IF('①学校情報入力'!F12="","",'①学校情報入力'!F12)</f>
      </c>
      <c r="D40" s="423"/>
      <c r="E40" s="424"/>
      <c r="F40" s="421">
        <f ca="1">TODAY()</f>
        <v>42394</v>
      </c>
      <c r="G40" s="421"/>
      <c r="H40" s="184"/>
    </row>
    <row r="41" spans="1:8" ht="17.25">
      <c r="A41" s="184"/>
      <c r="B41" s="288" t="s">
        <v>165</v>
      </c>
      <c r="C41" s="273"/>
      <c r="D41" s="273"/>
      <c r="E41" s="273"/>
      <c r="F41" s="273"/>
      <c r="G41" s="273"/>
      <c r="H41" s="184"/>
    </row>
    <row r="42" spans="1:8" ht="15">
      <c r="A42" s="184"/>
      <c r="B42" s="208"/>
      <c r="C42" s="154"/>
      <c r="D42" s="154"/>
      <c r="E42" s="207"/>
      <c r="H42" s="184"/>
    </row>
    <row r="43" spans="1:8" ht="14.25">
      <c r="A43" s="184"/>
      <c r="C43" s="195"/>
      <c r="D43" s="195"/>
      <c r="E43" s="207"/>
      <c r="H43" s="184"/>
    </row>
    <row r="44" spans="1:8" ht="14.25">
      <c r="A44" s="184"/>
      <c r="E44" s="207"/>
      <c r="H44" s="184"/>
    </row>
    <row r="45" spans="1:8" ht="14.25">
      <c r="A45" s="184"/>
      <c r="B45" s="207"/>
      <c r="C45" s="207"/>
      <c r="D45" s="207"/>
      <c r="E45" s="207"/>
      <c r="H45" s="184"/>
    </row>
    <row r="46" spans="1:8" ht="14.25">
      <c r="A46" s="184"/>
      <c r="B46" s="209"/>
      <c r="C46" s="209"/>
      <c r="D46" s="209"/>
      <c r="E46" s="209"/>
      <c r="F46" s="209"/>
      <c r="G46" s="209"/>
      <c r="H46" s="184"/>
    </row>
    <row r="47" spans="1:8" ht="14.25">
      <c r="A47" s="184"/>
      <c r="B47" s="207"/>
      <c r="C47" s="207"/>
      <c r="D47" s="207"/>
      <c r="E47" s="207"/>
      <c r="H47" s="184"/>
    </row>
    <row r="48" spans="1:8" ht="18.75">
      <c r="A48" s="184"/>
      <c r="B48" s="210"/>
      <c r="C48" s="210"/>
      <c r="D48" s="210"/>
      <c r="E48" s="210"/>
      <c r="H48" s="184"/>
    </row>
    <row r="49" spans="1:8" ht="18.75">
      <c r="A49" s="184"/>
      <c r="B49" s="210"/>
      <c r="C49" s="210"/>
      <c r="D49" s="210"/>
      <c r="E49" s="210"/>
      <c r="F49" s="210"/>
      <c r="G49" s="210"/>
      <c r="H49" s="184"/>
    </row>
    <row r="50" spans="2:7" ht="14.25">
      <c r="B50" s="211"/>
      <c r="C50" s="207"/>
      <c r="D50" s="207"/>
      <c r="E50" s="207"/>
      <c r="F50" s="212"/>
      <c r="G50" s="207"/>
    </row>
    <row r="51" spans="2:7" ht="14.25">
      <c r="B51" s="211"/>
      <c r="C51" s="207"/>
      <c r="D51" s="207"/>
      <c r="E51" s="207"/>
      <c r="F51" s="212"/>
      <c r="G51" s="207"/>
    </row>
    <row r="52" spans="2:7" ht="14.25">
      <c r="B52" s="211"/>
      <c r="C52" s="207"/>
      <c r="D52" s="207"/>
      <c r="E52" s="207"/>
      <c r="F52" s="212"/>
      <c r="G52" s="207"/>
    </row>
    <row r="53" spans="2:7" ht="14.25">
      <c r="B53" s="211"/>
      <c r="C53" s="207"/>
      <c r="D53" s="207"/>
      <c r="E53" s="207"/>
      <c r="F53" s="212"/>
      <c r="G53" s="207"/>
    </row>
    <row r="54" spans="2:7" ht="14.25">
      <c r="B54" s="211"/>
      <c r="C54" s="207"/>
      <c r="D54" s="207"/>
      <c r="E54" s="207"/>
      <c r="F54" s="212"/>
      <c r="G54" s="207"/>
    </row>
    <row r="55" spans="2:7" ht="14.25">
      <c r="B55" s="211"/>
      <c r="C55" s="207"/>
      <c r="D55" s="207"/>
      <c r="E55" s="207"/>
      <c r="F55" s="212"/>
      <c r="G55" s="207"/>
    </row>
    <row r="56" spans="2:7" ht="14.25">
      <c r="B56" s="211"/>
      <c r="C56" s="207"/>
      <c r="D56" s="207"/>
      <c r="E56" s="207"/>
      <c r="F56" s="212"/>
      <c r="G56" s="207"/>
    </row>
    <row r="57" spans="2:7" ht="14.25">
      <c r="B57" s="211"/>
      <c r="C57" s="207"/>
      <c r="D57" s="207"/>
      <c r="E57" s="207"/>
      <c r="F57" s="212"/>
      <c r="G57" s="207"/>
    </row>
  </sheetData>
  <sheetProtection sheet="1" selectLockedCells="1"/>
  <mergeCells count="38">
    <mergeCell ref="D1:H1"/>
    <mergeCell ref="A2:H2"/>
    <mergeCell ref="A5:H5"/>
    <mergeCell ref="A6:H6"/>
    <mergeCell ref="B9:C9"/>
    <mergeCell ref="F9:G9"/>
    <mergeCell ref="A3:E3"/>
    <mergeCell ref="D8:G8"/>
    <mergeCell ref="C26:D26"/>
    <mergeCell ref="C27:D27"/>
    <mergeCell ref="C18:D18"/>
    <mergeCell ref="C19:D19"/>
    <mergeCell ref="C20:D20"/>
    <mergeCell ref="C21:D21"/>
    <mergeCell ref="C22:D22"/>
    <mergeCell ref="C23:D23"/>
    <mergeCell ref="C24:D24"/>
    <mergeCell ref="C25:D25"/>
    <mergeCell ref="C31:D31"/>
    <mergeCell ref="C30:D30"/>
    <mergeCell ref="C10:D10"/>
    <mergeCell ref="C11:D11"/>
    <mergeCell ref="C12:D12"/>
    <mergeCell ref="C13:D13"/>
    <mergeCell ref="C14:D14"/>
    <mergeCell ref="C15:D15"/>
    <mergeCell ref="C16:D16"/>
    <mergeCell ref="C17:D17"/>
    <mergeCell ref="C28:D28"/>
    <mergeCell ref="F40:G40"/>
    <mergeCell ref="F33:G33"/>
    <mergeCell ref="C40:E40"/>
    <mergeCell ref="C34:D34"/>
    <mergeCell ref="C35:D35"/>
    <mergeCell ref="B38:E38"/>
    <mergeCell ref="C39:E39"/>
    <mergeCell ref="C29:D29"/>
    <mergeCell ref="B33:C33"/>
  </mergeCell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Y14" sqref="Y14"/>
    </sheetView>
  </sheetViews>
  <sheetFormatPr defaultColWidth="9.140625" defaultRowHeight="15"/>
  <cols>
    <col min="1" max="1" width="1.421875" style="71" customWidth="1"/>
    <col min="2" max="2" width="3.00390625" style="71" customWidth="1"/>
    <col min="3" max="3" width="9.00390625" style="71" customWidth="1"/>
    <col min="4" max="6" width="6.140625" style="71" customWidth="1"/>
    <col min="7" max="8" width="3.421875" style="71" customWidth="1"/>
    <col min="9" max="9" width="1.57421875" style="71" customWidth="1"/>
    <col min="10" max="10" width="1.7109375" style="71" customWidth="1"/>
    <col min="11" max="11" width="3.421875" style="71" customWidth="1"/>
    <col min="12" max="12" width="1.57421875" style="71" customWidth="1"/>
    <col min="13" max="14" width="5.140625" style="71" customWidth="1"/>
    <col min="15" max="15" width="5.28125" style="71" customWidth="1"/>
    <col min="16" max="16" width="14.57421875" style="71" customWidth="1"/>
    <col min="17" max="17" width="9.421875" style="278" hidden="1" customWidth="1"/>
    <col min="18" max="18" width="9.421875" style="71" hidden="1" customWidth="1"/>
    <col min="19" max="19" width="12.7109375" style="71" customWidth="1"/>
    <col min="20" max="20" width="5.00390625" style="71" hidden="1" customWidth="1"/>
    <col min="21" max="21" width="2.00390625" style="71" hidden="1" customWidth="1"/>
    <col min="22" max="16384" width="9.00390625" style="71" customWidth="1"/>
  </cols>
  <sheetData>
    <row r="1" spans="1:17" s="1" customFormat="1" ht="17.25">
      <c r="A1" s="11" t="s">
        <v>79</v>
      </c>
      <c r="Q1" s="277"/>
    </row>
    <row r="2" spans="1:21" s="7" customFormat="1" ht="24.75" customHeight="1">
      <c r="A2" s="486" t="s">
        <v>199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</row>
    <row r="3" ht="7.5" customHeight="1">
      <c r="Q3" s="39"/>
    </row>
    <row r="4" spans="19:21" ht="33.75" customHeight="1">
      <c r="S4" s="453">
        <f>IF('①学校情報入力'!D3="","",'①学校情報入力'!D3)</f>
      </c>
      <c r="T4" s="454"/>
      <c r="U4" s="455"/>
    </row>
    <row r="5" spans="2:20" ht="25.5">
      <c r="B5" s="473" t="str">
        <f>'注意事項'!C3</f>
        <v>第７回名古屋地区競技会　プレシーズンゲーム</v>
      </c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3"/>
    </row>
    <row r="6" spans="5:17" ht="14.25" thickBot="1"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216"/>
    </row>
    <row r="7" spans="16:21" ht="14.25" customHeight="1" thickBot="1">
      <c r="P7" s="515" t="s">
        <v>198</v>
      </c>
      <c r="Q7" s="512"/>
      <c r="R7" s="487">
        <f>IF('①学校情報入力'!$D$4="","",'①学校情報入力'!$D$4)</f>
      </c>
      <c r="S7" s="488"/>
      <c r="T7" s="488"/>
      <c r="U7" s="489"/>
    </row>
    <row r="8" spans="1:21" ht="14.25" customHeight="1" thickBot="1">
      <c r="A8" s="502" t="s">
        <v>62</v>
      </c>
      <c r="B8" s="503"/>
      <c r="C8" s="504"/>
      <c r="D8" s="487" t="str">
        <f>IF('注意事項'!$C$3="","",'注意事項'!$C$3)</f>
        <v>第７回名古屋地区競技会　プレシーズンゲーム</v>
      </c>
      <c r="E8" s="488"/>
      <c r="F8" s="488"/>
      <c r="G8" s="488"/>
      <c r="H8" s="489"/>
      <c r="K8" s="73"/>
      <c r="P8" s="516"/>
      <c r="Q8" s="517"/>
      <c r="R8" s="490"/>
      <c r="S8" s="491"/>
      <c r="T8" s="491"/>
      <c r="U8" s="492"/>
    </row>
    <row r="9" spans="1:20" ht="15" customHeight="1" thickBot="1">
      <c r="A9" s="502"/>
      <c r="B9" s="503"/>
      <c r="C9" s="504"/>
      <c r="D9" s="490"/>
      <c r="E9" s="491"/>
      <c r="F9" s="491"/>
      <c r="G9" s="491"/>
      <c r="H9" s="492"/>
      <c r="I9" s="78"/>
      <c r="J9" s="78"/>
      <c r="K9" s="78"/>
      <c r="L9" s="78"/>
      <c r="M9" s="78"/>
      <c r="N9" s="78"/>
      <c r="O9" s="74"/>
      <c r="P9" s="512"/>
      <c r="Q9" s="512"/>
      <c r="R9" s="514"/>
      <c r="S9" s="514"/>
      <c r="T9" s="74"/>
    </row>
    <row r="10" spans="1:20" ht="15" customHeight="1" thickBot="1">
      <c r="A10" s="502" t="s">
        <v>117</v>
      </c>
      <c r="B10" s="503"/>
      <c r="C10" s="504"/>
      <c r="D10" s="493" t="s">
        <v>189</v>
      </c>
      <c r="E10" s="494"/>
      <c r="F10" s="494"/>
      <c r="G10" s="494"/>
      <c r="H10" s="495"/>
      <c r="I10" s="78"/>
      <c r="J10" s="78"/>
      <c r="K10" s="78"/>
      <c r="L10" s="78"/>
      <c r="M10" s="78"/>
      <c r="N10" s="78"/>
      <c r="O10" s="74"/>
      <c r="P10" s="513"/>
      <c r="Q10" s="514"/>
      <c r="R10" s="513"/>
      <c r="S10" s="513"/>
      <c r="T10" s="525">
        <v>1</v>
      </c>
    </row>
    <row r="11" spans="1:21" ht="14.25" customHeight="1" thickBot="1">
      <c r="A11" s="502"/>
      <c r="B11" s="503"/>
      <c r="C11" s="504"/>
      <c r="D11" s="496"/>
      <c r="E11" s="497"/>
      <c r="F11" s="497"/>
      <c r="G11" s="497"/>
      <c r="H11" s="498"/>
      <c r="I11" s="514"/>
      <c r="J11" s="514"/>
      <c r="K11" s="514"/>
      <c r="L11" s="514"/>
      <c r="M11" s="514"/>
      <c r="N11" s="79"/>
      <c r="O11" s="74"/>
      <c r="P11" s="74"/>
      <c r="Q11" s="279"/>
      <c r="R11" s="74"/>
      <c r="S11" s="75" t="s">
        <v>118</v>
      </c>
      <c r="T11" s="526"/>
      <c r="U11" s="94"/>
    </row>
    <row r="12" ht="7.5" customHeight="1" thickBot="1"/>
    <row r="13" spans="1:21" ht="24" customHeight="1">
      <c r="A13" s="518" t="s">
        <v>119</v>
      </c>
      <c r="B13" s="519"/>
      <c r="C13" s="520"/>
      <c r="D13" s="499">
        <f>IF('①学校情報入力'!D4="","",'①学校情報入力'!D4)</f>
      </c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  <c r="P13" s="500"/>
      <c r="Q13" s="500"/>
      <c r="R13" s="500"/>
      <c r="S13" s="500"/>
      <c r="T13" s="500"/>
      <c r="U13" s="501"/>
    </row>
    <row r="14" spans="1:21" ht="24" customHeight="1">
      <c r="A14" s="527" t="s">
        <v>203</v>
      </c>
      <c r="B14" s="528"/>
      <c r="C14" s="529"/>
      <c r="D14" s="530">
        <f>IF('①学校情報入力'!D4="","",'①学校情報入力'!D7)</f>
      </c>
      <c r="E14" s="531"/>
      <c r="F14" s="531"/>
      <c r="G14" s="531"/>
      <c r="H14" s="531"/>
      <c r="I14" s="531"/>
      <c r="J14" s="531"/>
      <c r="K14" s="531"/>
      <c r="L14" s="531"/>
      <c r="M14" s="521"/>
      <c r="N14" s="522"/>
      <c r="O14" s="522"/>
      <c r="P14" s="522"/>
      <c r="Q14" s="522"/>
      <c r="R14" s="522"/>
      <c r="S14" s="522"/>
      <c r="T14" s="522"/>
      <c r="U14" s="523"/>
    </row>
    <row r="15" spans="1:21" ht="24" customHeight="1" thickBot="1">
      <c r="A15" s="505" t="s">
        <v>121</v>
      </c>
      <c r="B15" s="506"/>
      <c r="C15" s="80" t="s">
        <v>122</v>
      </c>
      <c r="D15" s="507" t="s">
        <v>124</v>
      </c>
      <c r="E15" s="508"/>
      <c r="F15" s="508"/>
      <c r="G15" s="508"/>
      <c r="H15" s="508"/>
      <c r="I15" s="508"/>
      <c r="J15" s="508"/>
      <c r="K15" s="508"/>
      <c r="L15" s="508"/>
      <c r="M15" s="506"/>
      <c r="N15" s="80" t="s">
        <v>1</v>
      </c>
      <c r="O15" s="80" t="s">
        <v>38</v>
      </c>
      <c r="P15" s="507" t="s">
        <v>123</v>
      </c>
      <c r="Q15" s="508"/>
      <c r="R15" s="506"/>
      <c r="S15" s="80" t="s">
        <v>126</v>
      </c>
      <c r="T15" s="507" t="s">
        <v>125</v>
      </c>
      <c r="U15" s="524"/>
    </row>
    <row r="16" spans="1:21" ht="24" customHeight="1">
      <c r="A16" s="456">
        <v>1</v>
      </c>
      <c r="B16" s="457"/>
      <c r="C16" s="95">
        <f>IF('②選手情報入力'!B10="","",'②選手情報入力'!B10)</f>
      </c>
      <c r="D16" s="509">
        <f>IF('②選手情報入力'!C10="","",'②選手情報入力'!C10)</f>
      </c>
      <c r="E16" s="510"/>
      <c r="F16" s="510"/>
      <c r="G16" s="510"/>
      <c r="H16" s="510"/>
      <c r="I16" s="510"/>
      <c r="J16" s="510"/>
      <c r="K16" s="510"/>
      <c r="L16" s="510"/>
      <c r="M16" s="511"/>
      <c r="N16" s="95">
        <f>IF('②選手情報入力'!G10="","",'②選手情報入力'!G10)</f>
      </c>
      <c r="O16" s="95">
        <f>IF('②選手情報入力'!F10="","",'②選手情報入力'!F10)</f>
      </c>
      <c r="P16" s="96">
        <f>IF('②選手情報入力'!H10="","",VLOOKUP('②選手情報入力'!H10,'種目情報'!$N$4:$O$41,2,FALSE))</f>
      </c>
      <c r="Q16" s="89">
        <f>IF('②選手情報入力'!J10="","",VLOOKUP('②選手情報入力'!J10,'種目情報'!$N$4:$O$41,2,FALSE))</f>
      </c>
      <c r="R16" s="267">
        <f>IF('②選手情報入力'!L10="","",VLOOKUP('②選手情報入力'!L10,'種目情報'!$N$4:$O$41,2,FALSE))</f>
      </c>
      <c r="S16" s="96">
        <f>IF('②選手情報入力'!N10="","",'②選手情報入力'!N10)</f>
      </c>
      <c r="T16" s="458">
        <f>IF('②選手情報入力'!O10="","",'②選手情報入力'!O10)</f>
      </c>
      <c r="U16" s="459"/>
    </row>
    <row r="17" spans="1:21" ht="24" customHeight="1">
      <c r="A17" s="471">
        <v>2</v>
      </c>
      <c r="B17" s="472"/>
      <c r="C17" s="90">
        <f>IF('②選手情報入力'!B11="","",'②選手情報入力'!B11)</f>
      </c>
      <c r="D17" s="468">
        <f>IF('②選手情報入力'!C11="","",'②選手情報入力'!C11)</f>
      </c>
      <c r="E17" s="469"/>
      <c r="F17" s="469"/>
      <c r="G17" s="469"/>
      <c r="H17" s="469"/>
      <c r="I17" s="469"/>
      <c r="J17" s="469"/>
      <c r="K17" s="469"/>
      <c r="L17" s="469"/>
      <c r="M17" s="470"/>
      <c r="N17" s="90">
        <f>IF('②選手情報入力'!G11="","",'②選手情報入力'!G11)</f>
      </c>
      <c r="O17" s="90">
        <f>IF('②選手情報入力'!F11="","",'②選手情報入力'!F11)</f>
      </c>
      <c r="P17" s="91">
        <f>IF('②選手情報入力'!H11="","",VLOOKUP('②選手情報入力'!H11,'種目情報'!$N$4:$O$41,2,FALSE))</f>
      </c>
      <c r="Q17" s="91">
        <f>IF('②選手情報入力'!J11="","",VLOOKUP('②選手情報入力'!J11,'種目情報'!$N$4:$O$41,2,FALSE))</f>
      </c>
      <c r="R17" s="268">
        <f>IF('②選手情報入力'!L11="","",VLOOKUP('②選手情報入力'!L11,'種目情報'!$N$4:$O$41,2,FALSE))</f>
      </c>
      <c r="S17" s="91">
        <f>IF('②選手情報入力'!N11="","",'②選手情報入力'!N11)</f>
      </c>
      <c r="T17" s="482">
        <f>IF('②選手情報入力'!O11="","",'②選手情報入力'!O11)</f>
      </c>
      <c r="U17" s="483"/>
    </row>
    <row r="18" spans="1:21" ht="24" customHeight="1">
      <c r="A18" s="471">
        <v>3</v>
      </c>
      <c r="B18" s="472"/>
      <c r="C18" s="90">
        <f>IF('②選手情報入力'!B12="","",'②選手情報入力'!B12)</f>
      </c>
      <c r="D18" s="468">
        <f>IF('②選手情報入力'!C12="","",'②選手情報入力'!C12)</f>
      </c>
      <c r="E18" s="469"/>
      <c r="F18" s="469"/>
      <c r="G18" s="469"/>
      <c r="H18" s="469"/>
      <c r="I18" s="469"/>
      <c r="J18" s="469"/>
      <c r="K18" s="469"/>
      <c r="L18" s="469"/>
      <c r="M18" s="470"/>
      <c r="N18" s="90">
        <f>IF('②選手情報入力'!G12="","",'②選手情報入力'!G12)</f>
      </c>
      <c r="O18" s="90">
        <f>IF('②選手情報入力'!F12="","",'②選手情報入力'!F12)</f>
      </c>
      <c r="P18" s="91">
        <f>IF('②選手情報入力'!H12="","",VLOOKUP('②選手情報入力'!H12,'種目情報'!$N$4:$O$41,2,FALSE))</f>
      </c>
      <c r="Q18" s="91">
        <f>IF('②選手情報入力'!J12="","",VLOOKUP('②選手情報入力'!J12,'種目情報'!$N$4:$O$41,2,FALSE))</f>
      </c>
      <c r="R18" s="268">
        <f>IF('②選手情報入力'!L12="","",VLOOKUP('②選手情報入力'!L12,'種目情報'!$N$4:$O$41,2,FALSE))</f>
      </c>
      <c r="S18" s="91">
        <f>IF('②選手情報入力'!N12="","",'②選手情報入力'!N12)</f>
      </c>
      <c r="T18" s="482">
        <f>IF('②選手情報入力'!O12="","",'②選手情報入力'!O12)</f>
      </c>
      <c r="U18" s="483"/>
    </row>
    <row r="19" spans="1:21" ht="24" customHeight="1">
      <c r="A19" s="471">
        <v>4</v>
      </c>
      <c r="B19" s="472"/>
      <c r="C19" s="90">
        <f>IF('②選手情報入力'!B13="","",'②選手情報入力'!B13)</f>
      </c>
      <c r="D19" s="468">
        <f>IF('②選手情報入力'!C13="","",'②選手情報入力'!C13)</f>
      </c>
      <c r="E19" s="469"/>
      <c r="F19" s="469"/>
      <c r="G19" s="469"/>
      <c r="H19" s="469"/>
      <c r="I19" s="469"/>
      <c r="J19" s="469"/>
      <c r="K19" s="469"/>
      <c r="L19" s="469"/>
      <c r="M19" s="470"/>
      <c r="N19" s="90">
        <f>IF('②選手情報入力'!G13="","",'②選手情報入力'!G13)</f>
      </c>
      <c r="O19" s="90">
        <f>IF('②選手情報入力'!F13="","",'②選手情報入力'!F13)</f>
      </c>
      <c r="P19" s="91">
        <f>IF('②選手情報入力'!H13="","",VLOOKUP('②選手情報入力'!H13,'種目情報'!$N$4:$O$41,2,FALSE))</f>
      </c>
      <c r="Q19" s="91">
        <f>IF('②選手情報入力'!J13="","",VLOOKUP('②選手情報入力'!J13,'種目情報'!$N$4:$O$41,2,FALSE))</f>
      </c>
      <c r="R19" s="268">
        <f>IF('②選手情報入力'!L13="","",VLOOKUP('②選手情報入力'!L13,'種目情報'!$N$4:$O$41,2,FALSE))</f>
      </c>
      <c r="S19" s="91">
        <f>IF('②選手情報入力'!N13="","",'②選手情報入力'!N13)</f>
      </c>
      <c r="T19" s="482">
        <f>IF('②選手情報入力'!O13="","",'②選手情報入力'!O13)</f>
      </c>
      <c r="U19" s="483"/>
    </row>
    <row r="20" spans="1:21" ht="24" customHeight="1">
      <c r="A20" s="471">
        <v>5</v>
      </c>
      <c r="B20" s="472"/>
      <c r="C20" s="90">
        <f>IF('②選手情報入力'!B14="","",'②選手情報入力'!B14)</f>
      </c>
      <c r="D20" s="468">
        <f>IF('②選手情報入力'!C14="","",'②選手情報入力'!C14)</f>
      </c>
      <c r="E20" s="469"/>
      <c r="F20" s="469"/>
      <c r="G20" s="469"/>
      <c r="H20" s="469"/>
      <c r="I20" s="469"/>
      <c r="J20" s="469"/>
      <c r="K20" s="469"/>
      <c r="L20" s="469"/>
      <c r="M20" s="470"/>
      <c r="N20" s="90">
        <f>IF('②選手情報入力'!G14="","",'②選手情報入力'!G14)</f>
      </c>
      <c r="O20" s="90">
        <f>IF('②選手情報入力'!F14="","",'②選手情報入力'!F14)</f>
      </c>
      <c r="P20" s="91">
        <f>IF('②選手情報入力'!H14="","",VLOOKUP('②選手情報入力'!H14,'種目情報'!$N$4:$O$41,2,FALSE))</f>
      </c>
      <c r="Q20" s="91">
        <f>IF('②選手情報入力'!J14="","",VLOOKUP('②選手情報入力'!J14,'種目情報'!$N$4:$O$41,2,FALSE))</f>
      </c>
      <c r="R20" s="268">
        <f>IF('②選手情報入力'!L14="","",VLOOKUP('②選手情報入力'!L14,'種目情報'!$N$4:$O$41,2,FALSE))</f>
      </c>
      <c r="S20" s="91">
        <f>IF('②選手情報入力'!N14="","",'②選手情報入力'!N14)</f>
      </c>
      <c r="T20" s="482">
        <f>IF('②選手情報入力'!O14="","",'②選手情報入力'!O14)</f>
      </c>
      <c r="U20" s="483"/>
    </row>
    <row r="21" spans="1:21" ht="24" customHeight="1">
      <c r="A21" s="471">
        <v>6</v>
      </c>
      <c r="B21" s="472"/>
      <c r="C21" s="90">
        <f>IF('②選手情報入力'!B15="","",'②選手情報入力'!B15)</f>
      </c>
      <c r="D21" s="468">
        <f>IF('②選手情報入力'!C15="","",'②選手情報入力'!C15)</f>
      </c>
      <c r="E21" s="469"/>
      <c r="F21" s="469"/>
      <c r="G21" s="469"/>
      <c r="H21" s="469"/>
      <c r="I21" s="469"/>
      <c r="J21" s="469"/>
      <c r="K21" s="469"/>
      <c r="L21" s="469"/>
      <c r="M21" s="470"/>
      <c r="N21" s="90">
        <f>IF('②選手情報入力'!G15="","",'②選手情報入力'!G15)</f>
      </c>
      <c r="O21" s="90">
        <f>IF('②選手情報入力'!F15="","",'②選手情報入力'!F15)</f>
      </c>
      <c r="P21" s="91">
        <f>IF('②選手情報入力'!H15="","",VLOOKUP('②選手情報入力'!H15,'種目情報'!$N$4:$O$41,2,FALSE))</f>
      </c>
      <c r="Q21" s="91">
        <f>IF('②選手情報入力'!J15="","",VLOOKUP('②選手情報入力'!J15,'種目情報'!$N$4:$O$41,2,FALSE))</f>
      </c>
      <c r="R21" s="268">
        <f>IF('②選手情報入力'!L15="","",VLOOKUP('②選手情報入力'!L15,'種目情報'!$N$4:$O$41,2,FALSE))</f>
      </c>
      <c r="S21" s="91">
        <f>IF('②選手情報入力'!N15="","",'②選手情報入力'!N15)</f>
      </c>
      <c r="T21" s="482">
        <f>IF('②選手情報入力'!O15="","",'②選手情報入力'!O15)</f>
      </c>
      <c r="U21" s="483"/>
    </row>
    <row r="22" spans="1:21" ht="24" customHeight="1">
      <c r="A22" s="471">
        <v>7</v>
      </c>
      <c r="B22" s="472"/>
      <c r="C22" s="90">
        <f>IF('②選手情報入力'!B16="","",'②選手情報入力'!B16)</f>
      </c>
      <c r="D22" s="468">
        <f>IF('②選手情報入力'!C16="","",'②選手情報入力'!C16)</f>
      </c>
      <c r="E22" s="469"/>
      <c r="F22" s="469"/>
      <c r="G22" s="469"/>
      <c r="H22" s="469"/>
      <c r="I22" s="469"/>
      <c r="J22" s="469"/>
      <c r="K22" s="469"/>
      <c r="L22" s="469"/>
      <c r="M22" s="470"/>
      <c r="N22" s="90">
        <f>IF('②選手情報入力'!G16="","",'②選手情報入力'!G16)</f>
      </c>
      <c r="O22" s="90">
        <f>IF('②選手情報入力'!F16="","",'②選手情報入力'!F16)</f>
      </c>
      <c r="P22" s="91">
        <f>IF('②選手情報入力'!H16="","",VLOOKUP('②選手情報入力'!H16,'種目情報'!$N$4:$O$41,2,FALSE))</f>
      </c>
      <c r="Q22" s="91">
        <f>IF('②選手情報入力'!J16="","",VLOOKUP('②選手情報入力'!J16,'種目情報'!$N$4:$O$41,2,FALSE))</f>
      </c>
      <c r="R22" s="268">
        <f>IF('②選手情報入力'!L16="","",VLOOKUP('②選手情報入力'!L16,'種目情報'!$N$4:$O$41,2,FALSE))</f>
      </c>
      <c r="S22" s="91">
        <f>IF('②選手情報入力'!N16="","",'②選手情報入力'!N16)</f>
      </c>
      <c r="T22" s="482">
        <f>IF('②選手情報入力'!O16="","",'②選手情報入力'!O16)</f>
      </c>
      <c r="U22" s="483"/>
    </row>
    <row r="23" spans="1:21" ht="24" customHeight="1">
      <c r="A23" s="471">
        <v>8</v>
      </c>
      <c r="B23" s="472"/>
      <c r="C23" s="90">
        <f>IF('②選手情報入力'!B17="","",'②選手情報入力'!B17)</f>
      </c>
      <c r="D23" s="468">
        <f>IF('②選手情報入力'!C17="","",'②選手情報入力'!C17)</f>
      </c>
      <c r="E23" s="469"/>
      <c r="F23" s="469"/>
      <c r="G23" s="469"/>
      <c r="H23" s="469"/>
      <c r="I23" s="469"/>
      <c r="J23" s="469"/>
      <c r="K23" s="469"/>
      <c r="L23" s="469"/>
      <c r="M23" s="470"/>
      <c r="N23" s="90">
        <f>IF('②選手情報入力'!G17="","",'②選手情報入力'!G17)</f>
      </c>
      <c r="O23" s="90">
        <f>IF('②選手情報入力'!F17="","",'②選手情報入力'!F17)</f>
      </c>
      <c r="P23" s="91">
        <f>IF('②選手情報入力'!H17="","",VLOOKUP('②選手情報入力'!H17,'種目情報'!$N$4:$O$41,2,FALSE))</f>
      </c>
      <c r="Q23" s="91">
        <f>IF('②選手情報入力'!J17="","",VLOOKUP('②選手情報入力'!J17,'種目情報'!$N$4:$O$41,2,FALSE))</f>
      </c>
      <c r="R23" s="268">
        <f>IF('②選手情報入力'!L17="","",VLOOKUP('②選手情報入力'!L17,'種目情報'!$N$4:$O$41,2,FALSE))</f>
      </c>
      <c r="S23" s="91">
        <f>IF('②選手情報入力'!N17="","",'②選手情報入力'!N17)</f>
      </c>
      <c r="T23" s="482">
        <f>IF('②選手情報入力'!O17="","",'②選手情報入力'!O17)</f>
      </c>
      <c r="U23" s="483"/>
    </row>
    <row r="24" spans="1:21" ht="24" customHeight="1">
      <c r="A24" s="471">
        <v>9</v>
      </c>
      <c r="B24" s="472"/>
      <c r="C24" s="90">
        <f>IF('②選手情報入力'!B18="","",'②選手情報入力'!B18)</f>
      </c>
      <c r="D24" s="468">
        <f>IF('②選手情報入力'!C18="","",'②選手情報入力'!C18)</f>
      </c>
      <c r="E24" s="469"/>
      <c r="F24" s="469"/>
      <c r="G24" s="469"/>
      <c r="H24" s="469"/>
      <c r="I24" s="469"/>
      <c r="J24" s="469"/>
      <c r="K24" s="469"/>
      <c r="L24" s="469"/>
      <c r="M24" s="470"/>
      <c r="N24" s="90">
        <f>IF('②選手情報入力'!G18="","",'②選手情報入力'!G18)</f>
      </c>
      <c r="O24" s="90">
        <f>IF('②選手情報入力'!F18="","",'②選手情報入力'!F18)</f>
      </c>
      <c r="P24" s="91">
        <f>IF('②選手情報入力'!H18="","",VLOOKUP('②選手情報入力'!H18,'種目情報'!$N$4:$O$41,2,FALSE))</f>
      </c>
      <c r="Q24" s="91">
        <f>IF('②選手情報入力'!J18="","",VLOOKUP('②選手情報入力'!J18,'種目情報'!$N$4:$O$41,2,FALSE))</f>
      </c>
      <c r="R24" s="268">
        <f>IF('②選手情報入力'!L18="","",VLOOKUP('②選手情報入力'!L18,'種目情報'!$N$4:$O$41,2,FALSE))</f>
      </c>
      <c r="S24" s="91">
        <f>IF('②選手情報入力'!N18="","",'②選手情報入力'!N18)</f>
      </c>
      <c r="T24" s="482">
        <f>IF('②選手情報入力'!O18="","",'②選手情報入力'!O18)</f>
      </c>
      <c r="U24" s="483"/>
    </row>
    <row r="25" spans="1:21" ht="24" customHeight="1">
      <c r="A25" s="471">
        <v>10</v>
      </c>
      <c r="B25" s="472"/>
      <c r="C25" s="90">
        <f>IF('②選手情報入力'!B19="","",'②選手情報入力'!B19)</f>
      </c>
      <c r="D25" s="468">
        <f>IF('②選手情報入力'!C19="","",'②選手情報入力'!C19)</f>
      </c>
      <c r="E25" s="469"/>
      <c r="F25" s="469"/>
      <c r="G25" s="469"/>
      <c r="H25" s="469"/>
      <c r="I25" s="469"/>
      <c r="J25" s="469"/>
      <c r="K25" s="469"/>
      <c r="L25" s="469"/>
      <c r="M25" s="470"/>
      <c r="N25" s="90">
        <f>IF('②選手情報入力'!G19="","",'②選手情報入力'!G19)</f>
      </c>
      <c r="O25" s="90">
        <f>IF('②選手情報入力'!F19="","",'②選手情報入力'!F19)</f>
      </c>
      <c r="P25" s="91">
        <f>IF('②選手情報入力'!H19="","",VLOOKUP('②選手情報入力'!H19,'種目情報'!$N$4:$O$41,2,FALSE))</f>
      </c>
      <c r="Q25" s="91">
        <f>IF('②選手情報入力'!J19="","",VLOOKUP('②選手情報入力'!J19,'種目情報'!$N$4:$O$41,2,FALSE))</f>
      </c>
      <c r="R25" s="268">
        <f>IF('②選手情報入力'!L19="","",VLOOKUP('②選手情報入力'!L19,'種目情報'!$N$4:$O$41,2,FALSE))</f>
      </c>
      <c r="S25" s="91">
        <f>IF('②選手情報入力'!N19="","",'②選手情報入力'!N19)</f>
      </c>
      <c r="T25" s="482">
        <f>IF('②選手情報入力'!O19="","",'②選手情報入力'!O19)</f>
      </c>
      <c r="U25" s="483"/>
    </row>
    <row r="26" spans="1:21" ht="24" customHeight="1">
      <c r="A26" s="471">
        <v>11</v>
      </c>
      <c r="B26" s="472"/>
      <c r="C26" s="90">
        <f>IF('②選手情報入力'!B20="","",'②選手情報入力'!B20)</f>
      </c>
      <c r="D26" s="468">
        <f>IF('②選手情報入力'!C20="","",'②選手情報入力'!C20)</f>
      </c>
      <c r="E26" s="469"/>
      <c r="F26" s="469"/>
      <c r="G26" s="469"/>
      <c r="H26" s="469"/>
      <c r="I26" s="469"/>
      <c r="J26" s="469"/>
      <c r="K26" s="469"/>
      <c r="L26" s="469"/>
      <c r="M26" s="470"/>
      <c r="N26" s="90">
        <f>IF('②選手情報入力'!G20="","",'②選手情報入力'!G20)</f>
      </c>
      <c r="O26" s="90">
        <f>IF('②選手情報入力'!F20="","",'②選手情報入力'!F20)</f>
      </c>
      <c r="P26" s="91">
        <f>IF('②選手情報入力'!H20="","",VLOOKUP('②選手情報入力'!H20,'種目情報'!$N$4:$O$41,2,FALSE))</f>
      </c>
      <c r="Q26" s="91">
        <f>IF('②選手情報入力'!J20="","",VLOOKUP('②選手情報入力'!J20,'種目情報'!$N$4:$O$41,2,FALSE))</f>
      </c>
      <c r="R26" s="268">
        <f>IF('②選手情報入力'!L20="","",VLOOKUP('②選手情報入力'!L20,'種目情報'!$N$4:$O$41,2,FALSE))</f>
      </c>
      <c r="S26" s="91">
        <f>IF('②選手情報入力'!N20="","",'②選手情報入力'!N20)</f>
      </c>
      <c r="T26" s="482">
        <f>IF('②選手情報入力'!O20="","",'②選手情報入力'!O20)</f>
      </c>
      <c r="U26" s="483"/>
    </row>
    <row r="27" spans="1:21" ht="24" customHeight="1">
      <c r="A27" s="471">
        <v>12</v>
      </c>
      <c r="B27" s="472"/>
      <c r="C27" s="90">
        <f>IF('②選手情報入力'!B21="","",'②選手情報入力'!B21)</f>
      </c>
      <c r="D27" s="468">
        <f>IF('②選手情報入力'!C21="","",'②選手情報入力'!C21)</f>
      </c>
      <c r="E27" s="469"/>
      <c r="F27" s="469"/>
      <c r="G27" s="469"/>
      <c r="H27" s="469"/>
      <c r="I27" s="469"/>
      <c r="J27" s="469"/>
      <c r="K27" s="469"/>
      <c r="L27" s="469"/>
      <c r="M27" s="470"/>
      <c r="N27" s="90">
        <f>IF('②選手情報入力'!G21="","",'②選手情報入力'!G21)</f>
      </c>
      <c r="O27" s="90">
        <f>IF('②選手情報入力'!F21="","",'②選手情報入力'!F21)</f>
      </c>
      <c r="P27" s="91">
        <f>IF('②選手情報入力'!H21="","",VLOOKUP('②選手情報入力'!H21,'種目情報'!$N$4:$O$41,2,FALSE))</f>
      </c>
      <c r="Q27" s="91">
        <f>IF('②選手情報入力'!J21="","",VLOOKUP('②選手情報入力'!J21,'種目情報'!$N$4:$O$41,2,FALSE))</f>
      </c>
      <c r="R27" s="268">
        <f>IF('②選手情報入力'!L21="","",VLOOKUP('②選手情報入力'!L21,'種目情報'!$N$4:$O$41,2,FALSE))</f>
      </c>
      <c r="S27" s="91">
        <f>IF('②選手情報入力'!N21="","",'②選手情報入力'!N21)</f>
      </c>
      <c r="T27" s="482">
        <f>IF('②選手情報入力'!O21="","",'②選手情報入力'!O21)</f>
      </c>
      <c r="U27" s="483"/>
    </row>
    <row r="28" spans="1:21" ht="24" customHeight="1">
      <c r="A28" s="471">
        <v>13</v>
      </c>
      <c r="B28" s="472"/>
      <c r="C28" s="90">
        <f>IF('②選手情報入力'!B22="","",'②選手情報入力'!B22)</f>
      </c>
      <c r="D28" s="468">
        <f>IF('②選手情報入力'!C22="","",'②選手情報入力'!C22)</f>
      </c>
      <c r="E28" s="469"/>
      <c r="F28" s="469"/>
      <c r="G28" s="469"/>
      <c r="H28" s="469"/>
      <c r="I28" s="469"/>
      <c r="J28" s="469"/>
      <c r="K28" s="469"/>
      <c r="L28" s="469"/>
      <c r="M28" s="470"/>
      <c r="N28" s="90">
        <f>IF('②選手情報入力'!G22="","",'②選手情報入力'!G22)</f>
      </c>
      <c r="O28" s="90">
        <f>IF('②選手情報入力'!F22="","",'②選手情報入力'!F22)</f>
      </c>
      <c r="P28" s="91">
        <f>IF('②選手情報入力'!H22="","",VLOOKUP('②選手情報入力'!H22,'種目情報'!$N$4:$O$41,2,FALSE))</f>
      </c>
      <c r="Q28" s="91">
        <f>IF('②選手情報入力'!J22="","",VLOOKUP('②選手情報入力'!J22,'種目情報'!$N$4:$O$41,2,FALSE))</f>
      </c>
      <c r="R28" s="268">
        <f>IF('②選手情報入力'!L22="","",VLOOKUP('②選手情報入力'!L22,'種目情報'!$N$4:$O$41,2,FALSE))</f>
      </c>
      <c r="S28" s="91">
        <f>IF('②選手情報入力'!N22="","",'②選手情報入力'!N22)</f>
      </c>
      <c r="T28" s="482">
        <f>IF('②選手情報入力'!O22="","",'②選手情報入力'!O22)</f>
      </c>
      <c r="U28" s="483"/>
    </row>
    <row r="29" spans="1:21" ht="24" customHeight="1">
      <c r="A29" s="471">
        <v>14</v>
      </c>
      <c r="B29" s="472"/>
      <c r="C29" s="90">
        <f>IF('②選手情報入力'!B23="","",'②選手情報入力'!B23)</f>
      </c>
      <c r="D29" s="468">
        <f>IF('②選手情報入力'!C23="","",'②選手情報入力'!C23)</f>
      </c>
      <c r="E29" s="469"/>
      <c r="F29" s="469"/>
      <c r="G29" s="469"/>
      <c r="H29" s="469"/>
      <c r="I29" s="469"/>
      <c r="J29" s="469"/>
      <c r="K29" s="469"/>
      <c r="L29" s="469"/>
      <c r="M29" s="470"/>
      <c r="N29" s="90">
        <f>IF('②選手情報入力'!G23="","",'②選手情報入力'!G23)</f>
      </c>
      <c r="O29" s="90">
        <f>IF('②選手情報入力'!F23="","",'②選手情報入力'!F23)</f>
      </c>
      <c r="P29" s="91">
        <f>IF('②選手情報入力'!H23="","",VLOOKUP('②選手情報入力'!H23,'種目情報'!$N$4:$O$41,2,FALSE))</f>
      </c>
      <c r="Q29" s="91">
        <f>IF('②選手情報入力'!J23="","",VLOOKUP('②選手情報入力'!J23,'種目情報'!$N$4:$O$41,2,FALSE))</f>
      </c>
      <c r="R29" s="268">
        <f>IF('②選手情報入力'!L23="","",VLOOKUP('②選手情報入力'!L23,'種目情報'!$N$4:$O$41,2,FALSE))</f>
      </c>
      <c r="S29" s="91">
        <f>IF('②選手情報入力'!N23="","",'②選手情報入力'!N23)</f>
      </c>
      <c r="T29" s="482">
        <f>IF('②選手情報入力'!O23="","",'②選手情報入力'!O23)</f>
      </c>
      <c r="U29" s="483"/>
    </row>
    <row r="30" spans="1:21" ht="24" customHeight="1" thickBot="1">
      <c r="A30" s="474">
        <v>15</v>
      </c>
      <c r="B30" s="475"/>
      <c r="C30" s="92">
        <f>IF('②選手情報入力'!B24="","",'②選手情報入力'!B24)</f>
      </c>
      <c r="D30" s="476">
        <f>IF('②選手情報入力'!C24="","",'②選手情報入力'!C24)</f>
      </c>
      <c r="E30" s="477"/>
      <c r="F30" s="477"/>
      <c r="G30" s="477"/>
      <c r="H30" s="477"/>
      <c r="I30" s="477"/>
      <c r="J30" s="477"/>
      <c r="K30" s="477"/>
      <c r="L30" s="477"/>
      <c r="M30" s="478"/>
      <c r="N30" s="92">
        <f>IF('②選手情報入力'!G24="","",'②選手情報入力'!G24)</f>
      </c>
      <c r="O30" s="92">
        <f>IF('②選手情報入力'!F24="","",'②選手情報入力'!F24)</f>
      </c>
      <c r="P30" s="93">
        <f>IF('②選手情報入力'!H24="","",VLOOKUP('②選手情報入力'!H24,'種目情報'!$N$4:$O$41,2,FALSE))</f>
      </c>
      <c r="Q30" s="93">
        <f>IF('②選手情報入力'!J24="","",VLOOKUP('②選手情報入力'!J24,'種目情報'!$N$4:$O$41,2,FALSE))</f>
      </c>
      <c r="R30" s="269">
        <f>IF('②選手情報入力'!L24="","",VLOOKUP('②選手情報入力'!L24,'種目情報'!$N$4:$O$41,2,FALSE))</f>
      </c>
      <c r="S30" s="93">
        <f>IF('②選手情報入力'!N24="","",'②選手情報入力'!N24)</f>
      </c>
      <c r="T30" s="484">
        <f>IF('②選手情報入力'!O24="","",'②選手情報入力'!O24)</f>
      </c>
      <c r="U30" s="485"/>
    </row>
    <row r="31" spans="1:21" ht="24" customHeight="1">
      <c r="A31" s="462">
        <v>16</v>
      </c>
      <c r="B31" s="463"/>
      <c r="C31" s="88">
        <f>IF('②選手情報入力'!B25="","",'②選手情報入力'!B25)</f>
      </c>
      <c r="D31" s="479">
        <f>IF('②選手情報入力'!C25="","",'②選手情報入力'!C25)</f>
      </c>
      <c r="E31" s="480"/>
      <c r="F31" s="480"/>
      <c r="G31" s="480"/>
      <c r="H31" s="480"/>
      <c r="I31" s="480"/>
      <c r="J31" s="480"/>
      <c r="K31" s="480"/>
      <c r="L31" s="480"/>
      <c r="M31" s="481"/>
      <c r="N31" s="88">
        <f>IF('②選手情報入力'!G25="","",'②選手情報入力'!G25)</f>
      </c>
      <c r="O31" s="88">
        <f>IF('②選手情報入力'!F25="","",'②選手情報入力'!F25)</f>
      </c>
      <c r="P31" s="89">
        <f>IF('②選手情報入力'!H25="","",VLOOKUP('②選手情報入力'!H25,'種目情報'!$N$4:$O$41,2,FALSE))</f>
      </c>
      <c r="Q31" s="89">
        <f>IF('②選手情報入力'!J25="","",VLOOKUP('②選手情報入力'!J25,'種目情報'!$N$4:$O$41,2,FALSE))</f>
      </c>
      <c r="R31" s="267">
        <f>IF('②選手情報入力'!L25="","",VLOOKUP('②選手情報入力'!L25,'種目情報'!$N$4:$O$41,2,FALSE))</f>
      </c>
      <c r="S31" s="89">
        <f>IF('②選手情報入力'!N25="","",'②選手情報入力'!N25)</f>
      </c>
      <c r="T31" s="464">
        <f>IF('②選手情報入力'!O25="","",'②選手情報入力'!O25)</f>
      </c>
      <c r="U31" s="465"/>
    </row>
    <row r="32" spans="1:21" ht="24" customHeight="1">
      <c r="A32" s="456">
        <v>17</v>
      </c>
      <c r="B32" s="457"/>
      <c r="C32" s="95">
        <f>IF('②選手情報入力'!B26="","",'②選手情報入力'!B26)</f>
      </c>
      <c r="D32" s="468">
        <f>IF('②選手情報入力'!C26="","",'②選手情報入力'!C26)</f>
      </c>
      <c r="E32" s="469"/>
      <c r="F32" s="469"/>
      <c r="G32" s="469"/>
      <c r="H32" s="469"/>
      <c r="I32" s="469"/>
      <c r="J32" s="469"/>
      <c r="K32" s="469"/>
      <c r="L32" s="469"/>
      <c r="M32" s="470"/>
      <c r="N32" s="95">
        <f>IF('②選手情報入力'!G26="","",'②選手情報入力'!G26)</f>
      </c>
      <c r="O32" s="95">
        <f>IF('②選手情報入力'!F26="","",'②選手情報入力'!F26)</f>
      </c>
      <c r="P32" s="96">
        <f>IF('②選手情報入力'!H26="","",VLOOKUP('②選手情報入力'!H26,'種目情報'!$N$4:$O$41,2,FALSE))</f>
      </c>
      <c r="Q32" s="96">
        <f>IF('②選手情報入力'!J26="","",VLOOKUP('②選手情報入力'!J26,'種目情報'!$N$4:$O$41,2,FALSE))</f>
      </c>
      <c r="R32" s="270">
        <f>IF('②選手情報入力'!L26="","",VLOOKUP('②選手情報入力'!L26,'種目情報'!$N$4:$O$41,2,FALSE))</f>
      </c>
      <c r="S32" s="96">
        <f>IF('②選手情報入力'!N26="","",'②選手情報入力'!N26)</f>
      </c>
      <c r="T32" s="458">
        <f>IF('②選手情報入力'!O26="","",'②選手情報入力'!O26)</f>
      </c>
      <c r="U32" s="459"/>
    </row>
    <row r="33" spans="1:21" ht="24" customHeight="1">
      <c r="A33" s="456">
        <v>18</v>
      </c>
      <c r="B33" s="457"/>
      <c r="C33" s="95">
        <f>IF('②選手情報入力'!B27="","",'②選手情報入力'!B27)</f>
      </c>
      <c r="D33" s="468">
        <f>IF('②選手情報入力'!C27="","",'②選手情報入力'!C27)</f>
      </c>
      <c r="E33" s="469"/>
      <c r="F33" s="469"/>
      <c r="G33" s="469"/>
      <c r="H33" s="469"/>
      <c r="I33" s="469"/>
      <c r="J33" s="469"/>
      <c r="K33" s="469"/>
      <c r="L33" s="469"/>
      <c r="M33" s="470"/>
      <c r="N33" s="95">
        <f>IF('②選手情報入力'!G27="","",'②選手情報入力'!G27)</f>
      </c>
      <c r="O33" s="95">
        <f>IF('②選手情報入力'!F27="","",'②選手情報入力'!F27)</f>
      </c>
      <c r="P33" s="96">
        <f>IF('②選手情報入力'!H27="","",VLOOKUP('②選手情報入力'!H27,'種目情報'!$N$4:$O$41,2,FALSE))</f>
      </c>
      <c r="Q33" s="96">
        <f>IF('②選手情報入力'!J27="","",VLOOKUP('②選手情報入力'!J27,'種目情報'!$N$4:$O$41,2,FALSE))</f>
      </c>
      <c r="R33" s="270">
        <f>IF('②選手情報入力'!L27="","",VLOOKUP('②選手情報入力'!L27,'種目情報'!$N$4:$O$41,2,FALSE))</f>
      </c>
      <c r="S33" s="96">
        <f>IF('②選手情報入力'!N27="","",'②選手情報入力'!N27)</f>
      </c>
      <c r="T33" s="458">
        <f>IF('②選手情報入力'!O27="","",'②選手情報入力'!O27)</f>
      </c>
      <c r="U33" s="459"/>
    </row>
    <row r="34" spans="1:21" ht="24" customHeight="1">
      <c r="A34" s="456">
        <v>19</v>
      </c>
      <c r="B34" s="457"/>
      <c r="C34" s="95">
        <f>IF('②選手情報入力'!B28="","",'②選手情報入力'!B28)</f>
      </c>
      <c r="D34" s="468">
        <f>IF('②選手情報入力'!C28="","",'②選手情報入力'!C28)</f>
      </c>
      <c r="E34" s="469"/>
      <c r="F34" s="469"/>
      <c r="G34" s="469"/>
      <c r="H34" s="469"/>
      <c r="I34" s="469"/>
      <c r="J34" s="469"/>
      <c r="K34" s="469"/>
      <c r="L34" s="469"/>
      <c r="M34" s="470"/>
      <c r="N34" s="95">
        <f>IF('②選手情報入力'!G28="","",'②選手情報入力'!G28)</f>
      </c>
      <c r="O34" s="95">
        <f>IF('②選手情報入力'!F28="","",'②選手情報入力'!F28)</f>
      </c>
      <c r="P34" s="96">
        <f>IF('②選手情報入力'!H28="","",VLOOKUP('②選手情報入力'!H28,'種目情報'!$N$4:$O$41,2,FALSE))</f>
      </c>
      <c r="Q34" s="96">
        <f>IF('②選手情報入力'!J28="","",VLOOKUP('②選手情報入力'!J28,'種目情報'!$N$4:$O$41,2,FALSE))</f>
      </c>
      <c r="R34" s="270">
        <f>IF('②選手情報入力'!L28="","",VLOOKUP('②選手情報入力'!L28,'種目情報'!$N$4:$O$41,2,FALSE))</f>
      </c>
      <c r="S34" s="96">
        <f>IF('②選手情報入力'!N28="","",'②選手情報入力'!N28)</f>
      </c>
      <c r="T34" s="458">
        <f>IF('②選手情報入力'!O28="","",'②選手情報入力'!O28)</f>
      </c>
      <c r="U34" s="459"/>
    </row>
    <row r="35" spans="1:21" ht="24" customHeight="1">
      <c r="A35" s="456">
        <v>20</v>
      </c>
      <c r="B35" s="457"/>
      <c r="C35" s="95">
        <f>IF('②選手情報入力'!B29="","",'②選手情報入力'!B29)</f>
      </c>
      <c r="D35" s="468">
        <f>IF('②選手情報入力'!C29="","",'②選手情報入力'!C29)</f>
      </c>
      <c r="E35" s="469"/>
      <c r="F35" s="469"/>
      <c r="G35" s="469"/>
      <c r="H35" s="469"/>
      <c r="I35" s="469"/>
      <c r="J35" s="469"/>
      <c r="K35" s="469"/>
      <c r="L35" s="469"/>
      <c r="M35" s="470"/>
      <c r="N35" s="95">
        <f>IF('②選手情報入力'!G29="","",'②選手情報入力'!G29)</f>
      </c>
      <c r="O35" s="95">
        <f>IF('②選手情報入力'!F29="","",'②選手情報入力'!F29)</f>
      </c>
      <c r="P35" s="96">
        <f>IF('②選手情報入力'!H29="","",VLOOKUP('②選手情報入力'!H29,'種目情報'!$N$4:$O$41,2,FALSE))</f>
      </c>
      <c r="Q35" s="96">
        <f>IF('②選手情報入力'!J29="","",VLOOKUP('②選手情報入力'!J29,'種目情報'!$N$4:$O$41,2,FALSE))</f>
      </c>
      <c r="R35" s="270">
        <f>IF('②選手情報入力'!L29="","",VLOOKUP('②選手情報入力'!L29,'種目情報'!$N$4:$O$41,2,FALSE))</f>
      </c>
      <c r="S35" s="96">
        <f>IF('②選手情報入力'!N29="","",'②選手情報入力'!N29)</f>
      </c>
      <c r="T35" s="458">
        <f>IF('②選手情報入力'!O29="","",'②選手情報入力'!O29)</f>
      </c>
      <c r="U35" s="459"/>
    </row>
    <row r="36" spans="1:21" ht="24" customHeight="1">
      <c r="A36" s="456">
        <v>21</v>
      </c>
      <c r="B36" s="457"/>
      <c r="C36" s="95">
        <f>IF('②選手情報入力'!B30="","",'②選手情報入力'!B30)</f>
      </c>
      <c r="D36" s="468">
        <f>IF('②選手情報入力'!C30="","",'②選手情報入力'!C30)</f>
      </c>
      <c r="E36" s="469"/>
      <c r="F36" s="469"/>
      <c r="G36" s="469"/>
      <c r="H36" s="469"/>
      <c r="I36" s="469"/>
      <c r="J36" s="469"/>
      <c r="K36" s="469"/>
      <c r="L36" s="469"/>
      <c r="M36" s="470"/>
      <c r="N36" s="95">
        <f>IF('②選手情報入力'!G30="","",'②選手情報入力'!G30)</f>
      </c>
      <c r="O36" s="95">
        <f>IF('②選手情報入力'!F30="","",'②選手情報入力'!F30)</f>
      </c>
      <c r="P36" s="96">
        <f>IF('②選手情報入力'!H30="","",VLOOKUP('②選手情報入力'!H30,'種目情報'!$N$4:$O$41,2,FALSE))</f>
      </c>
      <c r="Q36" s="96">
        <f>IF('②選手情報入力'!J30="","",VLOOKUP('②選手情報入力'!J30,'種目情報'!$N$4:$O$41,2,FALSE))</f>
      </c>
      <c r="R36" s="270">
        <f>IF('②選手情報入力'!L30="","",VLOOKUP('②選手情報入力'!L30,'種目情報'!$N$4:$O$41,2,FALSE))</f>
      </c>
      <c r="S36" s="96">
        <f>IF('②選手情報入力'!N30="","",'②選手情報入力'!N30)</f>
      </c>
      <c r="T36" s="458">
        <f>IF('②選手情報入力'!O30="","",'②選手情報入力'!O30)</f>
      </c>
      <c r="U36" s="459"/>
    </row>
    <row r="37" spans="1:21" ht="24" customHeight="1">
      <c r="A37" s="456">
        <v>22</v>
      </c>
      <c r="B37" s="457"/>
      <c r="C37" s="95">
        <f>IF('②選手情報入力'!B31="","",'②選手情報入力'!B31)</f>
      </c>
      <c r="D37" s="468">
        <f>IF('②選手情報入力'!C31="","",'②選手情報入力'!C31)</f>
      </c>
      <c r="E37" s="469"/>
      <c r="F37" s="469"/>
      <c r="G37" s="469"/>
      <c r="H37" s="469"/>
      <c r="I37" s="469"/>
      <c r="J37" s="469"/>
      <c r="K37" s="469"/>
      <c r="L37" s="469"/>
      <c r="M37" s="470"/>
      <c r="N37" s="95">
        <f>IF('②選手情報入力'!G31="","",'②選手情報入力'!G31)</f>
      </c>
      <c r="O37" s="95">
        <f>IF('②選手情報入力'!F31="","",'②選手情報入力'!F31)</f>
      </c>
      <c r="P37" s="96">
        <f>IF('②選手情報入力'!H31="","",VLOOKUP('②選手情報入力'!H31,'種目情報'!$N$4:$O$41,2,FALSE))</f>
      </c>
      <c r="Q37" s="96">
        <f>IF('②選手情報入力'!J31="","",VLOOKUP('②選手情報入力'!J31,'種目情報'!$N$4:$O$41,2,FALSE))</f>
      </c>
      <c r="R37" s="270">
        <f>IF('②選手情報入力'!L31="","",VLOOKUP('②選手情報入力'!L31,'種目情報'!$N$4:$O$41,2,FALSE))</f>
      </c>
      <c r="S37" s="96">
        <f>IF('②選手情報入力'!N31="","",'②選手情報入力'!N31)</f>
      </c>
      <c r="T37" s="458">
        <f>IF('②選手情報入力'!O31="","",'②選手情報入力'!O31)</f>
      </c>
      <c r="U37" s="459"/>
    </row>
    <row r="38" spans="1:21" ht="24" customHeight="1">
      <c r="A38" s="456">
        <v>23</v>
      </c>
      <c r="B38" s="457"/>
      <c r="C38" s="95">
        <f>IF('②選手情報入力'!B32="","",'②選手情報入力'!B32)</f>
      </c>
      <c r="D38" s="468">
        <f>IF('②選手情報入力'!C32="","",'②選手情報入力'!C32)</f>
      </c>
      <c r="E38" s="469"/>
      <c r="F38" s="469"/>
      <c r="G38" s="469"/>
      <c r="H38" s="469"/>
      <c r="I38" s="469"/>
      <c r="J38" s="469"/>
      <c r="K38" s="469"/>
      <c r="L38" s="469"/>
      <c r="M38" s="470"/>
      <c r="N38" s="95">
        <f>IF('②選手情報入力'!G32="","",'②選手情報入力'!G32)</f>
      </c>
      <c r="O38" s="95">
        <f>IF('②選手情報入力'!F32="","",'②選手情報入力'!F32)</f>
      </c>
      <c r="P38" s="96">
        <f>IF('②選手情報入力'!H32="","",VLOOKUP('②選手情報入力'!H32,'種目情報'!$N$4:$O$41,2,FALSE))</f>
      </c>
      <c r="Q38" s="96">
        <f>IF('②選手情報入力'!J32="","",VLOOKUP('②選手情報入力'!J32,'種目情報'!$N$4:$O$41,2,FALSE))</f>
      </c>
      <c r="R38" s="270">
        <f>IF('②選手情報入力'!L32="","",VLOOKUP('②選手情報入力'!L32,'種目情報'!$N$4:$O$41,2,FALSE))</f>
      </c>
      <c r="S38" s="96">
        <f>IF('②選手情報入力'!N32="","",'②選手情報入力'!N32)</f>
      </c>
      <c r="T38" s="458">
        <f>IF('②選手情報入力'!O32="","",'②選手情報入力'!O32)</f>
      </c>
      <c r="U38" s="459"/>
    </row>
    <row r="39" spans="1:21" ht="24" customHeight="1">
      <c r="A39" s="456">
        <v>24</v>
      </c>
      <c r="B39" s="457"/>
      <c r="C39" s="95">
        <f>IF('②選手情報入力'!B33="","",'②選手情報入力'!B33)</f>
      </c>
      <c r="D39" s="468">
        <f>IF('②選手情報入力'!C33="","",'②選手情報入力'!C33)</f>
      </c>
      <c r="E39" s="469"/>
      <c r="F39" s="469"/>
      <c r="G39" s="469"/>
      <c r="H39" s="469"/>
      <c r="I39" s="469"/>
      <c r="J39" s="469"/>
      <c r="K39" s="469"/>
      <c r="L39" s="469"/>
      <c r="M39" s="470"/>
      <c r="N39" s="95">
        <f>IF('②選手情報入力'!G33="","",'②選手情報入力'!G33)</f>
      </c>
      <c r="O39" s="95">
        <f>IF('②選手情報入力'!F33="","",'②選手情報入力'!F33)</f>
      </c>
      <c r="P39" s="96">
        <f>IF('②選手情報入力'!H33="","",VLOOKUP('②選手情報入力'!H33,'種目情報'!$N$4:$O$41,2,FALSE))</f>
      </c>
      <c r="Q39" s="96">
        <f>IF('②選手情報入力'!J33="","",VLOOKUP('②選手情報入力'!J33,'種目情報'!$N$4:$O$41,2,FALSE))</f>
      </c>
      <c r="R39" s="270">
        <f>IF('②選手情報入力'!L33="","",VLOOKUP('②選手情報入力'!L33,'種目情報'!$N$4:$O$41,2,FALSE))</f>
      </c>
      <c r="S39" s="96">
        <f>IF('②選手情報入力'!N33="","",'②選手情報入力'!N33)</f>
      </c>
      <c r="T39" s="458">
        <f>IF('②選手情報入力'!O33="","",'②選手情報入力'!O33)</f>
      </c>
      <c r="U39" s="459"/>
    </row>
    <row r="40" spans="1:21" ht="24" customHeight="1">
      <c r="A40" s="456">
        <v>25</v>
      </c>
      <c r="B40" s="457"/>
      <c r="C40" s="95">
        <f>IF('②選手情報入力'!B34="","",'②選手情報入力'!B34)</f>
      </c>
      <c r="D40" s="468">
        <f>IF('②選手情報入力'!C34="","",'②選手情報入力'!C34)</f>
      </c>
      <c r="E40" s="469"/>
      <c r="F40" s="469"/>
      <c r="G40" s="469"/>
      <c r="H40" s="469"/>
      <c r="I40" s="469"/>
      <c r="J40" s="469"/>
      <c r="K40" s="469"/>
      <c r="L40" s="469"/>
      <c r="M40" s="470"/>
      <c r="N40" s="95">
        <f>IF('②選手情報入力'!G34="","",'②選手情報入力'!G34)</f>
      </c>
      <c r="O40" s="95">
        <f>IF('②選手情報入力'!F34="","",'②選手情報入力'!F34)</f>
      </c>
      <c r="P40" s="96">
        <f>IF('②選手情報入力'!H34="","",VLOOKUP('②選手情報入力'!H34,'種目情報'!$N$4:$O$41,2,FALSE))</f>
      </c>
      <c r="Q40" s="96">
        <f>IF('②選手情報入力'!J34="","",VLOOKUP('②選手情報入力'!J34,'種目情報'!$N$4:$O$41,2,FALSE))</f>
      </c>
      <c r="R40" s="270">
        <f>IF('②選手情報入力'!L34="","",VLOOKUP('②選手情報入力'!L34,'種目情報'!$N$4:$O$41,2,FALSE))</f>
      </c>
      <c r="S40" s="96">
        <f>IF('②選手情報入力'!N34="","",'②選手情報入力'!N34)</f>
      </c>
      <c r="T40" s="458">
        <f>IF('②選手情報入力'!O34="","",'②選手情報入力'!O34)</f>
      </c>
      <c r="U40" s="459"/>
    </row>
    <row r="41" spans="1:21" ht="24" customHeight="1">
      <c r="A41" s="456">
        <v>26</v>
      </c>
      <c r="B41" s="457"/>
      <c r="C41" s="95">
        <f>IF('②選手情報入力'!B35="","",'②選手情報入力'!B35)</f>
      </c>
      <c r="D41" s="468">
        <f>IF('②選手情報入力'!C35="","",'②選手情報入力'!C35)</f>
      </c>
      <c r="E41" s="469"/>
      <c r="F41" s="469"/>
      <c r="G41" s="469"/>
      <c r="H41" s="469"/>
      <c r="I41" s="469"/>
      <c r="J41" s="469"/>
      <c r="K41" s="469"/>
      <c r="L41" s="469"/>
      <c r="M41" s="470"/>
      <c r="N41" s="95">
        <f>IF('②選手情報入力'!G35="","",'②選手情報入力'!G35)</f>
      </c>
      <c r="O41" s="95">
        <f>IF('②選手情報入力'!F35="","",'②選手情報入力'!F35)</f>
      </c>
      <c r="P41" s="96">
        <f>IF('②選手情報入力'!H35="","",VLOOKUP('②選手情報入力'!H35,'種目情報'!$N$4:$O$41,2,FALSE))</f>
      </c>
      <c r="Q41" s="96">
        <f>IF('②選手情報入力'!J35="","",VLOOKUP('②選手情報入力'!J35,'種目情報'!$N$4:$O$41,2,FALSE))</f>
      </c>
      <c r="R41" s="270">
        <f>IF('②選手情報入力'!L35="","",VLOOKUP('②選手情報入力'!L35,'種目情報'!$N$4:$O$41,2,FALSE))</f>
      </c>
      <c r="S41" s="96">
        <f>IF('②選手情報入力'!N35="","",'②選手情報入力'!N35)</f>
      </c>
      <c r="T41" s="458">
        <f>IF('②選手情報入力'!O35="","",'②選手情報入力'!O35)</f>
      </c>
      <c r="U41" s="459"/>
    </row>
    <row r="42" spans="1:21" ht="24" customHeight="1">
      <c r="A42" s="456">
        <v>27</v>
      </c>
      <c r="B42" s="457"/>
      <c r="C42" s="95">
        <f>IF('②選手情報入力'!B36="","",'②選手情報入力'!B36)</f>
      </c>
      <c r="D42" s="468">
        <f>IF('②選手情報入力'!C36="","",'②選手情報入力'!C36)</f>
      </c>
      <c r="E42" s="469"/>
      <c r="F42" s="469"/>
      <c r="G42" s="469"/>
      <c r="H42" s="469"/>
      <c r="I42" s="469"/>
      <c r="J42" s="469"/>
      <c r="K42" s="469"/>
      <c r="L42" s="469"/>
      <c r="M42" s="470"/>
      <c r="N42" s="95">
        <f>IF('②選手情報入力'!G36="","",'②選手情報入力'!G36)</f>
      </c>
      <c r="O42" s="95">
        <f>IF('②選手情報入力'!F36="","",'②選手情報入力'!F36)</f>
      </c>
      <c r="P42" s="96">
        <f>IF('②選手情報入力'!H36="","",VLOOKUP('②選手情報入力'!H36,'種目情報'!$N$4:$O$41,2,FALSE))</f>
      </c>
      <c r="Q42" s="96">
        <f>IF('②選手情報入力'!J36="","",VLOOKUP('②選手情報入力'!J36,'種目情報'!$N$4:$O$41,2,FALSE))</f>
      </c>
      <c r="R42" s="270">
        <f>IF('②選手情報入力'!L36="","",VLOOKUP('②選手情報入力'!L36,'種目情報'!$N$4:$O$41,2,FALSE))</f>
      </c>
      <c r="S42" s="96">
        <f>IF('②選手情報入力'!N36="","",'②選手情報入力'!N36)</f>
      </c>
      <c r="T42" s="458">
        <f>IF('②選手情報入力'!O36="","",'②選手情報入力'!O36)</f>
      </c>
      <c r="U42" s="459"/>
    </row>
    <row r="43" spans="1:21" ht="24" customHeight="1">
      <c r="A43" s="456">
        <v>28</v>
      </c>
      <c r="B43" s="457"/>
      <c r="C43" s="95">
        <f>IF('②選手情報入力'!B37="","",'②選手情報入力'!B37)</f>
      </c>
      <c r="D43" s="468">
        <f>IF('②選手情報入力'!C37="","",'②選手情報入力'!C37)</f>
      </c>
      <c r="E43" s="469"/>
      <c r="F43" s="469"/>
      <c r="G43" s="469"/>
      <c r="H43" s="469"/>
      <c r="I43" s="469"/>
      <c r="J43" s="469"/>
      <c r="K43" s="469"/>
      <c r="L43" s="469"/>
      <c r="M43" s="470"/>
      <c r="N43" s="95">
        <f>IF('②選手情報入力'!G37="","",'②選手情報入力'!G37)</f>
      </c>
      <c r="O43" s="95">
        <f>IF('②選手情報入力'!F37="","",'②選手情報入力'!F37)</f>
      </c>
      <c r="P43" s="96">
        <f>IF('②選手情報入力'!H37="","",VLOOKUP('②選手情報入力'!H37,'種目情報'!$N$4:$O$41,2,FALSE))</f>
      </c>
      <c r="Q43" s="96">
        <f>IF('②選手情報入力'!J37="","",VLOOKUP('②選手情報入力'!J37,'種目情報'!$N$4:$O$41,2,FALSE))</f>
      </c>
      <c r="R43" s="270">
        <f>IF('②選手情報入力'!L37="","",VLOOKUP('②選手情報入力'!L37,'種目情報'!$N$4:$O$41,2,FALSE))</f>
      </c>
      <c r="S43" s="96">
        <f>IF('②選手情報入力'!N37="","",'②選手情報入力'!N37)</f>
      </c>
      <c r="T43" s="458">
        <f>IF('②選手情報入力'!O37="","",'②選手情報入力'!O37)</f>
      </c>
      <c r="U43" s="459"/>
    </row>
    <row r="44" spans="1:21" ht="24" customHeight="1">
      <c r="A44" s="456">
        <v>29</v>
      </c>
      <c r="B44" s="457"/>
      <c r="C44" s="95">
        <f>IF('②選手情報入力'!B38="","",'②選手情報入力'!B38)</f>
      </c>
      <c r="D44" s="468">
        <f>IF('②選手情報入力'!C38="","",'②選手情報入力'!C38)</f>
      </c>
      <c r="E44" s="469"/>
      <c r="F44" s="469"/>
      <c r="G44" s="469"/>
      <c r="H44" s="469"/>
      <c r="I44" s="469"/>
      <c r="J44" s="469"/>
      <c r="K44" s="469"/>
      <c r="L44" s="469"/>
      <c r="M44" s="470"/>
      <c r="N44" s="95">
        <f>IF('②選手情報入力'!G38="","",'②選手情報入力'!G38)</f>
      </c>
      <c r="O44" s="95">
        <f>IF('②選手情報入力'!F38="","",'②選手情報入力'!F38)</f>
      </c>
      <c r="P44" s="96">
        <f>IF('②選手情報入力'!H38="","",VLOOKUP('②選手情報入力'!H38,'種目情報'!$N$4:$O$41,2,FALSE))</f>
      </c>
      <c r="Q44" s="96">
        <f>IF('②選手情報入力'!J38="","",VLOOKUP('②選手情報入力'!J38,'種目情報'!$N$4:$O$41,2,FALSE))</f>
      </c>
      <c r="R44" s="270">
        <f>IF('②選手情報入力'!L38="","",VLOOKUP('②選手情報入力'!L38,'種目情報'!$N$4:$O$41,2,FALSE))</f>
      </c>
      <c r="S44" s="96">
        <f>IF('②選手情報入力'!N38="","",'②選手情報入力'!N38)</f>
      </c>
      <c r="T44" s="458">
        <f>IF('②選手情報入力'!O38="","",'②選手情報入力'!O38)</f>
      </c>
      <c r="U44" s="459"/>
    </row>
    <row r="45" spans="1:21" ht="24" customHeight="1" thickBot="1">
      <c r="A45" s="466">
        <v>30</v>
      </c>
      <c r="B45" s="467"/>
      <c r="C45" s="97">
        <f>IF('②選手情報入力'!B39="","",'②選手情報入力'!B39)</f>
      </c>
      <c r="D45" s="476">
        <f>IF('②選手情報入力'!C39="","",'②選手情報入力'!C39)</f>
      </c>
      <c r="E45" s="477"/>
      <c r="F45" s="477"/>
      <c r="G45" s="477"/>
      <c r="H45" s="477"/>
      <c r="I45" s="477"/>
      <c r="J45" s="477"/>
      <c r="K45" s="477"/>
      <c r="L45" s="477"/>
      <c r="M45" s="478"/>
      <c r="N45" s="97">
        <f>IF('②選手情報入力'!G39="","",'②選手情報入力'!G39)</f>
      </c>
      <c r="O45" s="97">
        <f>IF('②選手情報入力'!F39="","",'②選手情報入力'!F39)</f>
      </c>
      <c r="P45" s="98">
        <f>IF('②選手情報入力'!H39="","",VLOOKUP('②選手情報入力'!H39,'種目情報'!$N$4:$O$41,2,FALSE))</f>
      </c>
      <c r="Q45" s="98">
        <f>IF('②選手情報入力'!J39="","",VLOOKUP('②選手情報入力'!J39,'種目情報'!$N$4:$O$41,2,FALSE))</f>
      </c>
      <c r="R45" s="271">
        <f>IF('②選手情報入力'!L39="","",VLOOKUP('②選手情報入力'!L39,'種目情報'!$N$4:$O$41,2,FALSE))</f>
      </c>
      <c r="S45" s="98">
        <f>IF('②選手情報入力'!N39="","",'②選手情報入力'!N39)</f>
      </c>
      <c r="T45" s="460">
        <f>IF('②選手情報入力'!O39="","",'②選手情報入力'!O39)</f>
      </c>
      <c r="U45" s="461"/>
    </row>
    <row r="46" ht="7.5" customHeight="1">
      <c r="Q46" s="39"/>
    </row>
    <row r="47" ht="7.5" customHeight="1">
      <c r="Q47" s="39"/>
    </row>
    <row r="48" ht="7.5" customHeight="1">
      <c r="Q48" s="39"/>
    </row>
    <row r="49" spans="19:21" ht="33.75" customHeight="1">
      <c r="S49" s="453">
        <f>$S$4</f>
      </c>
      <c r="T49" s="454"/>
      <c r="U49" s="455"/>
    </row>
    <row r="50" spans="2:20" ht="25.5">
      <c r="B50" s="473" t="str">
        <f>B5</f>
        <v>第７回名古屋地区競技会　プレシーズンゲーム</v>
      </c>
      <c r="C50" s="473"/>
      <c r="D50" s="473"/>
      <c r="E50" s="473"/>
      <c r="F50" s="473"/>
      <c r="G50" s="473"/>
      <c r="H50" s="473"/>
      <c r="I50" s="473"/>
      <c r="J50" s="473"/>
      <c r="K50" s="473"/>
      <c r="L50" s="473"/>
      <c r="M50" s="473"/>
      <c r="N50" s="473"/>
      <c r="O50" s="473"/>
      <c r="P50" s="473"/>
      <c r="Q50" s="473"/>
      <c r="R50" s="473"/>
      <c r="S50" s="473"/>
      <c r="T50" s="473"/>
    </row>
    <row r="51" spans="5:17" ht="14.25" thickBot="1"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216"/>
    </row>
    <row r="52" spans="16:21" ht="14.25" customHeight="1" thickBot="1">
      <c r="P52" s="515" t="s">
        <v>198</v>
      </c>
      <c r="Q52" s="512"/>
      <c r="R52" s="487">
        <f>IF('①学校情報入力'!$D$4="","",'①学校情報入力'!$D$4)</f>
      </c>
      <c r="S52" s="488"/>
      <c r="T52" s="488"/>
      <c r="U52" s="489"/>
    </row>
    <row r="53" spans="1:21" ht="14.25" customHeight="1" thickBot="1">
      <c r="A53" s="502" t="s">
        <v>62</v>
      </c>
      <c r="B53" s="503"/>
      <c r="C53" s="504"/>
      <c r="D53" s="487" t="str">
        <f>IF('注意事項'!$C$3="","",'注意事項'!$C$3)</f>
        <v>第７回名古屋地区競技会　プレシーズンゲーム</v>
      </c>
      <c r="E53" s="488"/>
      <c r="F53" s="488"/>
      <c r="G53" s="488"/>
      <c r="H53" s="489"/>
      <c r="K53" s="73"/>
      <c r="P53" s="516"/>
      <c r="Q53" s="517"/>
      <c r="R53" s="490"/>
      <c r="S53" s="491"/>
      <c r="T53" s="491"/>
      <c r="U53" s="492"/>
    </row>
    <row r="54" spans="1:20" ht="15" customHeight="1" thickBot="1">
      <c r="A54" s="502"/>
      <c r="B54" s="503"/>
      <c r="C54" s="504"/>
      <c r="D54" s="490"/>
      <c r="E54" s="491"/>
      <c r="F54" s="491"/>
      <c r="G54" s="491"/>
      <c r="H54" s="492"/>
      <c r="I54" s="78"/>
      <c r="J54" s="78"/>
      <c r="K54" s="78"/>
      <c r="L54" s="78"/>
      <c r="M54" s="78"/>
      <c r="N54" s="78"/>
      <c r="O54" s="74"/>
      <c r="P54" s="514"/>
      <c r="Q54" s="514"/>
      <c r="R54" s="514"/>
      <c r="S54" s="514"/>
      <c r="T54" s="74"/>
    </row>
    <row r="55" spans="1:20" ht="15" customHeight="1" thickBot="1">
      <c r="A55" s="502" t="s">
        <v>117</v>
      </c>
      <c r="B55" s="503"/>
      <c r="C55" s="504"/>
      <c r="D55" s="493" t="s">
        <v>189</v>
      </c>
      <c r="E55" s="494"/>
      <c r="F55" s="494"/>
      <c r="G55" s="494"/>
      <c r="H55" s="495"/>
      <c r="I55" s="78"/>
      <c r="J55" s="78"/>
      <c r="K55" s="78"/>
      <c r="L55" s="78"/>
      <c r="M55" s="78"/>
      <c r="N55" s="78"/>
      <c r="O55" s="74"/>
      <c r="P55" s="513"/>
      <c r="Q55" s="514"/>
      <c r="R55" s="513"/>
      <c r="S55" s="513"/>
      <c r="T55" s="525">
        <v>2</v>
      </c>
    </row>
    <row r="56" spans="1:21" ht="14.25" customHeight="1" thickBot="1">
      <c r="A56" s="502"/>
      <c r="B56" s="503"/>
      <c r="C56" s="504"/>
      <c r="D56" s="496"/>
      <c r="E56" s="497"/>
      <c r="F56" s="497"/>
      <c r="G56" s="497"/>
      <c r="H56" s="498"/>
      <c r="I56" s="514"/>
      <c r="J56" s="514"/>
      <c r="K56" s="514"/>
      <c r="L56" s="514"/>
      <c r="M56" s="514"/>
      <c r="N56" s="79"/>
      <c r="O56" s="74"/>
      <c r="P56" s="74"/>
      <c r="Q56" s="279"/>
      <c r="R56" s="74"/>
      <c r="S56" s="75" t="s">
        <v>118</v>
      </c>
      <c r="T56" s="526"/>
      <c r="U56" s="94"/>
    </row>
    <row r="57" ht="7.5" customHeight="1" thickBot="1"/>
    <row r="58" spans="1:21" ht="24" customHeight="1">
      <c r="A58" s="518" t="s">
        <v>119</v>
      </c>
      <c r="B58" s="519"/>
      <c r="C58" s="520"/>
      <c r="D58" s="499">
        <f>$D$13</f>
      </c>
      <c r="E58" s="500"/>
      <c r="F58" s="500"/>
      <c r="G58" s="500"/>
      <c r="H58" s="500"/>
      <c r="I58" s="500"/>
      <c r="J58" s="500"/>
      <c r="K58" s="500"/>
      <c r="L58" s="500"/>
      <c r="M58" s="500"/>
      <c r="N58" s="500"/>
      <c r="O58" s="500"/>
      <c r="P58" s="500"/>
      <c r="Q58" s="500"/>
      <c r="R58" s="500"/>
      <c r="S58" s="500"/>
      <c r="T58" s="500"/>
      <c r="U58" s="501"/>
    </row>
    <row r="59" spans="1:21" ht="24" customHeight="1">
      <c r="A59" s="527" t="s">
        <v>120</v>
      </c>
      <c r="B59" s="528"/>
      <c r="C59" s="529"/>
      <c r="D59" s="530">
        <f>$D$14</f>
      </c>
      <c r="E59" s="531"/>
      <c r="F59" s="531"/>
      <c r="G59" s="531"/>
      <c r="H59" s="531"/>
      <c r="I59" s="531"/>
      <c r="J59" s="531"/>
      <c r="K59" s="531"/>
      <c r="L59" s="531"/>
      <c r="M59" s="521"/>
      <c r="N59" s="522"/>
      <c r="O59" s="522"/>
      <c r="P59" s="522"/>
      <c r="Q59" s="522"/>
      <c r="R59" s="522"/>
      <c r="S59" s="522"/>
      <c r="T59" s="522"/>
      <c r="U59" s="523"/>
    </row>
    <row r="60" spans="1:21" ht="24" customHeight="1" thickBot="1">
      <c r="A60" s="505" t="s">
        <v>121</v>
      </c>
      <c r="B60" s="506"/>
      <c r="C60" s="80" t="s">
        <v>122</v>
      </c>
      <c r="D60" s="507" t="s">
        <v>124</v>
      </c>
      <c r="E60" s="508"/>
      <c r="F60" s="508"/>
      <c r="G60" s="508"/>
      <c r="H60" s="508"/>
      <c r="I60" s="508"/>
      <c r="J60" s="508"/>
      <c r="K60" s="508"/>
      <c r="L60" s="508"/>
      <c r="M60" s="506"/>
      <c r="N60" s="80" t="s">
        <v>1</v>
      </c>
      <c r="O60" s="80" t="s">
        <v>38</v>
      </c>
      <c r="P60" s="507" t="s">
        <v>123</v>
      </c>
      <c r="Q60" s="508"/>
      <c r="R60" s="506"/>
      <c r="S60" s="80" t="s">
        <v>126</v>
      </c>
      <c r="T60" s="507" t="s">
        <v>125</v>
      </c>
      <c r="U60" s="524"/>
    </row>
    <row r="61" spans="1:21" ht="24" customHeight="1">
      <c r="A61" s="462">
        <v>31</v>
      </c>
      <c r="B61" s="463"/>
      <c r="C61" s="88">
        <f>IF('②選手情報入力'!B40="","",'②選手情報入力'!B40)</f>
      </c>
      <c r="D61" s="509">
        <f>IF('②選手情報入力'!C40="","",'②選手情報入力'!C40)</f>
      </c>
      <c r="E61" s="510"/>
      <c r="F61" s="510"/>
      <c r="G61" s="510"/>
      <c r="H61" s="510"/>
      <c r="I61" s="510"/>
      <c r="J61" s="510"/>
      <c r="K61" s="510"/>
      <c r="L61" s="510"/>
      <c r="M61" s="511"/>
      <c r="N61" s="88">
        <f>IF('②選手情報入力'!G40="","",'②選手情報入力'!G40)</f>
      </c>
      <c r="O61" s="88">
        <f>IF('②選手情報入力'!F40="","",'②選手情報入力'!F40)</f>
      </c>
      <c r="P61" s="89">
        <f>IF('②選手情報入力'!H40="","",VLOOKUP('②選手情報入力'!H40,'種目情報'!$N$4:$O$41,2,FALSE))</f>
      </c>
      <c r="Q61" s="89">
        <f>IF('②選手情報入力'!J40="","",VLOOKUP('②選手情報入力'!J40,'種目情報'!$N$4:$O$41,2,FALSE))</f>
      </c>
      <c r="R61" s="267">
        <f>IF('②選手情報入力'!L40="","",VLOOKUP('②選手情報入力'!L40,'種目情報'!$N$4:$O$41,2,FALSE))</f>
      </c>
      <c r="S61" s="89">
        <f>IF('②選手情報入力'!N40="","",'②選手情報入力'!N40)</f>
      </c>
      <c r="T61" s="464">
        <f>IF('②選手情報入力'!O40="","",'②選手情報入力'!O40)</f>
      </c>
      <c r="U61" s="465"/>
    </row>
    <row r="62" spans="1:21" ht="24" customHeight="1">
      <c r="A62" s="456">
        <v>32</v>
      </c>
      <c r="B62" s="457"/>
      <c r="C62" s="95">
        <f>IF('②選手情報入力'!B41="","",'②選手情報入力'!B41)</f>
      </c>
      <c r="D62" s="468">
        <f>IF('②選手情報入力'!C41="","",'②選手情報入力'!C41)</f>
      </c>
      <c r="E62" s="469"/>
      <c r="F62" s="469"/>
      <c r="G62" s="469"/>
      <c r="H62" s="469"/>
      <c r="I62" s="469"/>
      <c r="J62" s="469"/>
      <c r="K62" s="469"/>
      <c r="L62" s="469"/>
      <c r="M62" s="470"/>
      <c r="N62" s="95">
        <f>IF('②選手情報入力'!G41="","",'②選手情報入力'!G41)</f>
      </c>
      <c r="O62" s="95">
        <f>IF('②選手情報入力'!F41="","",'②選手情報入力'!F41)</f>
      </c>
      <c r="P62" s="96">
        <f>IF('②選手情報入力'!H41="","",VLOOKUP('②選手情報入力'!H41,'種目情報'!$N$4:$O$41,2,FALSE))</f>
      </c>
      <c r="Q62" s="96">
        <f>IF('②選手情報入力'!J41="","",VLOOKUP('②選手情報入力'!J41,'種目情報'!$N$4:$O$41,2,FALSE))</f>
      </c>
      <c r="R62" s="270">
        <f>IF('②選手情報入力'!L41="","",VLOOKUP('②選手情報入力'!L41,'種目情報'!$N$4:$O$41,2,FALSE))</f>
      </c>
      <c r="S62" s="96">
        <f>IF('②選手情報入力'!N41="","",'②選手情報入力'!N41)</f>
      </c>
      <c r="T62" s="458">
        <f>IF('②選手情報入力'!O41="","",'②選手情報入力'!O41)</f>
      </c>
      <c r="U62" s="459"/>
    </row>
    <row r="63" spans="1:21" ht="24" customHeight="1">
      <c r="A63" s="456">
        <v>33</v>
      </c>
      <c r="B63" s="457"/>
      <c r="C63" s="95">
        <f>IF('②選手情報入力'!B42="","",'②選手情報入力'!B42)</f>
      </c>
      <c r="D63" s="468">
        <f>IF('②選手情報入力'!C42="","",'②選手情報入力'!C42)</f>
      </c>
      <c r="E63" s="469"/>
      <c r="F63" s="469"/>
      <c r="G63" s="469"/>
      <c r="H63" s="469"/>
      <c r="I63" s="469"/>
      <c r="J63" s="469"/>
      <c r="K63" s="469"/>
      <c r="L63" s="469"/>
      <c r="M63" s="470"/>
      <c r="N63" s="95">
        <f>IF('②選手情報入力'!G42="","",'②選手情報入力'!G42)</f>
      </c>
      <c r="O63" s="95">
        <f>IF('②選手情報入力'!F42="","",'②選手情報入力'!F42)</f>
      </c>
      <c r="P63" s="96">
        <f>IF('②選手情報入力'!H42="","",VLOOKUP('②選手情報入力'!H42,'種目情報'!$N$4:$O$41,2,FALSE))</f>
      </c>
      <c r="Q63" s="96">
        <f>IF('②選手情報入力'!J42="","",VLOOKUP('②選手情報入力'!J42,'種目情報'!$N$4:$O$41,2,FALSE))</f>
      </c>
      <c r="R63" s="270">
        <f>IF('②選手情報入力'!L42="","",VLOOKUP('②選手情報入力'!L42,'種目情報'!$N$4:$O$41,2,FALSE))</f>
      </c>
      <c r="S63" s="96">
        <f>IF('②選手情報入力'!N42="","",'②選手情報入力'!N42)</f>
      </c>
      <c r="T63" s="458">
        <f>IF('②選手情報入力'!O42="","",'②選手情報入力'!O42)</f>
      </c>
      <c r="U63" s="459"/>
    </row>
    <row r="64" spans="1:21" ht="24" customHeight="1">
      <c r="A64" s="456">
        <v>34</v>
      </c>
      <c r="B64" s="457"/>
      <c r="C64" s="95">
        <f>IF('②選手情報入力'!B43="","",'②選手情報入力'!B43)</f>
      </c>
      <c r="D64" s="468">
        <f>IF('②選手情報入力'!C43="","",'②選手情報入力'!C43)</f>
      </c>
      <c r="E64" s="469"/>
      <c r="F64" s="469"/>
      <c r="G64" s="469"/>
      <c r="H64" s="469"/>
      <c r="I64" s="469"/>
      <c r="J64" s="469"/>
      <c r="K64" s="469"/>
      <c r="L64" s="469"/>
      <c r="M64" s="470"/>
      <c r="N64" s="95">
        <f>IF('②選手情報入力'!G43="","",'②選手情報入力'!G43)</f>
      </c>
      <c r="O64" s="95">
        <f>IF('②選手情報入力'!F43="","",'②選手情報入力'!F43)</f>
      </c>
      <c r="P64" s="96">
        <f>IF('②選手情報入力'!H43="","",VLOOKUP('②選手情報入力'!H43,'種目情報'!$N$4:$O$41,2,FALSE))</f>
      </c>
      <c r="Q64" s="96">
        <f>IF('②選手情報入力'!J43="","",VLOOKUP('②選手情報入力'!J43,'種目情報'!$N$4:$O$41,2,FALSE))</f>
      </c>
      <c r="R64" s="270">
        <f>IF('②選手情報入力'!L43="","",VLOOKUP('②選手情報入力'!L43,'種目情報'!$N$4:$O$41,2,FALSE))</f>
      </c>
      <c r="S64" s="96">
        <f>IF('②選手情報入力'!N43="","",'②選手情報入力'!N43)</f>
      </c>
      <c r="T64" s="458">
        <f>IF('②選手情報入力'!O43="","",'②選手情報入力'!O43)</f>
      </c>
      <c r="U64" s="459"/>
    </row>
    <row r="65" spans="1:21" ht="24" customHeight="1">
      <c r="A65" s="456">
        <v>35</v>
      </c>
      <c r="B65" s="457"/>
      <c r="C65" s="95">
        <f>IF('②選手情報入力'!B44="","",'②選手情報入力'!B44)</f>
      </c>
      <c r="D65" s="468">
        <f>IF('②選手情報入力'!C44="","",'②選手情報入力'!C44)</f>
      </c>
      <c r="E65" s="469"/>
      <c r="F65" s="469"/>
      <c r="G65" s="469"/>
      <c r="H65" s="469"/>
      <c r="I65" s="469"/>
      <c r="J65" s="469"/>
      <c r="K65" s="469"/>
      <c r="L65" s="469"/>
      <c r="M65" s="470"/>
      <c r="N65" s="95">
        <f>IF('②選手情報入力'!G44="","",'②選手情報入力'!G44)</f>
      </c>
      <c r="O65" s="95">
        <f>IF('②選手情報入力'!F44="","",'②選手情報入力'!F44)</f>
      </c>
      <c r="P65" s="96">
        <f>IF('②選手情報入力'!H44="","",VLOOKUP('②選手情報入力'!H44,'種目情報'!$N$4:$O$41,2,FALSE))</f>
      </c>
      <c r="Q65" s="96">
        <f>IF('②選手情報入力'!J44="","",VLOOKUP('②選手情報入力'!J44,'種目情報'!$N$4:$O$41,2,FALSE))</f>
      </c>
      <c r="R65" s="270">
        <f>IF('②選手情報入力'!L44="","",VLOOKUP('②選手情報入力'!L44,'種目情報'!$N$4:$O$41,2,FALSE))</f>
      </c>
      <c r="S65" s="96">
        <f>IF('②選手情報入力'!N44="","",'②選手情報入力'!N44)</f>
      </c>
      <c r="T65" s="458">
        <f>IF('②選手情報入力'!O44="","",'②選手情報入力'!O44)</f>
      </c>
      <c r="U65" s="459"/>
    </row>
    <row r="66" spans="1:21" ht="24" customHeight="1">
      <c r="A66" s="456">
        <v>36</v>
      </c>
      <c r="B66" s="457"/>
      <c r="C66" s="95">
        <f>IF('②選手情報入力'!B45="","",'②選手情報入力'!B45)</f>
      </c>
      <c r="D66" s="468">
        <f>IF('②選手情報入力'!C45="","",'②選手情報入力'!C45)</f>
      </c>
      <c r="E66" s="469"/>
      <c r="F66" s="469"/>
      <c r="G66" s="469"/>
      <c r="H66" s="469"/>
      <c r="I66" s="469"/>
      <c r="J66" s="469"/>
      <c r="K66" s="469"/>
      <c r="L66" s="469"/>
      <c r="M66" s="470"/>
      <c r="N66" s="95">
        <f>IF('②選手情報入力'!G45="","",'②選手情報入力'!G45)</f>
      </c>
      <c r="O66" s="95">
        <f>IF('②選手情報入力'!F45="","",'②選手情報入力'!F45)</f>
      </c>
      <c r="P66" s="96">
        <f>IF('②選手情報入力'!H45="","",VLOOKUP('②選手情報入力'!H45,'種目情報'!$N$4:$O$41,2,FALSE))</f>
      </c>
      <c r="Q66" s="96">
        <f>IF('②選手情報入力'!J45="","",VLOOKUP('②選手情報入力'!J45,'種目情報'!$N$4:$O$41,2,FALSE))</f>
      </c>
      <c r="R66" s="270">
        <f>IF('②選手情報入力'!L45="","",VLOOKUP('②選手情報入力'!L45,'種目情報'!$N$4:$O$41,2,FALSE))</f>
      </c>
      <c r="S66" s="96">
        <f>IF('②選手情報入力'!N45="","",'②選手情報入力'!N45)</f>
      </c>
      <c r="T66" s="458">
        <f>IF('②選手情報入力'!O45="","",'②選手情報入力'!O45)</f>
      </c>
      <c r="U66" s="459"/>
    </row>
    <row r="67" spans="1:21" ht="24" customHeight="1">
      <c r="A67" s="456">
        <v>37</v>
      </c>
      <c r="B67" s="457"/>
      <c r="C67" s="95">
        <f>IF('②選手情報入力'!B46="","",'②選手情報入力'!B46)</f>
      </c>
      <c r="D67" s="468">
        <f>IF('②選手情報入力'!C46="","",'②選手情報入力'!C46)</f>
      </c>
      <c r="E67" s="469"/>
      <c r="F67" s="469"/>
      <c r="G67" s="469"/>
      <c r="H67" s="469"/>
      <c r="I67" s="469"/>
      <c r="J67" s="469"/>
      <c r="K67" s="469"/>
      <c r="L67" s="469"/>
      <c r="M67" s="470"/>
      <c r="N67" s="95">
        <f>IF('②選手情報入力'!G46="","",'②選手情報入力'!G46)</f>
      </c>
      <c r="O67" s="95">
        <f>IF('②選手情報入力'!F46="","",'②選手情報入力'!F46)</f>
      </c>
      <c r="P67" s="96">
        <f>IF('②選手情報入力'!H46="","",VLOOKUP('②選手情報入力'!H46,'種目情報'!$N$4:$O$41,2,FALSE))</f>
      </c>
      <c r="Q67" s="96">
        <f>IF('②選手情報入力'!J46="","",VLOOKUP('②選手情報入力'!J46,'種目情報'!$N$4:$O$41,2,FALSE))</f>
      </c>
      <c r="R67" s="270">
        <f>IF('②選手情報入力'!L46="","",VLOOKUP('②選手情報入力'!L46,'種目情報'!$N$4:$O$41,2,FALSE))</f>
      </c>
      <c r="S67" s="96">
        <f>IF('②選手情報入力'!N46="","",'②選手情報入力'!N46)</f>
      </c>
      <c r="T67" s="458">
        <f>IF('②選手情報入力'!O46="","",'②選手情報入力'!O46)</f>
      </c>
      <c r="U67" s="459"/>
    </row>
    <row r="68" spans="1:21" ht="24" customHeight="1">
      <c r="A68" s="456">
        <v>38</v>
      </c>
      <c r="B68" s="457"/>
      <c r="C68" s="95">
        <f>IF('②選手情報入力'!B47="","",'②選手情報入力'!B47)</f>
      </c>
      <c r="D68" s="468">
        <f>IF('②選手情報入力'!C47="","",'②選手情報入力'!C47)</f>
      </c>
      <c r="E68" s="469"/>
      <c r="F68" s="469"/>
      <c r="G68" s="469"/>
      <c r="H68" s="469"/>
      <c r="I68" s="469"/>
      <c r="J68" s="469"/>
      <c r="K68" s="469"/>
      <c r="L68" s="469"/>
      <c r="M68" s="470"/>
      <c r="N68" s="95">
        <f>IF('②選手情報入力'!G47="","",'②選手情報入力'!G47)</f>
      </c>
      <c r="O68" s="95">
        <f>IF('②選手情報入力'!F47="","",'②選手情報入力'!F47)</f>
      </c>
      <c r="P68" s="96">
        <f>IF('②選手情報入力'!H47="","",VLOOKUP('②選手情報入力'!H47,'種目情報'!$N$4:$O$41,2,FALSE))</f>
      </c>
      <c r="Q68" s="96">
        <f>IF('②選手情報入力'!J47="","",VLOOKUP('②選手情報入力'!J47,'種目情報'!$N$4:$O$41,2,FALSE))</f>
      </c>
      <c r="R68" s="270">
        <f>IF('②選手情報入力'!L47="","",VLOOKUP('②選手情報入力'!L47,'種目情報'!$N$4:$O$41,2,FALSE))</f>
      </c>
      <c r="S68" s="96">
        <f>IF('②選手情報入力'!N47="","",'②選手情報入力'!N47)</f>
      </c>
      <c r="T68" s="458">
        <f>IF('②選手情報入力'!O47="","",'②選手情報入力'!O47)</f>
      </c>
      <c r="U68" s="459"/>
    </row>
    <row r="69" spans="1:21" ht="24" customHeight="1">
      <c r="A69" s="456">
        <v>39</v>
      </c>
      <c r="B69" s="457"/>
      <c r="C69" s="95">
        <f>IF('②選手情報入力'!B48="","",'②選手情報入力'!B48)</f>
      </c>
      <c r="D69" s="468">
        <f>IF('②選手情報入力'!C48="","",'②選手情報入力'!C48)</f>
      </c>
      <c r="E69" s="469"/>
      <c r="F69" s="469"/>
      <c r="G69" s="469"/>
      <c r="H69" s="469"/>
      <c r="I69" s="469"/>
      <c r="J69" s="469"/>
      <c r="K69" s="469"/>
      <c r="L69" s="469"/>
      <c r="M69" s="470"/>
      <c r="N69" s="95">
        <f>IF('②選手情報入力'!G48="","",'②選手情報入力'!G48)</f>
      </c>
      <c r="O69" s="95">
        <f>IF('②選手情報入力'!F48="","",'②選手情報入力'!F48)</f>
      </c>
      <c r="P69" s="96">
        <f>IF('②選手情報入力'!H48="","",VLOOKUP('②選手情報入力'!H48,'種目情報'!$N$4:$O$41,2,FALSE))</f>
      </c>
      <c r="Q69" s="96">
        <f>IF('②選手情報入力'!J48="","",VLOOKUP('②選手情報入力'!J48,'種目情報'!$N$4:$O$41,2,FALSE))</f>
      </c>
      <c r="R69" s="270">
        <f>IF('②選手情報入力'!L48="","",VLOOKUP('②選手情報入力'!L48,'種目情報'!$N$4:$O$41,2,FALSE))</f>
      </c>
      <c r="S69" s="96">
        <f>IF('②選手情報入力'!N48="","",'②選手情報入力'!N48)</f>
      </c>
      <c r="T69" s="458">
        <f>IF('②選手情報入力'!O48="","",'②選手情報入力'!O48)</f>
      </c>
      <c r="U69" s="459"/>
    </row>
    <row r="70" spans="1:21" ht="24" customHeight="1">
      <c r="A70" s="456">
        <v>40</v>
      </c>
      <c r="B70" s="457"/>
      <c r="C70" s="95">
        <f>IF('②選手情報入力'!B49="","",'②選手情報入力'!B49)</f>
      </c>
      <c r="D70" s="468">
        <f>IF('②選手情報入力'!C49="","",'②選手情報入力'!C49)</f>
      </c>
      <c r="E70" s="469"/>
      <c r="F70" s="469"/>
      <c r="G70" s="469"/>
      <c r="H70" s="469"/>
      <c r="I70" s="469"/>
      <c r="J70" s="469"/>
      <c r="K70" s="469"/>
      <c r="L70" s="469"/>
      <c r="M70" s="470"/>
      <c r="N70" s="95">
        <f>IF('②選手情報入力'!G49="","",'②選手情報入力'!G49)</f>
      </c>
      <c r="O70" s="95">
        <f>IF('②選手情報入力'!F49="","",'②選手情報入力'!F49)</f>
      </c>
      <c r="P70" s="96">
        <f>IF('②選手情報入力'!H49="","",VLOOKUP('②選手情報入力'!H49,'種目情報'!$N$4:$O$41,2,FALSE))</f>
      </c>
      <c r="Q70" s="96">
        <f>IF('②選手情報入力'!J49="","",VLOOKUP('②選手情報入力'!J49,'種目情報'!$N$4:$O$41,2,FALSE))</f>
      </c>
      <c r="R70" s="270">
        <f>IF('②選手情報入力'!L49="","",VLOOKUP('②選手情報入力'!L49,'種目情報'!$N$4:$O$41,2,FALSE))</f>
      </c>
      <c r="S70" s="96">
        <f>IF('②選手情報入力'!N49="","",'②選手情報入力'!N49)</f>
      </c>
      <c r="T70" s="458">
        <f>IF('②選手情報入力'!O49="","",'②選手情報入力'!O49)</f>
      </c>
      <c r="U70" s="459"/>
    </row>
    <row r="71" spans="1:21" ht="24" customHeight="1">
      <c r="A71" s="456">
        <v>41</v>
      </c>
      <c r="B71" s="457"/>
      <c r="C71" s="95">
        <f>IF('②選手情報入力'!B50="","",'②選手情報入力'!B50)</f>
      </c>
      <c r="D71" s="468">
        <f>IF('②選手情報入力'!C50="","",'②選手情報入力'!C50)</f>
      </c>
      <c r="E71" s="469"/>
      <c r="F71" s="469"/>
      <c r="G71" s="469"/>
      <c r="H71" s="469"/>
      <c r="I71" s="469"/>
      <c r="J71" s="469"/>
      <c r="K71" s="469"/>
      <c r="L71" s="469"/>
      <c r="M71" s="470"/>
      <c r="N71" s="95">
        <f>IF('②選手情報入力'!G50="","",'②選手情報入力'!G50)</f>
      </c>
      <c r="O71" s="95">
        <f>IF('②選手情報入力'!F50="","",'②選手情報入力'!F50)</f>
      </c>
      <c r="P71" s="96">
        <f>IF('②選手情報入力'!H50="","",VLOOKUP('②選手情報入力'!H50,'種目情報'!$N$4:$O$41,2,FALSE))</f>
      </c>
      <c r="Q71" s="96">
        <f>IF('②選手情報入力'!J50="","",VLOOKUP('②選手情報入力'!J50,'種目情報'!$N$4:$O$41,2,FALSE))</f>
      </c>
      <c r="R71" s="270">
        <f>IF('②選手情報入力'!L50="","",VLOOKUP('②選手情報入力'!L50,'種目情報'!$N$4:$O$41,2,FALSE))</f>
      </c>
      <c r="S71" s="96">
        <f>IF('②選手情報入力'!N50="","",'②選手情報入力'!N50)</f>
      </c>
      <c r="T71" s="458">
        <f>IF('②選手情報入力'!O50="","",'②選手情報入力'!O50)</f>
      </c>
      <c r="U71" s="459"/>
    </row>
    <row r="72" spans="1:21" ht="24" customHeight="1">
      <c r="A72" s="456">
        <v>42</v>
      </c>
      <c r="B72" s="457"/>
      <c r="C72" s="95">
        <f>IF('②選手情報入力'!B51="","",'②選手情報入力'!B51)</f>
      </c>
      <c r="D72" s="468">
        <f>IF('②選手情報入力'!C51="","",'②選手情報入力'!C51)</f>
      </c>
      <c r="E72" s="469"/>
      <c r="F72" s="469"/>
      <c r="G72" s="469"/>
      <c r="H72" s="469"/>
      <c r="I72" s="469"/>
      <c r="J72" s="469"/>
      <c r="K72" s="469"/>
      <c r="L72" s="469"/>
      <c r="M72" s="470"/>
      <c r="N72" s="95">
        <f>IF('②選手情報入力'!G51="","",'②選手情報入力'!G51)</f>
      </c>
      <c r="O72" s="95">
        <f>IF('②選手情報入力'!F51="","",'②選手情報入力'!F51)</f>
      </c>
      <c r="P72" s="96">
        <f>IF('②選手情報入力'!H51="","",VLOOKUP('②選手情報入力'!H51,'種目情報'!$N$4:$O$41,2,FALSE))</f>
      </c>
      <c r="Q72" s="96">
        <f>IF('②選手情報入力'!J51="","",VLOOKUP('②選手情報入力'!J51,'種目情報'!$N$4:$O$41,2,FALSE))</f>
      </c>
      <c r="R72" s="270">
        <f>IF('②選手情報入力'!L51="","",VLOOKUP('②選手情報入力'!L51,'種目情報'!$N$4:$O$41,2,FALSE))</f>
      </c>
      <c r="S72" s="96">
        <f>IF('②選手情報入力'!N51="","",'②選手情報入力'!N51)</f>
      </c>
      <c r="T72" s="458">
        <f>IF('②選手情報入力'!O51="","",'②選手情報入力'!O51)</f>
      </c>
      <c r="U72" s="459"/>
    </row>
    <row r="73" spans="1:21" ht="24" customHeight="1">
      <c r="A73" s="456">
        <v>43</v>
      </c>
      <c r="B73" s="457"/>
      <c r="C73" s="95">
        <f>IF('②選手情報入力'!B52="","",'②選手情報入力'!B52)</f>
      </c>
      <c r="D73" s="468">
        <f>IF('②選手情報入力'!C52="","",'②選手情報入力'!C52)</f>
      </c>
      <c r="E73" s="469"/>
      <c r="F73" s="469"/>
      <c r="G73" s="469"/>
      <c r="H73" s="469"/>
      <c r="I73" s="469"/>
      <c r="J73" s="469"/>
      <c r="K73" s="469"/>
      <c r="L73" s="469"/>
      <c r="M73" s="470"/>
      <c r="N73" s="95">
        <f>IF('②選手情報入力'!G52="","",'②選手情報入力'!G52)</f>
      </c>
      <c r="O73" s="95">
        <f>IF('②選手情報入力'!F52="","",'②選手情報入力'!F52)</f>
      </c>
      <c r="P73" s="96">
        <f>IF('②選手情報入力'!H52="","",VLOOKUP('②選手情報入力'!H52,'種目情報'!$N$4:$O$41,2,FALSE))</f>
      </c>
      <c r="Q73" s="96">
        <f>IF('②選手情報入力'!J52="","",VLOOKUP('②選手情報入力'!J52,'種目情報'!$N$4:$O$41,2,FALSE))</f>
      </c>
      <c r="R73" s="270">
        <f>IF('②選手情報入力'!L52="","",VLOOKUP('②選手情報入力'!L52,'種目情報'!$N$4:$O$41,2,FALSE))</f>
      </c>
      <c r="S73" s="96">
        <f>IF('②選手情報入力'!N52="","",'②選手情報入力'!N52)</f>
      </c>
      <c r="T73" s="458">
        <f>IF('②選手情報入力'!O52="","",'②選手情報入力'!O52)</f>
      </c>
      <c r="U73" s="459"/>
    </row>
    <row r="74" spans="1:21" ht="24" customHeight="1">
      <c r="A74" s="456">
        <v>44</v>
      </c>
      <c r="B74" s="457"/>
      <c r="C74" s="95">
        <f>IF('②選手情報入力'!B53="","",'②選手情報入力'!B53)</f>
      </c>
      <c r="D74" s="468">
        <f>IF('②選手情報入力'!C53="","",'②選手情報入力'!C53)</f>
      </c>
      <c r="E74" s="469"/>
      <c r="F74" s="469"/>
      <c r="G74" s="469"/>
      <c r="H74" s="469"/>
      <c r="I74" s="469"/>
      <c r="J74" s="469"/>
      <c r="K74" s="469"/>
      <c r="L74" s="469"/>
      <c r="M74" s="470"/>
      <c r="N74" s="95">
        <f>IF('②選手情報入力'!G53="","",'②選手情報入力'!G53)</f>
      </c>
      <c r="O74" s="95">
        <f>IF('②選手情報入力'!F53="","",'②選手情報入力'!F53)</f>
      </c>
      <c r="P74" s="96">
        <f>IF('②選手情報入力'!H53="","",VLOOKUP('②選手情報入力'!H53,'種目情報'!$N$4:$O$41,2,FALSE))</f>
      </c>
      <c r="Q74" s="96">
        <f>IF('②選手情報入力'!J53="","",VLOOKUP('②選手情報入力'!J53,'種目情報'!$N$4:$O$41,2,FALSE))</f>
      </c>
      <c r="R74" s="270">
        <f>IF('②選手情報入力'!L53="","",VLOOKUP('②選手情報入力'!L53,'種目情報'!$N$4:$O$41,2,FALSE))</f>
      </c>
      <c r="S74" s="96">
        <f>IF('②選手情報入力'!N53="","",'②選手情報入力'!N53)</f>
      </c>
      <c r="T74" s="458">
        <f>IF('②選手情報入力'!O53="","",'②選手情報入力'!O53)</f>
      </c>
      <c r="U74" s="459"/>
    </row>
    <row r="75" spans="1:21" ht="24" customHeight="1" thickBot="1">
      <c r="A75" s="466">
        <v>45</v>
      </c>
      <c r="B75" s="467"/>
      <c r="C75" s="97">
        <f>IF('②選手情報入力'!B54="","",'②選手情報入力'!B54)</f>
      </c>
      <c r="D75" s="476">
        <f>IF('②選手情報入力'!C54="","",'②選手情報入力'!C54)</f>
      </c>
      <c r="E75" s="477"/>
      <c r="F75" s="477"/>
      <c r="G75" s="477"/>
      <c r="H75" s="477"/>
      <c r="I75" s="477"/>
      <c r="J75" s="477"/>
      <c r="K75" s="477"/>
      <c r="L75" s="477"/>
      <c r="M75" s="478"/>
      <c r="N75" s="97">
        <f>IF('②選手情報入力'!G54="","",'②選手情報入力'!G54)</f>
      </c>
      <c r="O75" s="97">
        <f>IF('②選手情報入力'!F54="","",'②選手情報入力'!F54)</f>
      </c>
      <c r="P75" s="98">
        <f>IF('②選手情報入力'!H54="","",VLOOKUP('②選手情報入力'!H54,'種目情報'!$N$4:$O$41,2,FALSE))</f>
      </c>
      <c r="Q75" s="98">
        <f>IF('②選手情報入力'!J54="","",VLOOKUP('②選手情報入力'!J54,'種目情報'!$N$4:$O$41,2,FALSE))</f>
      </c>
      <c r="R75" s="271">
        <f>IF('②選手情報入力'!L54="","",VLOOKUP('②選手情報入力'!L54,'種目情報'!$N$4:$O$41,2,FALSE))</f>
      </c>
      <c r="S75" s="98">
        <f>IF('②選手情報入力'!N54="","",'②選手情報入力'!N54)</f>
      </c>
      <c r="T75" s="460">
        <f>IF('②選手情報入力'!O54="","",'②選手情報入力'!O54)</f>
      </c>
      <c r="U75" s="461"/>
    </row>
    <row r="76" spans="1:21" ht="24" customHeight="1">
      <c r="A76" s="462">
        <v>46</v>
      </c>
      <c r="B76" s="463"/>
      <c r="C76" s="88">
        <f>IF('②選手情報入力'!B55="","",'②選手情報入力'!B55)</f>
      </c>
      <c r="D76" s="509">
        <f>IF('②選手情報入力'!C55="","",'②選手情報入力'!C55)</f>
      </c>
      <c r="E76" s="510"/>
      <c r="F76" s="510"/>
      <c r="G76" s="510"/>
      <c r="H76" s="510"/>
      <c r="I76" s="510"/>
      <c r="J76" s="510"/>
      <c r="K76" s="510"/>
      <c r="L76" s="510"/>
      <c r="M76" s="511"/>
      <c r="N76" s="88">
        <f>IF('②選手情報入力'!G55="","",'②選手情報入力'!G55)</f>
      </c>
      <c r="O76" s="88">
        <f>IF('②選手情報入力'!F55="","",'②選手情報入力'!F55)</f>
      </c>
      <c r="P76" s="89">
        <f>IF('②選手情報入力'!H55="","",VLOOKUP('②選手情報入力'!H55,'種目情報'!$N$4:$O$41,2,FALSE))</f>
      </c>
      <c r="Q76" s="89">
        <f>IF('②選手情報入力'!J55="","",VLOOKUP('②選手情報入力'!J55,'種目情報'!$N$4:$O$41,2,FALSE))</f>
      </c>
      <c r="R76" s="267">
        <f>IF('②選手情報入力'!L55="","",VLOOKUP('②選手情報入力'!L55,'種目情報'!$N$4:$O$41,2,FALSE))</f>
      </c>
      <c r="S76" s="89">
        <f>IF('②選手情報入力'!N55="","",'②選手情報入力'!N55)</f>
      </c>
      <c r="T76" s="464">
        <f>IF('②選手情報入力'!O55="","",'②選手情報入力'!O55)</f>
      </c>
      <c r="U76" s="465"/>
    </row>
    <row r="77" spans="1:21" ht="24" customHeight="1">
      <c r="A77" s="456">
        <v>47</v>
      </c>
      <c r="B77" s="457"/>
      <c r="C77" s="95">
        <f>IF('②選手情報入力'!B56="","",'②選手情報入力'!B56)</f>
      </c>
      <c r="D77" s="468">
        <f>IF('②選手情報入力'!C56="","",'②選手情報入力'!C56)</f>
      </c>
      <c r="E77" s="469"/>
      <c r="F77" s="469"/>
      <c r="G77" s="469"/>
      <c r="H77" s="469"/>
      <c r="I77" s="469"/>
      <c r="J77" s="469"/>
      <c r="K77" s="469"/>
      <c r="L77" s="469"/>
      <c r="M77" s="470"/>
      <c r="N77" s="95">
        <f>IF('②選手情報入力'!G56="","",'②選手情報入力'!G56)</f>
      </c>
      <c r="O77" s="95">
        <f>IF('②選手情報入力'!F56="","",'②選手情報入力'!F56)</f>
      </c>
      <c r="P77" s="96">
        <f>IF('②選手情報入力'!H56="","",VLOOKUP('②選手情報入力'!H56,'種目情報'!$N$4:$O$41,2,FALSE))</f>
      </c>
      <c r="Q77" s="96">
        <f>IF('②選手情報入力'!J56="","",VLOOKUP('②選手情報入力'!J56,'種目情報'!$N$4:$O$41,2,FALSE))</f>
      </c>
      <c r="R77" s="270">
        <f>IF('②選手情報入力'!L56="","",VLOOKUP('②選手情報入力'!L56,'種目情報'!$N$4:$O$41,2,FALSE))</f>
      </c>
      <c r="S77" s="96">
        <f>IF('②選手情報入力'!N56="","",'②選手情報入力'!N56)</f>
      </c>
      <c r="T77" s="458">
        <f>IF('②選手情報入力'!O56="","",'②選手情報入力'!O56)</f>
      </c>
      <c r="U77" s="459"/>
    </row>
    <row r="78" spans="1:21" ht="24" customHeight="1">
      <c r="A78" s="456">
        <v>48</v>
      </c>
      <c r="B78" s="457"/>
      <c r="C78" s="95">
        <f>IF('②選手情報入力'!B57="","",'②選手情報入力'!B57)</f>
      </c>
      <c r="D78" s="468">
        <f>IF('②選手情報入力'!C57="","",'②選手情報入力'!C57)</f>
      </c>
      <c r="E78" s="469"/>
      <c r="F78" s="469"/>
      <c r="G78" s="469"/>
      <c r="H78" s="469"/>
      <c r="I78" s="469"/>
      <c r="J78" s="469"/>
      <c r="K78" s="469"/>
      <c r="L78" s="469"/>
      <c r="M78" s="470"/>
      <c r="N78" s="95">
        <f>IF('②選手情報入力'!G57="","",'②選手情報入力'!G57)</f>
      </c>
      <c r="O78" s="95">
        <f>IF('②選手情報入力'!F57="","",'②選手情報入力'!F57)</f>
      </c>
      <c r="P78" s="96">
        <f>IF('②選手情報入力'!H57="","",VLOOKUP('②選手情報入力'!H57,'種目情報'!$N$4:$O$41,2,FALSE))</f>
      </c>
      <c r="Q78" s="96">
        <f>IF('②選手情報入力'!J57="","",VLOOKUP('②選手情報入力'!J57,'種目情報'!$N$4:$O$41,2,FALSE))</f>
      </c>
      <c r="R78" s="270">
        <f>IF('②選手情報入力'!L57="","",VLOOKUP('②選手情報入力'!L57,'種目情報'!$N$4:$O$41,2,FALSE))</f>
      </c>
      <c r="S78" s="96">
        <f>IF('②選手情報入力'!N57="","",'②選手情報入力'!N57)</f>
      </c>
      <c r="T78" s="458">
        <f>IF('②選手情報入力'!O57="","",'②選手情報入力'!O57)</f>
      </c>
      <c r="U78" s="459"/>
    </row>
    <row r="79" spans="1:21" ht="24" customHeight="1">
      <c r="A79" s="456">
        <v>49</v>
      </c>
      <c r="B79" s="457"/>
      <c r="C79" s="95">
        <f>IF('②選手情報入力'!B58="","",'②選手情報入力'!B58)</f>
      </c>
      <c r="D79" s="468">
        <f>IF('②選手情報入力'!C58="","",'②選手情報入力'!C58)</f>
      </c>
      <c r="E79" s="469"/>
      <c r="F79" s="469"/>
      <c r="G79" s="469"/>
      <c r="H79" s="469"/>
      <c r="I79" s="469"/>
      <c r="J79" s="469"/>
      <c r="K79" s="469"/>
      <c r="L79" s="469"/>
      <c r="M79" s="470"/>
      <c r="N79" s="95">
        <f>IF('②選手情報入力'!G58="","",'②選手情報入力'!G58)</f>
      </c>
      <c r="O79" s="95">
        <f>IF('②選手情報入力'!F58="","",'②選手情報入力'!F58)</f>
      </c>
      <c r="P79" s="96">
        <f>IF('②選手情報入力'!H58="","",VLOOKUP('②選手情報入力'!H58,'種目情報'!$N$4:$O$41,2,FALSE))</f>
      </c>
      <c r="Q79" s="96">
        <f>IF('②選手情報入力'!J58="","",VLOOKUP('②選手情報入力'!J58,'種目情報'!$N$4:$O$41,2,FALSE))</f>
      </c>
      <c r="R79" s="270">
        <f>IF('②選手情報入力'!L58="","",VLOOKUP('②選手情報入力'!L58,'種目情報'!$N$4:$O$41,2,FALSE))</f>
      </c>
      <c r="S79" s="96">
        <f>IF('②選手情報入力'!N58="","",'②選手情報入力'!N58)</f>
      </c>
      <c r="T79" s="458">
        <f>IF('②選手情報入力'!O58="","",'②選手情報入力'!O58)</f>
      </c>
      <c r="U79" s="459"/>
    </row>
    <row r="80" spans="1:21" ht="24" customHeight="1">
      <c r="A80" s="456">
        <v>50</v>
      </c>
      <c r="B80" s="457"/>
      <c r="C80" s="95">
        <f>IF('②選手情報入力'!B59="","",'②選手情報入力'!B59)</f>
      </c>
      <c r="D80" s="468">
        <f>IF('②選手情報入力'!C59="","",'②選手情報入力'!C59)</f>
      </c>
      <c r="E80" s="469"/>
      <c r="F80" s="469"/>
      <c r="G80" s="469"/>
      <c r="H80" s="469"/>
      <c r="I80" s="469"/>
      <c r="J80" s="469"/>
      <c r="K80" s="469"/>
      <c r="L80" s="469"/>
      <c r="M80" s="470"/>
      <c r="N80" s="95">
        <f>IF('②選手情報入力'!G59="","",'②選手情報入力'!G59)</f>
      </c>
      <c r="O80" s="95">
        <f>IF('②選手情報入力'!F59="","",'②選手情報入力'!F59)</f>
      </c>
      <c r="P80" s="96">
        <f>IF('②選手情報入力'!H59="","",VLOOKUP('②選手情報入力'!H59,'種目情報'!$N$4:$O$41,2,FALSE))</f>
      </c>
      <c r="Q80" s="96">
        <f>IF('②選手情報入力'!J59="","",VLOOKUP('②選手情報入力'!J59,'種目情報'!$N$4:$O$41,2,FALSE))</f>
      </c>
      <c r="R80" s="270">
        <f>IF('②選手情報入力'!L59="","",VLOOKUP('②選手情報入力'!L59,'種目情報'!$N$4:$O$41,2,FALSE))</f>
      </c>
      <c r="S80" s="96">
        <f>IF('②選手情報入力'!N59="","",'②選手情報入力'!N59)</f>
      </c>
      <c r="T80" s="458">
        <f>IF('②選手情報入力'!O59="","",'②選手情報入力'!O59)</f>
      </c>
      <c r="U80" s="459"/>
    </row>
    <row r="81" spans="1:21" ht="24" customHeight="1">
      <c r="A81" s="456">
        <v>51</v>
      </c>
      <c r="B81" s="457"/>
      <c r="C81" s="95">
        <f>IF('②選手情報入力'!B60="","",'②選手情報入力'!B60)</f>
      </c>
      <c r="D81" s="468">
        <f>IF('②選手情報入力'!C60="","",'②選手情報入力'!C60)</f>
      </c>
      <c r="E81" s="469"/>
      <c r="F81" s="469"/>
      <c r="G81" s="469"/>
      <c r="H81" s="469"/>
      <c r="I81" s="469"/>
      <c r="J81" s="469"/>
      <c r="K81" s="469"/>
      <c r="L81" s="469"/>
      <c r="M81" s="470"/>
      <c r="N81" s="95">
        <f>IF('②選手情報入力'!G60="","",'②選手情報入力'!G60)</f>
      </c>
      <c r="O81" s="95">
        <f>IF('②選手情報入力'!F60="","",'②選手情報入力'!F60)</f>
      </c>
      <c r="P81" s="96">
        <f>IF('②選手情報入力'!H60="","",VLOOKUP('②選手情報入力'!H60,'種目情報'!$N$4:$O$41,2,FALSE))</f>
      </c>
      <c r="Q81" s="96">
        <f>IF('②選手情報入力'!J60="","",VLOOKUP('②選手情報入力'!J60,'種目情報'!$N$4:$O$41,2,FALSE))</f>
      </c>
      <c r="R81" s="270">
        <f>IF('②選手情報入力'!L60="","",VLOOKUP('②選手情報入力'!L60,'種目情報'!$N$4:$O$41,2,FALSE))</f>
      </c>
      <c r="S81" s="96">
        <f>IF('②選手情報入力'!N60="","",'②選手情報入力'!N60)</f>
      </c>
      <c r="T81" s="458">
        <f>IF('②選手情報入力'!O60="","",'②選手情報入力'!O60)</f>
      </c>
      <c r="U81" s="459"/>
    </row>
    <row r="82" spans="1:21" ht="24" customHeight="1">
      <c r="A82" s="456">
        <v>52</v>
      </c>
      <c r="B82" s="457"/>
      <c r="C82" s="95">
        <f>IF('②選手情報入力'!B61="","",'②選手情報入力'!B61)</f>
      </c>
      <c r="D82" s="468">
        <f>IF('②選手情報入力'!C61="","",'②選手情報入力'!C61)</f>
      </c>
      <c r="E82" s="469"/>
      <c r="F82" s="469"/>
      <c r="G82" s="469"/>
      <c r="H82" s="469"/>
      <c r="I82" s="469"/>
      <c r="J82" s="469"/>
      <c r="K82" s="469"/>
      <c r="L82" s="469"/>
      <c r="M82" s="470"/>
      <c r="N82" s="95">
        <f>IF('②選手情報入力'!G61="","",'②選手情報入力'!G61)</f>
      </c>
      <c r="O82" s="95">
        <f>IF('②選手情報入力'!F61="","",'②選手情報入力'!F61)</f>
      </c>
      <c r="P82" s="96">
        <f>IF('②選手情報入力'!H61="","",VLOOKUP('②選手情報入力'!H61,'種目情報'!$N$4:$O$41,2,FALSE))</f>
      </c>
      <c r="Q82" s="96">
        <f>IF('②選手情報入力'!J61="","",VLOOKUP('②選手情報入力'!J61,'種目情報'!$N$4:$O$41,2,FALSE))</f>
      </c>
      <c r="R82" s="270">
        <f>IF('②選手情報入力'!L61="","",VLOOKUP('②選手情報入力'!L61,'種目情報'!$N$4:$O$41,2,FALSE))</f>
      </c>
      <c r="S82" s="96">
        <f>IF('②選手情報入力'!N61="","",'②選手情報入力'!N61)</f>
      </c>
      <c r="T82" s="458">
        <f>IF('②選手情報入力'!O61="","",'②選手情報入力'!O61)</f>
      </c>
      <c r="U82" s="459"/>
    </row>
    <row r="83" spans="1:21" ht="24" customHeight="1">
      <c r="A83" s="456">
        <v>53</v>
      </c>
      <c r="B83" s="457"/>
      <c r="C83" s="95">
        <f>IF('②選手情報入力'!B62="","",'②選手情報入力'!B62)</f>
      </c>
      <c r="D83" s="468">
        <f>IF('②選手情報入力'!C62="","",'②選手情報入力'!C62)</f>
      </c>
      <c r="E83" s="469"/>
      <c r="F83" s="469"/>
      <c r="G83" s="469"/>
      <c r="H83" s="469"/>
      <c r="I83" s="469"/>
      <c r="J83" s="469"/>
      <c r="K83" s="469"/>
      <c r="L83" s="469"/>
      <c r="M83" s="470"/>
      <c r="N83" s="95">
        <f>IF('②選手情報入力'!G62="","",'②選手情報入力'!G62)</f>
      </c>
      <c r="O83" s="95">
        <f>IF('②選手情報入力'!F62="","",'②選手情報入力'!F62)</f>
      </c>
      <c r="P83" s="96">
        <f>IF('②選手情報入力'!H62="","",VLOOKUP('②選手情報入力'!H62,'種目情報'!$N$4:$O$41,2,FALSE))</f>
      </c>
      <c r="Q83" s="96">
        <f>IF('②選手情報入力'!J62="","",VLOOKUP('②選手情報入力'!J62,'種目情報'!$N$4:$O$41,2,FALSE))</f>
      </c>
      <c r="R83" s="270">
        <f>IF('②選手情報入力'!L62="","",VLOOKUP('②選手情報入力'!L62,'種目情報'!$N$4:$O$41,2,FALSE))</f>
      </c>
      <c r="S83" s="96">
        <f>IF('②選手情報入力'!N62="","",'②選手情報入力'!N62)</f>
      </c>
      <c r="T83" s="458">
        <f>IF('②選手情報入力'!O62="","",'②選手情報入力'!O62)</f>
      </c>
      <c r="U83" s="459"/>
    </row>
    <row r="84" spans="1:21" ht="24" customHeight="1">
      <c r="A84" s="456">
        <v>54</v>
      </c>
      <c r="B84" s="457"/>
      <c r="C84" s="95">
        <f>IF('②選手情報入力'!B63="","",'②選手情報入力'!B63)</f>
      </c>
      <c r="D84" s="468">
        <f>IF('②選手情報入力'!C63="","",'②選手情報入力'!C63)</f>
      </c>
      <c r="E84" s="469"/>
      <c r="F84" s="469"/>
      <c r="G84" s="469"/>
      <c r="H84" s="469"/>
      <c r="I84" s="469"/>
      <c r="J84" s="469"/>
      <c r="K84" s="469"/>
      <c r="L84" s="469"/>
      <c r="M84" s="470"/>
      <c r="N84" s="95">
        <f>IF('②選手情報入力'!G63="","",'②選手情報入力'!G63)</f>
      </c>
      <c r="O84" s="95">
        <f>IF('②選手情報入力'!F63="","",'②選手情報入力'!F63)</f>
      </c>
      <c r="P84" s="96">
        <f>IF('②選手情報入力'!H63="","",VLOOKUP('②選手情報入力'!H63,'種目情報'!$N$4:$O$41,2,FALSE))</f>
      </c>
      <c r="Q84" s="96">
        <f>IF('②選手情報入力'!J63="","",VLOOKUP('②選手情報入力'!J63,'種目情報'!$N$4:$O$41,2,FALSE))</f>
      </c>
      <c r="R84" s="270">
        <f>IF('②選手情報入力'!L63="","",VLOOKUP('②選手情報入力'!L63,'種目情報'!$N$4:$O$41,2,FALSE))</f>
      </c>
      <c r="S84" s="96">
        <f>IF('②選手情報入力'!N63="","",'②選手情報入力'!N63)</f>
      </c>
      <c r="T84" s="458">
        <f>IF('②選手情報入力'!O63="","",'②選手情報入力'!O63)</f>
      </c>
      <c r="U84" s="459"/>
    </row>
    <row r="85" spans="1:21" ht="24" customHeight="1">
      <c r="A85" s="456">
        <v>55</v>
      </c>
      <c r="B85" s="457"/>
      <c r="C85" s="95">
        <f>IF('②選手情報入力'!B64="","",'②選手情報入力'!B64)</f>
      </c>
      <c r="D85" s="468">
        <f>IF('②選手情報入力'!C64="","",'②選手情報入力'!C64)</f>
      </c>
      <c r="E85" s="469"/>
      <c r="F85" s="469"/>
      <c r="G85" s="469"/>
      <c r="H85" s="469"/>
      <c r="I85" s="469"/>
      <c r="J85" s="469"/>
      <c r="K85" s="469"/>
      <c r="L85" s="469"/>
      <c r="M85" s="470"/>
      <c r="N85" s="95">
        <f>IF('②選手情報入力'!G64="","",'②選手情報入力'!G64)</f>
      </c>
      <c r="O85" s="95">
        <f>IF('②選手情報入力'!F64="","",'②選手情報入力'!F64)</f>
      </c>
      <c r="P85" s="96">
        <f>IF('②選手情報入力'!H64="","",VLOOKUP('②選手情報入力'!H64,'種目情報'!$N$4:$O$41,2,FALSE))</f>
      </c>
      <c r="Q85" s="96">
        <f>IF('②選手情報入力'!J64="","",VLOOKUP('②選手情報入力'!J64,'種目情報'!$N$4:$O$41,2,FALSE))</f>
      </c>
      <c r="R85" s="270">
        <f>IF('②選手情報入力'!L64="","",VLOOKUP('②選手情報入力'!L64,'種目情報'!$N$4:$O$41,2,FALSE))</f>
      </c>
      <c r="S85" s="96">
        <f>IF('②選手情報入力'!N64="","",'②選手情報入力'!N64)</f>
      </c>
      <c r="T85" s="458">
        <f>IF('②選手情報入力'!O64="","",'②選手情報入力'!O64)</f>
      </c>
      <c r="U85" s="459"/>
    </row>
    <row r="86" spans="1:21" ht="24" customHeight="1">
      <c r="A86" s="456">
        <v>56</v>
      </c>
      <c r="B86" s="457"/>
      <c r="C86" s="95">
        <f>IF('②選手情報入力'!B65="","",'②選手情報入力'!B65)</f>
      </c>
      <c r="D86" s="468">
        <f>IF('②選手情報入力'!C65="","",'②選手情報入力'!C65)</f>
      </c>
      <c r="E86" s="469"/>
      <c r="F86" s="469"/>
      <c r="G86" s="469"/>
      <c r="H86" s="469"/>
      <c r="I86" s="469"/>
      <c r="J86" s="469"/>
      <c r="K86" s="469"/>
      <c r="L86" s="469"/>
      <c r="M86" s="470"/>
      <c r="N86" s="95">
        <f>IF('②選手情報入力'!G65="","",'②選手情報入力'!G65)</f>
      </c>
      <c r="O86" s="95">
        <f>IF('②選手情報入力'!F65="","",'②選手情報入力'!F65)</f>
      </c>
      <c r="P86" s="96">
        <f>IF('②選手情報入力'!H65="","",VLOOKUP('②選手情報入力'!H65,'種目情報'!$N$4:$O$41,2,FALSE))</f>
      </c>
      <c r="Q86" s="96">
        <f>IF('②選手情報入力'!J65="","",VLOOKUP('②選手情報入力'!J65,'種目情報'!$N$4:$O$41,2,FALSE))</f>
      </c>
      <c r="R86" s="270">
        <f>IF('②選手情報入力'!L65="","",VLOOKUP('②選手情報入力'!L65,'種目情報'!$N$4:$O$41,2,FALSE))</f>
      </c>
      <c r="S86" s="96">
        <f>IF('②選手情報入力'!N65="","",'②選手情報入力'!N65)</f>
      </c>
      <c r="T86" s="458">
        <f>IF('②選手情報入力'!O65="","",'②選手情報入力'!O65)</f>
      </c>
      <c r="U86" s="459"/>
    </row>
    <row r="87" spans="1:21" ht="24" customHeight="1">
      <c r="A87" s="456">
        <v>57</v>
      </c>
      <c r="B87" s="457"/>
      <c r="C87" s="95">
        <f>IF('②選手情報入力'!B66="","",'②選手情報入力'!B66)</f>
      </c>
      <c r="D87" s="468">
        <f>IF('②選手情報入力'!C66="","",'②選手情報入力'!C66)</f>
      </c>
      <c r="E87" s="469"/>
      <c r="F87" s="469"/>
      <c r="G87" s="469"/>
      <c r="H87" s="469"/>
      <c r="I87" s="469"/>
      <c r="J87" s="469"/>
      <c r="K87" s="469"/>
      <c r="L87" s="469"/>
      <c r="M87" s="470"/>
      <c r="N87" s="95">
        <f>IF('②選手情報入力'!G66="","",'②選手情報入力'!G66)</f>
      </c>
      <c r="O87" s="95">
        <f>IF('②選手情報入力'!F66="","",'②選手情報入力'!F66)</f>
      </c>
      <c r="P87" s="96">
        <f>IF('②選手情報入力'!H66="","",VLOOKUP('②選手情報入力'!H66,'種目情報'!$N$4:$O$41,2,FALSE))</f>
      </c>
      <c r="Q87" s="96">
        <f>IF('②選手情報入力'!J66="","",VLOOKUP('②選手情報入力'!J66,'種目情報'!$N$4:$O$41,2,FALSE))</f>
      </c>
      <c r="R87" s="270">
        <f>IF('②選手情報入力'!L66="","",VLOOKUP('②選手情報入力'!L66,'種目情報'!$N$4:$O$41,2,FALSE))</f>
      </c>
      <c r="S87" s="96">
        <f>IF('②選手情報入力'!N66="","",'②選手情報入力'!N66)</f>
      </c>
      <c r="T87" s="458">
        <f>IF('②選手情報入力'!O66="","",'②選手情報入力'!O66)</f>
      </c>
      <c r="U87" s="459"/>
    </row>
    <row r="88" spans="1:21" ht="24" customHeight="1">
      <c r="A88" s="456">
        <v>58</v>
      </c>
      <c r="B88" s="457"/>
      <c r="C88" s="95">
        <f>IF('②選手情報入力'!B67="","",'②選手情報入力'!B67)</f>
      </c>
      <c r="D88" s="468">
        <f>IF('②選手情報入力'!C67="","",'②選手情報入力'!C67)</f>
      </c>
      <c r="E88" s="469"/>
      <c r="F88" s="469"/>
      <c r="G88" s="469"/>
      <c r="H88" s="469"/>
      <c r="I88" s="469"/>
      <c r="J88" s="469"/>
      <c r="K88" s="469"/>
      <c r="L88" s="469"/>
      <c r="M88" s="470"/>
      <c r="N88" s="95">
        <f>IF('②選手情報入力'!G67="","",'②選手情報入力'!G67)</f>
      </c>
      <c r="O88" s="95">
        <f>IF('②選手情報入力'!F67="","",'②選手情報入力'!F67)</f>
      </c>
      <c r="P88" s="96">
        <f>IF('②選手情報入力'!H67="","",VLOOKUP('②選手情報入力'!H67,'種目情報'!$N$4:$O$41,2,FALSE))</f>
      </c>
      <c r="Q88" s="96">
        <f>IF('②選手情報入力'!J67="","",VLOOKUP('②選手情報入力'!J67,'種目情報'!$N$4:$O$41,2,FALSE))</f>
      </c>
      <c r="R88" s="270">
        <f>IF('②選手情報入力'!L67="","",VLOOKUP('②選手情報入力'!L67,'種目情報'!$N$4:$O$41,2,FALSE))</f>
      </c>
      <c r="S88" s="96">
        <f>IF('②選手情報入力'!N67="","",'②選手情報入力'!N67)</f>
      </c>
      <c r="T88" s="458">
        <f>IF('②選手情報入力'!O67="","",'②選手情報入力'!O67)</f>
      </c>
      <c r="U88" s="459"/>
    </row>
    <row r="89" spans="1:21" ht="24" customHeight="1">
      <c r="A89" s="456">
        <v>59</v>
      </c>
      <c r="B89" s="457"/>
      <c r="C89" s="95">
        <f>IF('②選手情報入力'!B68="","",'②選手情報入力'!B68)</f>
      </c>
      <c r="D89" s="468">
        <f>IF('②選手情報入力'!C68="","",'②選手情報入力'!C68)</f>
      </c>
      <c r="E89" s="469"/>
      <c r="F89" s="469"/>
      <c r="G89" s="469"/>
      <c r="H89" s="469"/>
      <c r="I89" s="469"/>
      <c r="J89" s="469"/>
      <c r="K89" s="469"/>
      <c r="L89" s="469"/>
      <c r="M89" s="470"/>
      <c r="N89" s="95">
        <f>IF('②選手情報入力'!G68="","",'②選手情報入力'!G68)</f>
      </c>
      <c r="O89" s="95">
        <f>IF('②選手情報入力'!F68="","",'②選手情報入力'!F68)</f>
      </c>
      <c r="P89" s="96">
        <f>IF('②選手情報入力'!H68="","",VLOOKUP('②選手情報入力'!H68,'種目情報'!$N$4:$O$41,2,FALSE))</f>
      </c>
      <c r="Q89" s="96">
        <f>IF('②選手情報入力'!J68="","",VLOOKUP('②選手情報入力'!J68,'種目情報'!$N$4:$O$41,2,FALSE))</f>
      </c>
      <c r="R89" s="270">
        <f>IF('②選手情報入力'!L68="","",VLOOKUP('②選手情報入力'!L68,'種目情報'!$N$4:$O$41,2,FALSE))</f>
      </c>
      <c r="S89" s="96">
        <f>IF('②選手情報入力'!N68="","",'②選手情報入力'!N68)</f>
      </c>
      <c r="T89" s="458">
        <f>IF('②選手情報入力'!O68="","",'②選手情報入力'!O68)</f>
      </c>
      <c r="U89" s="459"/>
    </row>
    <row r="90" spans="1:21" ht="24" customHeight="1" thickBot="1">
      <c r="A90" s="466">
        <v>60</v>
      </c>
      <c r="B90" s="467"/>
      <c r="C90" s="97">
        <f>IF('②選手情報入力'!B69="","",'②選手情報入力'!B69)</f>
      </c>
      <c r="D90" s="476">
        <f>IF('②選手情報入力'!C69="","",'②選手情報入力'!C69)</f>
      </c>
      <c r="E90" s="477"/>
      <c r="F90" s="477"/>
      <c r="G90" s="477"/>
      <c r="H90" s="477"/>
      <c r="I90" s="477"/>
      <c r="J90" s="477"/>
      <c r="K90" s="477"/>
      <c r="L90" s="477"/>
      <c r="M90" s="478"/>
      <c r="N90" s="97">
        <f>IF('②選手情報入力'!G69="","",'②選手情報入力'!G69)</f>
      </c>
      <c r="O90" s="97">
        <f>IF('②選手情報入力'!F69="","",'②選手情報入力'!F69)</f>
      </c>
      <c r="P90" s="98">
        <f>IF('②選手情報入力'!H69="","",VLOOKUP('②選手情報入力'!H69,'種目情報'!$N$4:$O$41,2,FALSE))</f>
      </c>
      <c r="Q90" s="98">
        <f>IF('②選手情報入力'!J69="","",VLOOKUP('②選手情報入力'!J69,'種目情報'!$N$4:$O$41,2,FALSE))</f>
      </c>
      <c r="R90" s="271">
        <f>IF('②選手情報入力'!L69="","",VLOOKUP('②選手情報入力'!L69,'種目情報'!$N$4:$O$41,2,FALSE))</f>
      </c>
      <c r="S90" s="98">
        <f>IF('②選手情報入力'!N69="","",'②選手情報入力'!N69)</f>
      </c>
      <c r="T90" s="460">
        <f>IF('②選手情報入力'!O69="","",'②選手情報入力'!O69)</f>
      </c>
      <c r="U90" s="461"/>
    </row>
    <row r="91" spans="1:21" ht="15" customHeight="1">
      <c r="A91" s="216"/>
      <c r="B91" s="216"/>
      <c r="C91" s="231"/>
      <c r="D91" s="232"/>
      <c r="E91" s="232"/>
      <c r="F91" s="232"/>
      <c r="G91" s="232"/>
      <c r="H91" s="233"/>
      <c r="I91" s="233"/>
      <c r="J91" s="233"/>
      <c r="K91" s="233"/>
      <c r="L91" s="233"/>
      <c r="M91" s="233"/>
      <c r="N91" s="231"/>
      <c r="O91" s="231"/>
      <c r="P91" s="232"/>
      <c r="Q91" s="232"/>
      <c r="R91" s="232"/>
      <c r="S91" s="232"/>
      <c r="T91" s="232"/>
      <c r="U91" s="232"/>
    </row>
    <row r="92" spans="1:21" ht="33" customHeight="1">
      <c r="A92" s="216"/>
      <c r="B92" s="216"/>
      <c r="C92" s="231"/>
      <c r="D92" s="232"/>
      <c r="E92" s="232"/>
      <c r="F92" s="232"/>
      <c r="G92" s="232"/>
      <c r="H92" s="233"/>
      <c r="I92" s="233"/>
      <c r="J92" s="233"/>
      <c r="K92" s="233"/>
      <c r="L92" s="233"/>
      <c r="M92" s="233"/>
      <c r="N92" s="231"/>
      <c r="O92" s="231"/>
      <c r="P92" s="232"/>
      <c r="Q92" s="232"/>
      <c r="R92" s="453">
        <f>$S$4</f>
      </c>
      <c r="S92" s="454"/>
      <c r="T92" s="455"/>
      <c r="U92" s="232"/>
    </row>
    <row r="93" spans="2:20" ht="25.5">
      <c r="B93" s="473" t="str">
        <f>B5</f>
        <v>第７回名古屋地区競技会　プレシーズンゲーム</v>
      </c>
      <c r="C93" s="473"/>
      <c r="D93" s="473"/>
      <c r="E93" s="473"/>
      <c r="F93" s="473"/>
      <c r="G93" s="473"/>
      <c r="H93" s="473"/>
      <c r="I93" s="473"/>
      <c r="J93" s="473"/>
      <c r="K93" s="473"/>
      <c r="L93" s="473"/>
      <c r="M93" s="473"/>
      <c r="N93" s="473"/>
      <c r="O93" s="473"/>
      <c r="P93" s="473"/>
      <c r="Q93" s="473"/>
      <c r="R93" s="473"/>
      <c r="S93" s="473"/>
      <c r="T93" s="473"/>
    </row>
    <row r="94" spans="5:17" ht="14.25" thickBot="1"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216"/>
    </row>
    <row r="95" spans="16:21" ht="14.25" customHeight="1" thickBot="1">
      <c r="P95" s="515" t="s">
        <v>198</v>
      </c>
      <c r="Q95" s="512"/>
      <c r="R95" s="487">
        <f>IF('①学校情報入力'!$D$4="","",'①学校情報入力'!$D$4)</f>
      </c>
      <c r="S95" s="488"/>
      <c r="T95" s="488"/>
      <c r="U95" s="489"/>
    </row>
    <row r="96" spans="1:21" ht="14.25" customHeight="1" thickBot="1">
      <c r="A96" s="502" t="s">
        <v>62</v>
      </c>
      <c r="B96" s="503"/>
      <c r="C96" s="504"/>
      <c r="D96" s="487" t="str">
        <f>IF('注意事項'!$C$3="","",'注意事項'!$C$3)</f>
        <v>第７回名古屋地区競技会　プレシーズンゲーム</v>
      </c>
      <c r="E96" s="488"/>
      <c r="F96" s="488"/>
      <c r="G96" s="488"/>
      <c r="H96" s="489"/>
      <c r="K96" s="73"/>
      <c r="P96" s="516"/>
      <c r="Q96" s="517"/>
      <c r="R96" s="490"/>
      <c r="S96" s="491"/>
      <c r="T96" s="491"/>
      <c r="U96" s="492"/>
    </row>
    <row r="97" spans="1:20" ht="15" customHeight="1" thickBot="1">
      <c r="A97" s="502"/>
      <c r="B97" s="503"/>
      <c r="C97" s="504"/>
      <c r="D97" s="490"/>
      <c r="E97" s="491"/>
      <c r="F97" s="491"/>
      <c r="G97" s="491"/>
      <c r="H97" s="492"/>
      <c r="I97" s="78"/>
      <c r="J97" s="78"/>
      <c r="K97" s="78"/>
      <c r="L97" s="78"/>
      <c r="M97" s="78"/>
      <c r="N97" s="78"/>
      <c r="O97" s="74"/>
      <c r="P97" s="514"/>
      <c r="Q97" s="514"/>
      <c r="R97" s="514"/>
      <c r="S97" s="514"/>
      <c r="T97" s="74"/>
    </row>
    <row r="98" spans="1:20" ht="15" customHeight="1" thickBot="1">
      <c r="A98" s="502" t="s">
        <v>117</v>
      </c>
      <c r="B98" s="503"/>
      <c r="C98" s="504"/>
      <c r="D98" s="493" t="s">
        <v>189</v>
      </c>
      <c r="E98" s="494"/>
      <c r="F98" s="494"/>
      <c r="G98" s="494"/>
      <c r="H98" s="495"/>
      <c r="I98" s="78"/>
      <c r="J98" s="78"/>
      <c r="K98" s="78"/>
      <c r="L98" s="78"/>
      <c r="M98" s="78"/>
      <c r="N98" s="78"/>
      <c r="O98" s="74"/>
      <c r="P98" s="513"/>
      <c r="Q98" s="514"/>
      <c r="R98" s="513"/>
      <c r="S98" s="513"/>
      <c r="T98" s="525">
        <v>3</v>
      </c>
    </row>
    <row r="99" spans="1:21" ht="14.25" customHeight="1" thickBot="1">
      <c r="A99" s="502"/>
      <c r="B99" s="503"/>
      <c r="C99" s="504"/>
      <c r="D99" s="496"/>
      <c r="E99" s="497"/>
      <c r="F99" s="497"/>
      <c r="G99" s="497"/>
      <c r="H99" s="498"/>
      <c r="I99" s="514"/>
      <c r="J99" s="514"/>
      <c r="K99" s="514"/>
      <c r="L99" s="514"/>
      <c r="M99" s="514"/>
      <c r="N99" s="79"/>
      <c r="O99" s="74"/>
      <c r="P99" s="74"/>
      <c r="Q99" s="279"/>
      <c r="R99" s="74"/>
      <c r="S99" s="75" t="s">
        <v>118</v>
      </c>
      <c r="T99" s="526"/>
      <c r="U99" s="94"/>
    </row>
    <row r="100" ht="7.5" customHeight="1" thickBot="1"/>
    <row r="101" spans="1:21" ht="24" customHeight="1">
      <c r="A101" s="518" t="s">
        <v>119</v>
      </c>
      <c r="B101" s="519"/>
      <c r="C101" s="520"/>
      <c r="D101" s="499">
        <f>$D$13</f>
      </c>
      <c r="E101" s="500"/>
      <c r="F101" s="500"/>
      <c r="G101" s="500"/>
      <c r="H101" s="500"/>
      <c r="I101" s="500"/>
      <c r="J101" s="500"/>
      <c r="K101" s="500"/>
      <c r="L101" s="500"/>
      <c r="M101" s="500"/>
      <c r="N101" s="500"/>
      <c r="O101" s="500"/>
      <c r="P101" s="500"/>
      <c r="Q101" s="500"/>
      <c r="R101" s="500"/>
      <c r="S101" s="500"/>
      <c r="T101" s="500"/>
      <c r="U101" s="501"/>
    </row>
    <row r="102" spans="1:21" ht="24" customHeight="1">
      <c r="A102" s="527" t="s">
        <v>120</v>
      </c>
      <c r="B102" s="528"/>
      <c r="C102" s="529"/>
      <c r="D102" s="530">
        <f>$D$14</f>
      </c>
      <c r="E102" s="531"/>
      <c r="F102" s="531"/>
      <c r="G102" s="531"/>
      <c r="H102" s="531"/>
      <c r="I102" s="531"/>
      <c r="J102" s="531"/>
      <c r="K102" s="531"/>
      <c r="L102" s="531"/>
      <c r="M102" s="521"/>
      <c r="N102" s="522"/>
      <c r="O102" s="522"/>
      <c r="P102" s="522"/>
      <c r="Q102" s="522"/>
      <c r="R102" s="522"/>
      <c r="S102" s="522"/>
      <c r="T102" s="522"/>
      <c r="U102" s="523"/>
    </row>
    <row r="103" spans="1:21" ht="24" customHeight="1" thickBot="1">
      <c r="A103" s="505" t="s">
        <v>121</v>
      </c>
      <c r="B103" s="506"/>
      <c r="C103" s="80" t="s">
        <v>122</v>
      </c>
      <c r="D103" s="507" t="s">
        <v>124</v>
      </c>
      <c r="E103" s="508"/>
      <c r="F103" s="508"/>
      <c r="G103" s="508"/>
      <c r="H103" s="508"/>
      <c r="I103" s="508"/>
      <c r="J103" s="508"/>
      <c r="K103" s="508"/>
      <c r="L103" s="508"/>
      <c r="M103" s="506"/>
      <c r="N103" s="80" t="s">
        <v>1</v>
      </c>
      <c r="O103" s="80" t="s">
        <v>38</v>
      </c>
      <c r="P103" s="507" t="s">
        <v>123</v>
      </c>
      <c r="Q103" s="508"/>
      <c r="R103" s="506"/>
      <c r="S103" s="80" t="s">
        <v>126</v>
      </c>
      <c r="T103" s="507" t="s">
        <v>125</v>
      </c>
      <c r="U103" s="524"/>
    </row>
    <row r="104" spans="1:21" ht="24" customHeight="1">
      <c r="A104" s="462">
        <v>61</v>
      </c>
      <c r="B104" s="463"/>
      <c r="C104" s="88">
        <f>IF('②選手情報入力'!B70="","",'②選手情報入力'!B70)</f>
      </c>
      <c r="D104" s="509">
        <f>IF('②選手情報入力'!C70="","",'②選手情報入力'!C70)</f>
      </c>
      <c r="E104" s="510"/>
      <c r="F104" s="510"/>
      <c r="G104" s="510"/>
      <c r="H104" s="510"/>
      <c r="I104" s="510"/>
      <c r="J104" s="510"/>
      <c r="K104" s="510"/>
      <c r="L104" s="510"/>
      <c r="M104" s="511"/>
      <c r="N104" s="88">
        <f>IF('②選手情報入力'!G70="","",'②選手情報入力'!G70)</f>
      </c>
      <c r="O104" s="88">
        <f>IF('②選手情報入力'!F70="","",'②選手情報入力'!F70)</f>
      </c>
      <c r="P104" s="89">
        <f>IF('②選手情報入力'!H70="","",VLOOKUP('②選手情報入力'!H70,'種目情報'!$N$4:$O$41,2,FALSE))</f>
      </c>
      <c r="Q104" s="89">
        <f>IF('②選手情報入力'!J70="","",VLOOKUP('②選手情報入力'!J70,'種目情報'!$N$4:$O$41,2,FALSE))</f>
      </c>
      <c r="R104" s="267">
        <f>IF('②選手情報入力'!L70="","",VLOOKUP('②選手情報入力'!L70,'種目情報'!$N$4:$O$41,2,FALSE))</f>
      </c>
      <c r="S104" s="89">
        <f>IF('②選手情報入力'!N70="","",'②選手情報入力'!N70)</f>
      </c>
      <c r="T104" s="464">
        <f>IF('②選手情報入力'!O70="","",'②選手情報入力'!O70)</f>
      </c>
      <c r="U104" s="465"/>
    </row>
    <row r="105" spans="1:21" ht="24" customHeight="1">
      <c r="A105" s="456">
        <v>62</v>
      </c>
      <c r="B105" s="457"/>
      <c r="C105" s="95">
        <f>IF('②選手情報入力'!B71="","",'②選手情報入力'!B71)</f>
      </c>
      <c r="D105" s="468">
        <f>IF('②選手情報入力'!C71="","",'②選手情報入力'!C71)</f>
      </c>
      <c r="E105" s="469"/>
      <c r="F105" s="469"/>
      <c r="G105" s="469"/>
      <c r="H105" s="469"/>
      <c r="I105" s="469"/>
      <c r="J105" s="469"/>
      <c r="K105" s="469"/>
      <c r="L105" s="469"/>
      <c r="M105" s="470"/>
      <c r="N105" s="95">
        <f>IF('②選手情報入力'!G71="","",'②選手情報入力'!G71)</f>
      </c>
      <c r="O105" s="95">
        <f>IF('②選手情報入力'!F71="","",'②選手情報入力'!F71)</f>
      </c>
      <c r="P105" s="96">
        <f>IF('②選手情報入力'!H71="","",VLOOKUP('②選手情報入力'!H71,'種目情報'!$N$4:$O$41,2,FALSE))</f>
      </c>
      <c r="Q105" s="96">
        <f>IF('②選手情報入力'!J71="","",VLOOKUP('②選手情報入力'!J71,'種目情報'!$N$4:$O$41,2,FALSE))</f>
      </c>
      <c r="R105" s="270">
        <f>IF('②選手情報入力'!L71="","",VLOOKUP('②選手情報入力'!L71,'種目情報'!$N$4:$O$41,2,FALSE))</f>
      </c>
      <c r="S105" s="96">
        <f>IF('②選手情報入力'!N71="","",'②選手情報入力'!N71)</f>
      </c>
      <c r="T105" s="458">
        <f>IF('②選手情報入力'!O71="","",'②選手情報入力'!O71)</f>
      </c>
      <c r="U105" s="459"/>
    </row>
    <row r="106" spans="1:21" ht="24" customHeight="1">
      <c r="A106" s="456">
        <v>63</v>
      </c>
      <c r="B106" s="457"/>
      <c r="C106" s="95">
        <f>IF('②選手情報入力'!B72="","",'②選手情報入力'!B72)</f>
      </c>
      <c r="D106" s="468">
        <f>IF('②選手情報入力'!C72="","",'②選手情報入力'!C72)</f>
      </c>
      <c r="E106" s="469"/>
      <c r="F106" s="469"/>
      <c r="G106" s="469"/>
      <c r="H106" s="469"/>
      <c r="I106" s="469"/>
      <c r="J106" s="469"/>
      <c r="K106" s="469"/>
      <c r="L106" s="469"/>
      <c r="M106" s="470"/>
      <c r="N106" s="95">
        <f>IF('②選手情報入力'!G72="","",'②選手情報入力'!G72)</f>
      </c>
      <c r="O106" s="95">
        <f>IF('②選手情報入力'!F72="","",'②選手情報入力'!F72)</f>
      </c>
      <c r="P106" s="96">
        <f>IF('②選手情報入力'!H72="","",VLOOKUP('②選手情報入力'!H72,'種目情報'!$N$4:$O$41,2,FALSE))</f>
      </c>
      <c r="Q106" s="96">
        <f>IF('②選手情報入力'!J72="","",VLOOKUP('②選手情報入力'!J72,'種目情報'!$N$4:$O$41,2,FALSE))</f>
      </c>
      <c r="R106" s="270">
        <f>IF('②選手情報入力'!L72="","",VLOOKUP('②選手情報入力'!L72,'種目情報'!$N$4:$O$41,2,FALSE))</f>
      </c>
      <c r="S106" s="96">
        <f>IF('②選手情報入力'!N72="","",'②選手情報入力'!N72)</f>
      </c>
      <c r="T106" s="458">
        <f>IF('②選手情報入力'!O72="","",'②選手情報入力'!O72)</f>
      </c>
      <c r="U106" s="459"/>
    </row>
    <row r="107" spans="1:21" ht="24" customHeight="1">
      <c r="A107" s="456">
        <v>64</v>
      </c>
      <c r="B107" s="457"/>
      <c r="C107" s="95">
        <f>IF('②選手情報入力'!B73="","",'②選手情報入力'!B73)</f>
      </c>
      <c r="D107" s="468">
        <f>IF('②選手情報入力'!C73="","",'②選手情報入力'!C73)</f>
      </c>
      <c r="E107" s="469"/>
      <c r="F107" s="469"/>
      <c r="G107" s="469"/>
      <c r="H107" s="469"/>
      <c r="I107" s="469"/>
      <c r="J107" s="469"/>
      <c r="K107" s="469"/>
      <c r="L107" s="469"/>
      <c r="M107" s="470"/>
      <c r="N107" s="95">
        <f>IF('②選手情報入力'!G73="","",'②選手情報入力'!G73)</f>
      </c>
      <c r="O107" s="95">
        <f>IF('②選手情報入力'!F73="","",'②選手情報入力'!F73)</f>
      </c>
      <c r="P107" s="96">
        <f>IF('②選手情報入力'!H73="","",VLOOKUP('②選手情報入力'!H73,'種目情報'!$N$4:$O$41,2,FALSE))</f>
      </c>
      <c r="Q107" s="96">
        <f>IF('②選手情報入力'!J73="","",VLOOKUP('②選手情報入力'!J73,'種目情報'!$N$4:$O$41,2,FALSE))</f>
      </c>
      <c r="R107" s="270">
        <f>IF('②選手情報入力'!L73="","",VLOOKUP('②選手情報入力'!L73,'種目情報'!$N$4:$O$41,2,FALSE))</f>
      </c>
      <c r="S107" s="96">
        <f>IF('②選手情報入力'!N73="","",'②選手情報入力'!N73)</f>
      </c>
      <c r="T107" s="458">
        <f>IF('②選手情報入力'!O73="","",'②選手情報入力'!O73)</f>
      </c>
      <c r="U107" s="459"/>
    </row>
    <row r="108" spans="1:21" ht="24" customHeight="1">
      <c r="A108" s="456">
        <v>65</v>
      </c>
      <c r="B108" s="457"/>
      <c r="C108" s="95">
        <f>IF('②選手情報入力'!B74="","",'②選手情報入力'!B74)</f>
      </c>
      <c r="D108" s="468">
        <f>IF('②選手情報入力'!C74="","",'②選手情報入力'!C74)</f>
      </c>
      <c r="E108" s="469"/>
      <c r="F108" s="469"/>
      <c r="G108" s="469"/>
      <c r="H108" s="469"/>
      <c r="I108" s="469"/>
      <c r="J108" s="469"/>
      <c r="K108" s="469"/>
      <c r="L108" s="469"/>
      <c r="M108" s="470"/>
      <c r="N108" s="95">
        <f>IF('②選手情報入力'!G74="","",'②選手情報入力'!G74)</f>
      </c>
      <c r="O108" s="95">
        <f>IF('②選手情報入力'!F74="","",'②選手情報入力'!F74)</f>
      </c>
      <c r="P108" s="96">
        <f>IF('②選手情報入力'!H74="","",VLOOKUP('②選手情報入力'!H74,'種目情報'!$N$4:$O$41,2,FALSE))</f>
      </c>
      <c r="Q108" s="96">
        <f>IF('②選手情報入力'!J74="","",VLOOKUP('②選手情報入力'!J74,'種目情報'!$N$4:$O$41,2,FALSE))</f>
      </c>
      <c r="R108" s="270">
        <f>IF('②選手情報入力'!L74="","",VLOOKUP('②選手情報入力'!L74,'種目情報'!$N$4:$O$41,2,FALSE))</f>
      </c>
      <c r="S108" s="96">
        <f>IF('②選手情報入力'!N74="","",'②選手情報入力'!N74)</f>
      </c>
      <c r="T108" s="458">
        <f>IF('②選手情報入力'!O74="","",'②選手情報入力'!O74)</f>
      </c>
      <c r="U108" s="459"/>
    </row>
    <row r="109" spans="1:21" ht="24" customHeight="1">
      <c r="A109" s="456">
        <v>66</v>
      </c>
      <c r="B109" s="457"/>
      <c r="C109" s="95">
        <f>IF('②選手情報入力'!B75="","",'②選手情報入力'!B75)</f>
      </c>
      <c r="D109" s="468">
        <f>IF('②選手情報入力'!C75="","",'②選手情報入力'!C75)</f>
      </c>
      <c r="E109" s="469"/>
      <c r="F109" s="469"/>
      <c r="G109" s="469"/>
      <c r="H109" s="469"/>
      <c r="I109" s="469"/>
      <c r="J109" s="469"/>
      <c r="K109" s="469"/>
      <c r="L109" s="469"/>
      <c r="M109" s="470"/>
      <c r="N109" s="95">
        <f>IF('②選手情報入力'!G75="","",'②選手情報入力'!G75)</f>
      </c>
      <c r="O109" s="95">
        <f>IF('②選手情報入力'!F75="","",'②選手情報入力'!F75)</f>
      </c>
      <c r="P109" s="96">
        <f>IF('②選手情報入力'!H75="","",VLOOKUP('②選手情報入力'!H75,'種目情報'!$N$4:$O$41,2,FALSE))</f>
      </c>
      <c r="Q109" s="96">
        <f>IF('②選手情報入力'!J75="","",VLOOKUP('②選手情報入力'!J75,'種目情報'!$N$4:$O$41,2,FALSE))</f>
      </c>
      <c r="R109" s="270">
        <f>IF('②選手情報入力'!L75="","",VLOOKUP('②選手情報入力'!L75,'種目情報'!$N$4:$O$41,2,FALSE))</f>
      </c>
      <c r="S109" s="96">
        <f>IF('②選手情報入力'!N75="","",'②選手情報入力'!N75)</f>
      </c>
      <c r="T109" s="458">
        <f>IF('②選手情報入力'!O75="","",'②選手情報入力'!O75)</f>
      </c>
      <c r="U109" s="459"/>
    </row>
    <row r="110" spans="1:21" ht="24" customHeight="1">
      <c r="A110" s="456">
        <v>67</v>
      </c>
      <c r="B110" s="457"/>
      <c r="C110" s="95">
        <f>IF('②選手情報入力'!B76="","",'②選手情報入力'!B76)</f>
      </c>
      <c r="D110" s="468">
        <f>IF('②選手情報入力'!C76="","",'②選手情報入力'!C76)</f>
      </c>
      <c r="E110" s="469"/>
      <c r="F110" s="469"/>
      <c r="G110" s="469"/>
      <c r="H110" s="469"/>
      <c r="I110" s="469"/>
      <c r="J110" s="469"/>
      <c r="K110" s="469"/>
      <c r="L110" s="469"/>
      <c r="M110" s="470"/>
      <c r="N110" s="95">
        <f>IF('②選手情報入力'!G76="","",'②選手情報入力'!G76)</f>
      </c>
      <c r="O110" s="95">
        <f>IF('②選手情報入力'!F76="","",'②選手情報入力'!F76)</f>
      </c>
      <c r="P110" s="96">
        <f>IF('②選手情報入力'!H76="","",VLOOKUP('②選手情報入力'!H76,'種目情報'!$N$4:$O$41,2,FALSE))</f>
      </c>
      <c r="Q110" s="96">
        <f>IF('②選手情報入力'!J76="","",VLOOKUP('②選手情報入力'!J76,'種目情報'!$N$4:$O$41,2,FALSE))</f>
      </c>
      <c r="R110" s="270">
        <f>IF('②選手情報入力'!L76="","",VLOOKUP('②選手情報入力'!L76,'種目情報'!$N$4:$O$41,2,FALSE))</f>
      </c>
      <c r="S110" s="96">
        <f>IF('②選手情報入力'!N76="","",'②選手情報入力'!N76)</f>
      </c>
      <c r="T110" s="458">
        <f>IF('②選手情報入力'!O76="","",'②選手情報入力'!O76)</f>
      </c>
      <c r="U110" s="459"/>
    </row>
    <row r="111" spans="1:21" ht="24" customHeight="1">
      <c r="A111" s="456">
        <v>68</v>
      </c>
      <c r="B111" s="457"/>
      <c r="C111" s="95">
        <f>IF('②選手情報入力'!B77="","",'②選手情報入力'!B77)</f>
      </c>
      <c r="D111" s="468">
        <f>IF('②選手情報入力'!C77="","",'②選手情報入力'!C77)</f>
      </c>
      <c r="E111" s="469"/>
      <c r="F111" s="469"/>
      <c r="G111" s="469"/>
      <c r="H111" s="469"/>
      <c r="I111" s="469"/>
      <c r="J111" s="469"/>
      <c r="K111" s="469"/>
      <c r="L111" s="469"/>
      <c r="M111" s="470"/>
      <c r="N111" s="95">
        <f>IF('②選手情報入力'!G77="","",'②選手情報入力'!G77)</f>
      </c>
      <c r="O111" s="95">
        <f>IF('②選手情報入力'!F77="","",'②選手情報入力'!F77)</f>
      </c>
      <c r="P111" s="96">
        <f>IF('②選手情報入力'!H77="","",VLOOKUP('②選手情報入力'!H77,'種目情報'!$N$4:$O$41,2,FALSE))</f>
      </c>
      <c r="Q111" s="96">
        <f>IF('②選手情報入力'!J77="","",VLOOKUP('②選手情報入力'!J77,'種目情報'!$N$4:$O$41,2,FALSE))</f>
      </c>
      <c r="R111" s="270">
        <f>IF('②選手情報入力'!L77="","",VLOOKUP('②選手情報入力'!L77,'種目情報'!$N$4:$O$41,2,FALSE))</f>
      </c>
      <c r="S111" s="96">
        <f>IF('②選手情報入力'!N77="","",'②選手情報入力'!N77)</f>
      </c>
      <c r="T111" s="458">
        <f>IF('②選手情報入力'!O77="","",'②選手情報入力'!O77)</f>
      </c>
      <c r="U111" s="459"/>
    </row>
    <row r="112" spans="1:21" ht="24" customHeight="1">
      <c r="A112" s="456">
        <v>69</v>
      </c>
      <c r="B112" s="457"/>
      <c r="C112" s="95">
        <f>IF('②選手情報入力'!B78="","",'②選手情報入力'!B78)</f>
      </c>
      <c r="D112" s="468">
        <f>IF('②選手情報入力'!C78="","",'②選手情報入力'!C78)</f>
      </c>
      <c r="E112" s="469"/>
      <c r="F112" s="469"/>
      <c r="G112" s="469"/>
      <c r="H112" s="469"/>
      <c r="I112" s="469"/>
      <c r="J112" s="469"/>
      <c r="K112" s="469"/>
      <c r="L112" s="469"/>
      <c r="M112" s="470"/>
      <c r="N112" s="95">
        <f>IF('②選手情報入力'!G78="","",'②選手情報入力'!G78)</f>
      </c>
      <c r="O112" s="95">
        <f>IF('②選手情報入力'!F78="","",'②選手情報入力'!F78)</f>
      </c>
      <c r="P112" s="96">
        <f>IF('②選手情報入力'!H78="","",VLOOKUP('②選手情報入力'!H78,'種目情報'!$N$4:$O$41,2,FALSE))</f>
      </c>
      <c r="Q112" s="96">
        <f>IF('②選手情報入力'!J78="","",VLOOKUP('②選手情報入力'!J78,'種目情報'!$N$4:$O$41,2,FALSE))</f>
      </c>
      <c r="R112" s="270">
        <f>IF('②選手情報入力'!L78="","",VLOOKUP('②選手情報入力'!L78,'種目情報'!$N$4:$O$41,2,FALSE))</f>
      </c>
      <c r="S112" s="96">
        <f>IF('②選手情報入力'!N78="","",'②選手情報入力'!N78)</f>
      </c>
      <c r="T112" s="458">
        <f>IF('②選手情報入力'!O78="","",'②選手情報入力'!O78)</f>
      </c>
      <c r="U112" s="459"/>
    </row>
    <row r="113" spans="1:21" ht="24" customHeight="1">
      <c r="A113" s="456">
        <v>70</v>
      </c>
      <c r="B113" s="457"/>
      <c r="C113" s="95">
        <f>IF('②選手情報入力'!B79="","",'②選手情報入力'!B79)</f>
      </c>
      <c r="D113" s="468">
        <f>IF('②選手情報入力'!C79="","",'②選手情報入力'!C79)</f>
      </c>
      <c r="E113" s="469"/>
      <c r="F113" s="469"/>
      <c r="G113" s="469"/>
      <c r="H113" s="469"/>
      <c r="I113" s="469"/>
      <c r="J113" s="469"/>
      <c r="K113" s="469"/>
      <c r="L113" s="469"/>
      <c r="M113" s="470"/>
      <c r="N113" s="95">
        <f>IF('②選手情報入力'!G79="","",'②選手情報入力'!G79)</f>
      </c>
      <c r="O113" s="95">
        <f>IF('②選手情報入力'!F79="","",'②選手情報入力'!F79)</f>
      </c>
      <c r="P113" s="96">
        <f>IF('②選手情報入力'!H79="","",VLOOKUP('②選手情報入力'!H79,'種目情報'!$N$4:$O$41,2,FALSE))</f>
      </c>
      <c r="Q113" s="96">
        <f>IF('②選手情報入力'!J79="","",VLOOKUP('②選手情報入力'!J79,'種目情報'!$N$4:$O$41,2,FALSE))</f>
      </c>
      <c r="R113" s="270">
        <f>IF('②選手情報入力'!L79="","",VLOOKUP('②選手情報入力'!L79,'種目情報'!$N$4:$O$41,2,FALSE))</f>
      </c>
      <c r="S113" s="96">
        <f>IF('②選手情報入力'!N79="","",'②選手情報入力'!N79)</f>
      </c>
      <c r="T113" s="458">
        <f>IF('②選手情報入力'!O79="","",'②選手情報入力'!O79)</f>
      </c>
      <c r="U113" s="459"/>
    </row>
    <row r="114" spans="1:21" ht="24" customHeight="1">
      <c r="A114" s="456">
        <v>71</v>
      </c>
      <c r="B114" s="457"/>
      <c r="C114" s="95">
        <f>IF('②選手情報入力'!B80="","",'②選手情報入力'!B80)</f>
      </c>
      <c r="D114" s="468">
        <f>IF('②選手情報入力'!C80="","",'②選手情報入力'!C80)</f>
      </c>
      <c r="E114" s="469"/>
      <c r="F114" s="469"/>
      <c r="G114" s="469"/>
      <c r="H114" s="469"/>
      <c r="I114" s="469"/>
      <c r="J114" s="469"/>
      <c r="K114" s="469"/>
      <c r="L114" s="469"/>
      <c r="M114" s="470"/>
      <c r="N114" s="95">
        <f>IF('②選手情報入力'!G80="","",'②選手情報入力'!G80)</f>
      </c>
      <c r="O114" s="95">
        <f>IF('②選手情報入力'!F80="","",'②選手情報入力'!F80)</f>
      </c>
      <c r="P114" s="96">
        <f>IF('②選手情報入力'!H80="","",VLOOKUP('②選手情報入力'!H80,'種目情報'!$N$4:$O$41,2,FALSE))</f>
      </c>
      <c r="Q114" s="96">
        <f>IF('②選手情報入力'!J80="","",VLOOKUP('②選手情報入力'!J80,'種目情報'!$N$4:$O$41,2,FALSE))</f>
      </c>
      <c r="R114" s="270">
        <f>IF('②選手情報入力'!L80="","",VLOOKUP('②選手情報入力'!L80,'種目情報'!$N$4:$O$41,2,FALSE))</f>
      </c>
      <c r="S114" s="96">
        <f>IF('②選手情報入力'!N80="","",'②選手情報入力'!N80)</f>
      </c>
      <c r="T114" s="458">
        <f>IF('②選手情報入力'!O80="","",'②選手情報入力'!O80)</f>
      </c>
      <c r="U114" s="459"/>
    </row>
    <row r="115" spans="1:21" ht="24" customHeight="1">
      <c r="A115" s="456">
        <v>72</v>
      </c>
      <c r="B115" s="457"/>
      <c r="C115" s="95">
        <f>IF('②選手情報入力'!B81="","",'②選手情報入力'!B81)</f>
      </c>
      <c r="D115" s="468">
        <f>IF('②選手情報入力'!C81="","",'②選手情報入力'!C81)</f>
      </c>
      <c r="E115" s="469"/>
      <c r="F115" s="469"/>
      <c r="G115" s="469"/>
      <c r="H115" s="469"/>
      <c r="I115" s="469"/>
      <c r="J115" s="469"/>
      <c r="K115" s="469"/>
      <c r="L115" s="469"/>
      <c r="M115" s="470"/>
      <c r="N115" s="95">
        <f>IF('②選手情報入力'!G81="","",'②選手情報入力'!G81)</f>
      </c>
      <c r="O115" s="95">
        <f>IF('②選手情報入力'!F81="","",'②選手情報入力'!F81)</f>
      </c>
      <c r="P115" s="96">
        <f>IF('②選手情報入力'!H81="","",VLOOKUP('②選手情報入力'!H81,'種目情報'!$N$4:$O$41,2,FALSE))</f>
      </c>
      <c r="Q115" s="96">
        <f>IF('②選手情報入力'!J81="","",VLOOKUP('②選手情報入力'!J81,'種目情報'!$N$4:$O$41,2,FALSE))</f>
      </c>
      <c r="R115" s="270">
        <f>IF('②選手情報入力'!L81="","",VLOOKUP('②選手情報入力'!L81,'種目情報'!$N$4:$O$41,2,FALSE))</f>
      </c>
      <c r="S115" s="96">
        <f>IF('②選手情報入力'!N81="","",'②選手情報入力'!N81)</f>
      </c>
      <c r="T115" s="458">
        <f>IF('②選手情報入力'!O81="","",'②選手情報入力'!O81)</f>
      </c>
      <c r="U115" s="459"/>
    </row>
    <row r="116" spans="1:21" ht="24" customHeight="1">
      <c r="A116" s="456">
        <v>73</v>
      </c>
      <c r="B116" s="457"/>
      <c r="C116" s="95">
        <f>IF('②選手情報入力'!B82="","",'②選手情報入力'!B82)</f>
      </c>
      <c r="D116" s="468">
        <f>IF('②選手情報入力'!C82="","",'②選手情報入力'!C82)</f>
      </c>
      <c r="E116" s="469"/>
      <c r="F116" s="469"/>
      <c r="G116" s="469"/>
      <c r="H116" s="469"/>
      <c r="I116" s="469"/>
      <c r="J116" s="469"/>
      <c r="K116" s="469"/>
      <c r="L116" s="469"/>
      <c r="M116" s="470"/>
      <c r="N116" s="95">
        <f>IF('②選手情報入力'!G82="","",'②選手情報入力'!G82)</f>
      </c>
      <c r="O116" s="95">
        <f>IF('②選手情報入力'!F82="","",'②選手情報入力'!F82)</f>
      </c>
      <c r="P116" s="96">
        <f>IF('②選手情報入力'!H82="","",VLOOKUP('②選手情報入力'!H82,'種目情報'!$N$4:$O$41,2,FALSE))</f>
      </c>
      <c r="Q116" s="96">
        <f>IF('②選手情報入力'!J82="","",VLOOKUP('②選手情報入力'!J82,'種目情報'!$N$4:$O$41,2,FALSE))</f>
      </c>
      <c r="R116" s="270">
        <f>IF('②選手情報入力'!L82="","",VLOOKUP('②選手情報入力'!L82,'種目情報'!$N$4:$O$41,2,FALSE))</f>
      </c>
      <c r="S116" s="96">
        <f>IF('②選手情報入力'!N82="","",'②選手情報入力'!N82)</f>
      </c>
      <c r="T116" s="458">
        <f>IF('②選手情報入力'!O82="","",'②選手情報入力'!O82)</f>
      </c>
      <c r="U116" s="459"/>
    </row>
    <row r="117" spans="1:21" ht="24" customHeight="1">
      <c r="A117" s="456">
        <v>74</v>
      </c>
      <c r="B117" s="457"/>
      <c r="C117" s="95">
        <f>IF('②選手情報入力'!B83="","",'②選手情報入力'!B83)</f>
      </c>
      <c r="D117" s="468">
        <f>IF('②選手情報入力'!C83="","",'②選手情報入力'!C83)</f>
      </c>
      <c r="E117" s="469"/>
      <c r="F117" s="469"/>
      <c r="G117" s="469"/>
      <c r="H117" s="469"/>
      <c r="I117" s="469"/>
      <c r="J117" s="469"/>
      <c r="K117" s="469"/>
      <c r="L117" s="469"/>
      <c r="M117" s="470"/>
      <c r="N117" s="95">
        <f>IF('②選手情報入力'!G83="","",'②選手情報入力'!G83)</f>
      </c>
      <c r="O117" s="95">
        <f>IF('②選手情報入力'!F83="","",'②選手情報入力'!F83)</f>
      </c>
      <c r="P117" s="96">
        <f>IF('②選手情報入力'!H83="","",VLOOKUP('②選手情報入力'!H83,'種目情報'!$N$4:$O$41,2,FALSE))</f>
      </c>
      <c r="Q117" s="96">
        <f>IF('②選手情報入力'!J83="","",VLOOKUP('②選手情報入力'!J83,'種目情報'!$N$4:$O$41,2,FALSE))</f>
      </c>
      <c r="R117" s="270">
        <f>IF('②選手情報入力'!L83="","",VLOOKUP('②選手情報入力'!L83,'種目情報'!$N$4:$O$41,2,FALSE))</f>
      </c>
      <c r="S117" s="96">
        <f>IF('②選手情報入力'!N83="","",'②選手情報入力'!N83)</f>
      </c>
      <c r="T117" s="458">
        <f>IF('②選手情報入力'!O83="","",'②選手情報入力'!O83)</f>
      </c>
      <c r="U117" s="459"/>
    </row>
    <row r="118" spans="1:21" ht="24" customHeight="1" thickBot="1">
      <c r="A118" s="466">
        <v>75</v>
      </c>
      <c r="B118" s="467"/>
      <c r="C118" s="97">
        <f>IF('②選手情報入力'!B84="","",'②選手情報入力'!B84)</f>
      </c>
      <c r="D118" s="476">
        <f>IF('②選手情報入力'!C84="","",'②選手情報入力'!C84)</f>
      </c>
      <c r="E118" s="477"/>
      <c r="F118" s="477"/>
      <c r="G118" s="477"/>
      <c r="H118" s="477"/>
      <c r="I118" s="477"/>
      <c r="J118" s="477"/>
      <c r="K118" s="477"/>
      <c r="L118" s="477"/>
      <c r="M118" s="478"/>
      <c r="N118" s="97">
        <f>IF('②選手情報入力'!G84="","",'②選手情報入力'!G84)</f>
      </c>
      <c r="O118" s="97">
        <f>IF('②選手情報入力'!F84="","",'②選手情報入力'!F84)</f>
      </c>
      <c r="P118" s="98">
        <f>IF('②選手情報入力'!H84="","",VLOOKUP('②選手情報入力'!H84,'種目情報'!$N$4:$O$41,2,FALSE))</f>
      </c>
      <c r="Q118" s="98">
        <f>IF('②選手情報入力'!J84="","",VLOOKUP('②選手情報入力'!J84,'種目情報'!$N$4:$O$41,2,FALSE))</f>
      </c>
      <c r="R118" s="271">
        <f>IF('②選手情報入力'!L84="","",VLOOKUP('②選手情報入力'!L84,'種目情報'!$N$4:$O$41,2,FALSE))</f>
      </c>
      <c r="S118" s="98">
        <f>IF('②選手情報入力'!N84="","",'②選手情報入力'!N84)</f>
      </c>
      <c r="T118" s="460">
        <f>IF('②選手情報入力'!O84="","",'②選手情報入力'!O84)</f>
      </c>
      <c r="U118" s="461"/>
    </row>
    <row r="119" spans="1:21" ht="24" customHeight="1">
      <c r="A119" s="462">
        <v>76</v>
      </c>
      <c r="B119" s="463"/>
      <c r="C119" s="88">
        <f>IF('②選手情報入力'!B85="","",'②選手情報入力'!B85)</f>
      </c>
      <c r="D119" s="479">
        <f>IF('②選手情報入力'!C85="","",'②選手情報入力'!C85)</f>
      </c>
      <c r="E119" s="480"/>
      <c r="F119" s="480"/>
      <c r="G119" s="480"/>
      <c r="H119" s="480"/>
      <c r="I119" s="480"/>
      <c r="J119" s="480"/>
      <c r="K119" s="480"/>
      <c r="L119" s="480"/>
      <c r="M119" s="481"/>
      <c r="N119" s="88">
        <f>IF('②選手情報入力'!G85="","",'②選手情報入力'!G85)</f>
      </c>
      <c r="O119" s="88">
        <f>IF('②選手情報入力'!F85="","",'②選手情報入力'!F85)</f>
      </c>
      <c r="P119" s="89">
        <f>IF('②選手情報入力'!H85="","",VLOOKUP('②選手情報入力'!H85,'種目情報'!$N$4:$O$41,2,FALSE))</f>
      </c>
      <c r="Q119" s="89">
        <f>IF('②選手情報入力'!J85="","",VLOOKUP('②選手情報入力'!J85,'種目情報'!$N$4:$O$41,2,FALSE))</f>
      </c>
      <c r="R119" s="267">
        <f>IF('②選手情報入力'!L85="","",VLOOKUP('②選手情報入力'!L85,'種目情報'!$N$4:$O$41,2,FALSE))</f>
      </c>
      <c r="S119" s="89">
        <f>IF('②選手情報入力'!N85="","",'②選手情報入力'!N85)</f>
      </c>
      <c r="T119" s="464">
        <f>IF('②選手情報入力'!O85="","",'②選手情報入力'!O85)</f>
      </c>
      <c r="U119" s="465"/>
    </row>
    <row r="120" spans="1:21" ht="24" customHeight="1">
      <c r="A120" s="456">
        <v>77</v>
      </c>
      <c r="B120" s="457"/>
      <c r="C120" s="95">
        <f>IF('②選手情報入力'!B86="","",'②選手情報入力'!B86)</f>
      </c>
      <c r="D120" s="468">
        <f>IF('②選手情報入力'!C86="","",'②選手情報入力'!C86)</f>
      </c>
      <c r="E120" s="469"/>
      <c r="F120" s="469"/>
      <c r="G120" s="469"/>
      <c r="H120" s="469"/>
      <c r="I120" s="469"/>
      <c r="J120" s="469"/>
      <c r="K120" s="469"/>
      <c r="L120" s="469"/>
      <c r="M120" s="470"/>
      <c r="N120" s="95">
        <f>IF('②選手情報入力'!G86="","",'②選手情報入力'!G86)</f>
      </c>
      <c r="O120" s="95">
        <f>IF('②選手情報入力'!F86="","",'②選手情報入力'!F86)</f>
      </c>
      <c r="P120" s="96">
        <f>IF('②選手情報入力'!H86="","",VLOOKUP('②選手情報入力'!H86,'種目情報'!$N$4:$O$41,2,FALSE))</f>
      </c>
      <c r="Q120" s="96">
        <f>IF('②選手情報入力'!J86="","",VLOOKUP('②選手情報入力'!J86,'種目情報'!$N$4:$O$41,2,FALSE))</f>
      </c>
      <c r="R120" s="270">
        <f>IF('②選手情報入力'!L86="","",VLOOKUP('②選手情報入力'!L86,'種目情報'!$N$4:$O$41,2,FALSE))</f>
      </c>
      <c r="S120" s="96">
        <f>IF('②選手情報入力'!N86="","",'②選手情報入力'!N86)</f>
      </c>
      <c r="T120" s="458">
        <f>IF('②選手情報入力'!O86="","",'②選手情報入力'!O86)</f>
      </c>
      <c r="U120" s="459"/>
    </row>
    <row r="121" spans="1:21" ht="24" customHeight="1">
      <c r="A121" s="456">
        <v>78</v>
      </c>
      <c r="B121" s="457"/>
      <c r="C121" s="95">
        <f>IF('②選手情報入力'!B87="","",'②選手情報入力'!B87)</f>
      </c>
      <c r="D121" s="468">
        <f>IF('②選手情報入力'!C87="","",'②選手情報入力'!C87)</f>
      </c>
      <c r="E121" s="469"/>
      <c r="F121" s="469"/>
      <c r="G121" s="469"/>
      <c r="H121" s="469"/>
      <c r="I121" s="469"/>
      <c r="J121" s="469"/>
      <c r="K121" s="469"/>
      <c r="L121" s="469"/>
      <c r="M121" s="470"/>
      <c r="N121" s="95">
        <f>IF('②選手情報入力'!G87="","",'②選手情報入力'!G87)</f>
      </c>
      <c r="O121" s="95">
        <f>IF('②選手情報入力'!F87="","",'②選手情報入力'!F87)</f>
      </c>
      <c r="P121" s="96">
        <f>IF('②選手情報入力'!H87="","",VLOOKUP('②選手情報入力'!H87,'種目情報'!$N$4:$O$41,2,FALSE))</f>
      </c>
      <c r="Q121" s="96">
        <f>IF('②選手情報入力'!J87="","",VLOOKUP('②選手情報入力'!J87,'種目情報'!$N$4:$O$41,2,FALSE))</f>
      </c>
      <c r="R121" s="270">
        <f>IF('②選手情報入力'!L87="","",VLOOKUP('②選手情報入力'!L87,'種目情報'!$N$4:$O$41,2,FALSE))</f>
      </c>
      <c r="S121" s="96">
        <f>IF('②選手情報入力'!N87="","",'②選手情報入力'!N87)</f>
      </c>
      <c r="T121" s="458">
        <f>IF('②選手情報入力'!O87="","",'②選手情報入力'!O87)</f>
      </c>
      <c r="U121" s="459"/>
    </row>
    <row r="122" spans="1:21" ht="24" customHeight="1">
      <c r="A122" s="456">
        <v>79</v>
      </c>
      <c r="B122" s="457"/>
      <c r="C122" s="95">
        <f>IF('②選手情報入力'!B88="","",'②選手情報入力'!B88)</f>
      </c>
      <c r="D122" s="468">
        <f>IF('②選手情報入力'!C88="","",'②選手情報入力'!C88)</f>
      </c>
      <c r="E122" s="469"/>
      <c r="F122" s="469"/>
      <c r="G122" s="469"/>
      <c r="H122" s="469"/>
      <c r="I122" s="469"/>
      <c r="J122" s="469"/>
      <c r="K122" s="469"/>
      <c r="L122" s="469"/>
      <c r="M122" s="470"/>
      <c r="N122" s="95">
        <f>IF('②選手情報入力'!G88="","",'②選手情報入力'!G88)</f>
      </c>
      <c r="O122" s="95">
        <f>IF('②選手情報入力'!F88="","",'②選手情報入力'!F88)</f>
      </c>
      <c r="P122" s="96">
        <f>IF('②選手情報入力'!H88="","",VLOOKUP('②選手情報入力'!H88,'種目情報'!$N$4:$O$41,2,FALSE))</f>
      </c>
      <c r="Q122" s="96">
        <f>IF('②選手情報入力'!J88="","",VLOOKUP('②選手情報入力'!J88,'種目情報'!$N$4:$O$41,2,FALSE))</f>
      </c>
      <c r="R122" s="270">
        <f>IF('②選手情報入力'!L88="","",VLOOKUP('②選手情報入力'!L88,'種目情報'!$N$4:$O$41,2,FALSE))</f>
      </c>
      <c r="S122" s="96">
        <f>IF('②選手情報入力'!N88="","",'②選手情報入力'!N88)</f>
      </c>
      <c r="T122" s="458">
        <f>IF('②選手情報入力'!O88="","",'②選手情報入力'!O88)</f>
      </c>
      <c r="U122" s="459"/>
    </row>
    <row r="123" spans="1:21" ht="24" customHeight="1">
      <c r="A123" s="456">
        <v>80</v>
      </c>
      <c r="B123" s="457"/>
      <c r="C123" s="95">
        <f>IF('②選手情報入力'!B89="","",'②選手情報入力'!B89)</f>
      </c>
      <c r="D123" s="468">
        <f>IF('②選手情報入力'!C89="","",'②選手情報入力'!C89)</f>
      </c>
      <c r="E123" s="469"/>
      <c r="F123" s="469"/>
      <c r="G123" s="469"/>
      <c r="H123" s="469"/>
      <c r="I123" s="469"/>
      <c r="J123" s="469"/>
      <c r="K123" s="469"/>
      <c r="L123" s="469"/>
      <c r="M123" s="470"/>
      <c r="N123" s="95">
        <f>IF('②選手情報入力'!G89="","",'②選手情報入力'!G89)</f>
      </c>
      <c r="O123" s="95">
        <f>IF('②選手情報入力'!F89="","",'②選手情報入力'!F89)</f>
      </c>
      <c r="P123" s="96">
        <f>IF('②選手情報入力'!H89="","",VLOOKUP('②選手情報入力'!H89,'種目情報'!$N$4:$O$41,2,FALSE))</f>
      </c>
      <c r="Q123" s="96">
        <f>IF('②選手情報入力'!J89="","",VLOOKUP('②選手情報入力'!J89,'種目情報'!$N$4:$O$41,2,FALSE))</f>
      </c>
      <c r="R123" s="270">
        <f>IF('②選手情報入力'!L89="","",VLOOKUP('②選手情報入力'!L89,'種目情報'!$N$4:$O$41,2,FALSE))</f>
      </c>
      <c r="S123" s="96">
        <f>IF('②選手情報入力'!N89="","",'②選手情報入力'!N89)</f>
      </c>
      <c r="T123" s="458">
        <f>IF('②選手情報入力'!O89="","",'②選手情報入力'!O89)</f>
      </c>
      <c r="U123" s="459"/>
    </row>
    <row r="124" spans="1:21" ht="24" customHeight="1">
      <c r="A124" s="456">
        <v>81</v>
      </c>
      <c r="B124" s="457"/>
      <c r="C124" s="95">
        <f>IF('②選手情報入力'!B90="","",'②選手情報入力'!B90)</f>
      </c>
      <c r="D124" s="468">
        <f>IF('②選手情報入力'!C90="","",'②選手情報入力'!C90)</f>
      </c>
      <c r="E124" s="469"/>
      <c r="F124" s="469"/>
      <c r="G124" s="469"/>
      <c r="H124" s="469"/>
      <c r="I124" s="469"/>
      <c r="J124" s="469"/>
      <c r="K124" s="469"/>
      <c r="L124" s="469"/>
      <c r="M124" s="470"/>
      <c r="N124" s="95">
        <f>IF('②選手情報入力'!G90="","",'②選手情報入力'!G90)</f>
      </c>
      <c r="O124" s="95">
        <f>IF('②選手情報入力'!F90="","",'②選手情報入力'!F90)</f>
      </c>
      <c r="P124" s="96">
        <f>IF('②選手情報入力'!H90="","",VLOOKUP('②選手情報入力'!H90,'種目情報'!$N$4:$O$41,2,FALSE))</f>
      </c>
      <c r="Q124" s="96">
        <f>IF('②選手情報入力'!J90="","",VLOOKUP('②選手情報入力'!J90,'種目情報'!$N$4:$O$41,2,FALSE))</f>
      </c>
      <c r="R124" s="270">
        <f>IF('②選手情報入力'!L90="","",VLOOKUP('②選手情報入力'!L90,'種目情報'!$N$4:$O$41,2,FALSE))</f>
      </c>
      <c r="S124" s="96">
        <f>IF('②選手情報入力'!N90="","",'②選手情報入力'!N90)</f>
      </c>
      <c r="T124" s="458">
        <f>IF('②選手情報入力'!O90="","",'②選手情報入力'!O90)</f>
      </c>
      <c r="U124" s="459"/>
    </row>
    <row r="125" spans="1:21" ht="24" customHeight="1">
      <c r="A125" s="456">
        <v>82</v>
      </c>
      <c r="B125" s="457"/>
      <c r="C125" s="95">
        <f>IF('②選手情報入力'!B91="","",'②選手情報入力'!B91)</f>
      </c>
      <c r="D125" s="468">
        <f>IF('②選手情報入力'!C91="","",'②選手情報入力'!C91)</f>
      </c>
      <c r="E125" s="469"/>
      <c r="F125" s="469"/>
      <c r="G125" s="469"/>
      <c r="H125" s="469"/>
      <c r="I125" s="469"/>
      <c r="J125" s="469"/>
      <c r="K125" s="469"/>
      <c r="L125" s="469"/>
      <c r="M125" s="470"/>
      <c r="N125" s="95">
        <f>IF('②選手情報入力'!G91="","",'②選手情報入力'!G91)</f>
      </c>
      <c r="O125" s="95">
        <f>IF('②選手情報入力'!F91="","",'②選手情報入力'!F91)</f>
      </c>
      <c r="P125" s="96">
        <f>IF('②選手情報入力'!H91="","",VLOOKUP('②選手情報入力'!H91,'種目情報'!$N$4:$O$41,2,FALSE))</f>
      </c>
      <c r="Q125" s="96">
        <f>IF('②選手情報入力'!J91="","",VLOOKUP('②選手情報入力'!J91,'種目情報'!$N$4:$O$41,2,FALSE))</f>
      </c>
      <c r="R125" s="270">
        <f>IF('②選手情報入力'!L91="","",VLOOKUP('②選手情報入力'!L91,'種目情報'!$N$4:$O$41,2,FALSE))</f>
      </c>
      <c r="S125" s="96">
        <f>IF('②選手情報入力'!N91="","",'②選手情報入力'!N91)</f>
      </c>
      <c r="T125" s="458">
        <f>IF('②選手情報入力'!O91="","",'②選手情報入力'!O91)</f>
      </c>
      <c r="U125" s="459"/>
    </row>
    <row r="126" spans="1:21" ht="24" customHeight="1">
      <c r="A126" s="456">
        <v>83</v>
      </c>
      <c r="B126" s="457"/>
      <c r="C126" s="95">
        <f>IF('②選手情報入力'!B92="","",'②選手情報入力'!B92)</f>
      </c>
      <c r="D126" s="468">
        <f>IF('②選手情報入力'!C92="","",'②選手情報入力'!C92)</f>
      </c>
      <c r="E126" s="469"/>
      <c r="F126" s="469"/>
      <c r="G126" s="469"/>
      <c r="H126" s="469"/>
      <c r="I126" s="469"/>
      <c r="J126" s="469"/>
      <c r="K126" s="469"/>
      <c r="L126" s="469"/>
      <c r="M126" s="470"/>
      <c r="N126" s="95">
        <f>IF('②選手情報入力'!G92="","",'②選手情報入力'!G92)</f>
      </c>
      <c r="O126" s="95">
        <f>IF('②選手情報入力'!F92="","",'②選手情報入力'!F92)</f>
      </c>
      <c r="P126" s="96">
        <f>IF('②選手情報入力'!H92="","",VLOOKUP('②選手情報入力'!H92,'種目情報'!$N$4:$O$41,2,FALSE))</f>
      </c>
      <c r="Q126" s="96">
        <f>IF('②選手情報入力'!J92="","",VLOOKUP('②選手情報入力'!J92,'種目情報'!$N$4:$O$41,2,FALSE))</f>
      </c>
      <c r="R126" s="270">
        <f>IF('②選手情報入力'!L92="","",VLOOKUP('②選手情報入力'!L92,'種目情報'!$N$4:$O$41,2,FALSE))</f>
      </c>
      <c r="S126" s="96">
        <f>IF('②選手情報入力'!N92="","",'②選手情報入力'!N92)</f>
      </c>
      <c r="T126" s="458">
        <f>IF('②選手情報入力'!O92="","",'②選手情報入力'!O92)</f>
      </c>
      <c r="U126" s="459"/>
    </row>
    <row r="127" spans="1:21" ht="24" customHeight="1">
      <c r="A127" s="456">
        <v>84</v>
      </c>
      <c r="B127" s="457"/>
      <c r="C127" s="95">
        <f>IF('②選手情報入力'!B93="","",'②選手情報入力'!B93)</f>
      </c>
      <c r="D127" s="468">
        <f>IF('②選手情報入力'!C93="","",'②選手情報入力'!C93)</f>
      </c>
      <c r="E127" s="469"/>
      <c r="F127" s="469"/>
      <c r="G127" s="469"/>
      <c r="H127" s="469"/>
      <c r="I127" s="469"/>
      <c r="J127" s="469"/>
      <c r="K127" s="469"/>
      <c r="L127" s="469"/>
      <c r="M127" s="470"/>
      <c r="N127" s="95">
        <f>IF('②選手情報入力'!G93="","",'②選手情報入力'!G93)</f>
      </c>
      <c r="O127" s="95">
        <f>IF('②選手情報入力'!F93="","",'②選手情報入力'!F93)</f>
      </c>
      <c r="P127" s="96">
        <f>IF('②選手情報入力'!H93="","",VLOOKUP('②選手情報入力'!H93,'種目情報'!$N$4:$O$41,2,FALSE))</f>
      </c>
      <c r="Q127" s="96">
        <f>IF('②選手情報入力'!J93="","",VLOOKUP('②選手情報入力'!J93,'種目情報'!$N$4:$O$41,2,FALSE))</f>
      </c>
      <c r="R127" s="270">
        <f>IF('②選手情報入力'!L93="","",VLOOKUP('②選手情報入力'!L93,'種目情報'!$N$4:$O$41,2,FALSE))</f>
      </c>
      <c r="S127" s="96">
        <f>IF('②選手情報入力'!N93="","",'②選手情報入力'!N93)</f>
      </c>
      <c r="T127" s="458">
        <f>IF('②選手情報入力'!O93="","",'②選手情報入力'!O93)</f>
      </c>
      <c r="U127" s="459"/>
    </row>
    <row r="128" spans="1:21" ht="24" customHeight="1">
      <c r="A128" s="456">
        <v>85</v>
      </c>
      <c r="B128" s="457"/>
      <c r="C128" s="95">
        <f>IF('②選手情報入力'!B94="","",'②選手情報入力'!B94)</f>
      </c>
      <c r="D128" s="468">
        <f>IF('②選手情報入力'!C94="","",'②選手情報入力'!C94)</f>
      </c>
      <c r="E128" s="469"/>
      <c r="F128" s="469"/>
      <c r="G128" s="469"/>
      <c r="H128" s="469"/>
      <c r="I128" s="469"/>
      <c r="J128" s="469"/>
      <c r="K128" s="469"/>
      <c r="L128" s="469"/>
      <c r="M128" s="470"/>
      <c r="N128" s="95">
        <f>IF('②選手情報入力'!G94="","",'②選手情報入力'!G94)</f>
      </c>
      <c r="O128" s="95">
        <f>IF('②選手情報入力'!F94="","",'②選手情報入力'!F94)</f>
      </c>
      <c r="P128" s="96">
        <f>IF('②選手情報入力'!H94="","",VLOOKUP('②選手情報入力'!H94,'種目情報'!$N$4:$O$41,2,FALSE))</f>
      </c>
      <c r="Q128" s="96">
        <f>IF('②選手情報入力'!J94="","",VLOOKUP('②選手情報入力'!J94,'種目情報'!$N$4:$O$41,2,FALSE))</f>
      </c>
      <c r="R128" s="270">
        <f>IF('②選手情報入力'!L94="","",VLOOKUP('②選手情報入力'!L94,'種目情報'!$N$4:$O$41,2,FALSE))</f>
      </c>
      <c r="S128" s="96">
        <f>IF('②選手情報入力'!N94="","",'②選手情報入力'!N94)</f>
      </c>
      <c r="T128" s="458">
        <f>IF('②選手情報入力'!O94="","",'②選手情報入力'!O94)</f>
      </c>
      <c r="U128" s="459"/>
    </row>
    <row r="129" spans="1:21" ht="24" customHeight="1">
      <c r="A129" s="456">
        <v>86</v>
      </c>
      <c r="B129" s="457"/>
      <c r="C129" s="95">
        <f>IF('②選手情報入力'!B95="","",'②選手情報入力'!B95)</f>
      </c>
      <c r="D129" s="468">
        <f>IF('②選手情報入力'!C95="","",'②選手情報入力'!C95)</f>
      </c>
      <c r="E129" s="469"/>
      <c r="F129" s="469"/>
      <c r="G129" s="469"/>
      <c r="H129" s="469"/>
      <c r="I129" s="469"/>
      <c r="J129" s="469"/>
      <c r="K129" s="469"/>
      <c r="L129" s="469"/>
      <c r="M129" s="470"/>
      <c r="N129" s="95">
        <f>IF('②選手情報入力'!G95="","",'②選手情報入力'!G95)</f>
      </c>
      <c r="O129" s="95">
        <f>IF('②選手情報入力'!F95="","",'②選手情報入力'!F95)</f>
      </c>
      <c r="P129" s="96">
        <f>IF('②選手情報入力'!H95="","",VLOOKUP('②選手情報入力'!H95,'種目情報'!$N$4:$O$41,2,FALSE))</f>
      </c>
      <c r="Q129" s="96">
        <f>IF('②選手情報入力'!J95="","",VLOOKUP('②選手情報入力'!J95,'種目情報'!$N$4:$O$41,2,FALSE))</f>
      </c>
      <c r="R129" s="270">
        <f>IF('②選手情報入力'!L95="","",VLOOKUP('②選手情報入力'!L95,'種目情報'!$N$4:$O$41,2,FALSE))</f>
      </c>
      <c r="S129" s="96">
        <f>IF('②選手情報入力'!N95="","",'②選手情報入力'!N95)</f>
      </c>
      <c r="T129" s="458">
        <f>IF('②選手情報入力'!O95="","",'②選手情報入力'!O95)</f>
      </c>
      <c r="U129" s="459"/>
    </row>
    <row r="130" spans="1:21" ht="24" customHeight="1">
      <c r="A130" s="456">
        <v>87</v>
      </c>
      <c r="B130" s="457"/>
      <c r="C130" s="95">
        <f>IF('②選手情報入力'!B96="","",'②選手情報入力'!B96)</f>
      </c>
      <c r="D130" s="468">
        <f>IF('②選手情報入力'!C96="","",'②選手情報入力'!C96)</f>
      </c>
      <c r="E130" s="469"/>
      <c r="F130" s="469"/>
      <c r="G130" s="469"/>
      <c r="H130" s="469"/>
      <c r="I130" s="469"/>
      <c r="J130" s="469"/>
      <c r="K130" s="469"/>
      <c r="L130" s="469"/>
      <c r="M130" s="470"/>
      <c r="N130" s="95">
        <f>IF('②選手情報入力'!G96="","",'②選手情報入力'!G96)</f>
      </c>
      <c r="O130" s="95">
        <f>IF('②選手情報入力'!F96="","",'②選手情報入力'!F96)</f>
      </c>
      <c r="P130" s="96">
        <f>IF('②選手情報入力'!H96="","",VLOOKUP('②選手情報入力'!H96,'種目情報'!$N$4:$O$41,2,FALSE))</f>
      </c>
      <c r="Q130" s="96">
        <f>IF('②選手情報入力'!J96="","",VLOOKUP('②選手情報入力'!J96,'種目情報'!$N$4:$O$41,2,FALSE))</f>
      </c>
      <c r="R130" s="270">
        <f>IF('②選手情報入力'!L96="","",VLOOKUP('②選手情報入力'!L96,'種目情報'!$N$4:$O$41,2,FALSE))</f>
      </c>
      <c r="S130" s="96">
        <f>IF('②選手情報入力'!N96="","",'②選手情報入力'!N96)</f>
      </c>
      <c r="T130" s="458">
        <f>IF('②選手情報入力'!O96="","",'②選手情報入力'!O96)</f>
      </c>
      <c r="U130" s="459"/>
    </row>
    <row r="131" spans="1:21" ht="24" customHeight="1">
      <c r="A131" s="456">
        <v>88</v>
      </c>
      <c r="B131" s="457"/>
      <c r="C131" s="95">
        <f>IF('②選手情報入力'!B97="","",'②選手情報入力'!B97)</f>
      </c>
      <c r="D131" s="468">
        <f>IF('②選手情報入力'!C97="","",'②選手情報入力'!C97)</f>
      </c>
      <c r="E131" s="469"/>
      <c r="F131" s="469"/>
      <c r="G131" s="469"/>
      <c r="H131" s="469"/>
      <c r="I131" s="469"/>
      <c r="J131" s="469"/>
      <c r="K131" s="469"/>
      <c r="L131" s="469"/>
      <c r="M131" s="470"/>
      <c r="N131" s="95">
        <f>IF('②選手情報入力'!G97="","",'②選手情報入力'!G97)</f>
      </c>
      <c r="O131" s="95">
        <f>IF('②選手情報入力'!F97="","",'②選手情報入力'!F97)</f>
      </c>
      <c r="P131" s="96">
        <f>IF('②選手情報入力'!H97="","",VLOOKUP('②選手情報入力'!H97,'種目情報'!$N$4:$O$41,2,FALSE))</f>
      </c>
      <c r="Q131" s="96">
        <f>IF('②選手情報入力'!J97="","",VLOOKUP('②選手情報入力'!J97,'種目情報'!$N$4:$O$41,2,FALSE))</f>
      </c>
      <c r="R131" s="270">
        <f>IF('②選手情報入力'!L97="","",VLOOKUP('②選手情報入力'!L97,'種目情報'!$N$4:$O$41,2,FALSE))</f>
      </c>
      <c r="S131" s="96">
        <f>IF('②選手情報入力'!N97="","",'②選手情報入力'!N97)</f>
      </c>
      <c r="T131" s="458">
        <f>IF('②選手情報入力'!O97="","",'②選手情報入力'!O97)</f>
      </c>
      <c r="U131" s="459"/>
    </row>
    <row r="132" spans="1:21" ht="24" customHeight="1">
      <c r="A132" s="456">
        <v>89</v>
      </c>
      <c r="B132" s="457"/>
      <c r="C132" s="95">
        <f>IF('②選手情報入力'!B98="","",'②選手情報入力'!B98)</f>
      </c>
      <c r="D132" s="468">
        <f>IF('②選手情報入力'!C98="","",'②選手情報入力'!C98)</f>
      </c>
      <c r="E132" s="469"/>
      <c r="F132" s="469"/>
      <c r="G132" s="469"/>
      <c r="H132" s="469"/>
      <c r="I132" s="469"/>
      <c r="J132" s="469"/>
      <c r="K132" s="469"/>
      <c r="L132" s="469"/>
      <c r="M132" s="470"/>
      <c r="N132" s="95">
        <f>IF('②選手情報入力'!G98="","",'②選手情報入力'!G98)</f>
      </c>
      <c r="O132" s="95">
        <f>IF('②選手情報入力'!F98="","",'②選手情報入力'!F98)</f>
      </c>
      <c r="P132" s="96">
        <f>IF('②選手情報入力'!H98="","",VLOOKUP('②選手情報入力'!H98,'種目情報'!$N$4:$O$41,2,FALSE))</f>
      </c>
      <c r="Q132" s="96">
        <f>IF('②選手情報入力'!J98="","",VLOOKUP('②選手情報入力'!J98,'種目情報'!$N$4:$O$41,2,FALSE))</f>
      </c>
      <c r="R132" s="270">
        <f>IF('②選手情報入力'!L98="","",VLOOKUP('②選手情報入力'!L98,'種目情報'!$N$4:$O$41,2,FALSE))</f>
      </c>
      <c r="S132" s="96">
        <f>IF('②選手情報入力'!N98="","",'②選手情報入力'!N98)</f>
      </c>
      <c r="T132" s="458">
        <f>IF('②選手情報入力'!O98="","",'②選手情報入力'!O98)</f>
      </c>
      <c r="U132" s="459"/>
    </row>
    <row r="133" spans="1:21" ht="24" customHeight="1" thickBot="1">
      <c r="A133" s="466">
        <v>90</v>
      </c>
      <c r="B133" s="467"/>
      <c r="C133" s="97">
        <f>IF('②選手情報入力'!B99="","",'②選手情報入力'!B99)</f>
      </c>
      <c r="D133" s="476">
        <f>IF('②選手情報入力'!C99="","",'②選手情報入力'!C99)</f>
      </c>
      <c r="E133" s="477"/>
      <c r="F133" s="477"/>
      <c r="G133" s="477"/>
      <c r="H133" s="477"/>
      <c r="I133" s="477"/>
      <c r="J133" s="477"/>
      <c r="K133" s="477"/>
      <c r="L133" s="477"/>
      <c r="M133" s="478"/>
      <c r="N133" s="97">
        <f>IF('②選手情報入力'!G99="","",'②選手情報入力'!G99)</f>
      </c>
      <c r="O133" s="97">
        <f>IF('②選手情報入力'!F99="","",'②選手情報入力'!F99)</f>
      </c>
      <c r="P133" s="98">
        <f>IF('②選手情報入力'!H99="","",VLOOKUP('②選手情報入力'!H99,'種目情報'!$N$4:$O$41,2,FALSE))</f>
      </c>
      <c r="Q133" s="98">
        <f>IF('②選手情報入力'!J99="","",VLOOKUP('②選手情報入力'!J99,'種目情報'!$N$4:$O$41,2,FALSE))</f>
      </c>
      <c r="R133" s="271">
        <f>IF('②選手情報入力'!L99="","",VLOOKUP('②選手情報入力'!L99,'種目情報'!$N$4:$O$41,2,FALSE))</f>
      </c>
      <c r="S133" s="98">
        <f>IF('②選手情報入力'!N99="","",'②選手情報入力'!N99)</f>
      </c>
      <c r="T133" s="460">
        <f>IF('②選手情報入力'!O99="","",'②選手情報入力'!O99)</f>
      </c>
      <c r="U133" s="461"/>
    </row>
  </sheetData>
  <sheetProtection sheet="1" objects="1" scenarios="1" selectLockedCells="1" selectUnlockedCells="1"/>
  <mergeCells count="340">
    <mergeCell ref="T129:U129"/>
    <mergeCell ref="A130:B130"/>
    <mergeCell ref="A126:B126"/>
    <mergeCell ref="T126:U126"/>
    <mergeCell ref="A128:B128"/>
    <mergeCell ref="T128:U128"/>
    <mergeCell ref="A129:B129"/>
    <mergeCell ref="D128:M128"/>
    <mergeCell ref="D129:M129"/>
    <mergeCell ref="D130:M130"/>
    <mergeCell ref="A133:B133"/>
    <mergeCell ref="T133:U133"/>
    <mergeCell ref="A132:B132"/>
    <mergeCell ref="T132:U132"/>
    <mergeCell ref="T130:U130"/>
    <mergeCell ref="A131:B131"/>
    <mergeCell ref="T131:U131"/>
    <mergeCell ref="D131:M131"/>
    <mergeCell ref="D76:M76"/>
    <mergeCell ref="D77:M77"/>
    <mergeCell ref="D78:M78"/>
    <mergeCell ref="D79:M79"/>
    <mergeCell ref="D61:M61"/>
    <mergeCell ref="D62:M62"/>
    <mergeCell ref="T124:U124"/>
    <mergeCell ref="A125:B125"/>
    <mergeCell ref="T125:U125"/>
    <mergeCell ref="D119:M119"/>
    <mergeCell ref="D120:M120"/>
    <mergeCell ref="D121:M121"/>
    <mergeCell ref="D122:M122"/>
    <mergeCell ref="A119:B119"/>
    <mergeCell ref="A127:B127"/>
    <mergeCell ref="T127:U127"/>
    <mergeCell ref="T119:U119"/>
    <mergeCell ref="A120:B120"/>
    <mergeCell ref="T120:U120"/>
    <mergeCell ref="A121:B121"/>
    <mergeCell ref="T121:U121"/>
    <mergeCell ref="T122:U122"/>
    <mergeCell ref="A123:B123"/>
    <mergeCell ref="T123:U123"/>
    <mergeCell ref="D112:M112"/>
    <mergeCell ref="D113:M113"/>
    <mergeCell ref="D114:M114"/>
    <mergeCell ref="D132:M132"/>
    <mergeCell ref="D133:M133"/>
    <mergeCell ref="D126:M126"/>
    <mergeCell ref="D127:M127"/>
    <mergeCell ref="D123:M123"/>
    <mergeCell ref="D124:M124"/>
    <mergeCell ref="D125:M125"/>
    <mergeCell ref="T109:U109"/>
    <mergeCell ref="A110:B110"/>
    <mergeCell ref="T110:U110"/>
    <mergeCell ref="A111:B111"/>
    <mergeCell ref="T111:U111"/>
    <mergeCell ref="D109:M109"/>
    <mergeCell ref="D110:M110"/>
    <mergeCell ref="D111:M111"/>
    <mergeCell ref="T114:U114"/>
    <mergeCell ref="A115:B115"/>
    <mergeCell ref="T115:U115"/>
    <mergeCell ref="D115:M115"/>
    <mergeCell ref="A122:B122"/>
    <mergeCell ref="T116:U116"/>
    <mergeCell ref="D117:M117"/>
    <mergeCell ref="D118:M118"/>
    <mergeCell ref="D116:M116"/>
    <mergeCell ref="A106:B106"/>
    <mergeCell ref="T106:U106"/>
    <mergeCell ref="T112:U112"/>
    <mergeCell ref="T113:U113"/>
    <mergeCell ref="D103:M103"/>
    <mergeCell ref="D106:M106"/>
    <mergeCell ref="D107:M107"/>
    <mergeCell ref="D108:M108"/>
    <mergeCell ref="A107:B107"/>
    <mergeCell ref="T107:U107"/>
    <mergeCell ref="L99:M99"/>
    <mergeCell ref="A105:B105"/>
    <mergeCell ref="T105:U105"/>
    <mergeCell ref="A103:B103"/>
    <mergeCell ref="D104:M104"/>
    <mergeCell ref="D105:M105"/>
    <mergeCell ref="A104:B104"/>
    <mergeCell ref="T104:U104"/>
    <mergeCell ref="B93:T93"/>
    <mergeCell ref="P95:Q96"/>
    <mergeCell ref="R95:U96"/>
    <mergeCell ref="A96:C97"/>
    <mergeCell ref="D96:H97"/>
    <mergeCell ref="P97:P98"/>
    <mergeCell ref="Q97:Q98"/>
    <mergeCell ref="R97:S98"/>
    <mergeCell ref="T98:T99"/>
    <mergeCell ref="I99:K99"/>
    <mergeCell ref="D84:M84"/>
    <mergeCell ref="A101:C101"/>
    <mergeCell ref="D101:U101"/>
    <mergeCell ref="P103:R103"/>
    <mergeCell ref="A102:C102"/>
    <mergeCell ref="D102:L102"/>
    <mergeCell ref="M102:U102"/>
    <mergeCell ref="T103:U103"/>
    <mergeCell ref="A98:C99"/>
    <mergeCell ref="D98:H99"/>
    <mergeCell ref="D85:M85"/>
    <mergeCell ref="D86:M86"/>
    <mergeCell ref="D87:M87"/>
    <mergeCell ref="D88:M88"/>
    <mergeCell ref="D89:M89"/>
    <mergeCell ref="D90:M90"/>
    <mergeCell ref="A90:B90"/>
    <mergeCell ref="T90:U90"/>
    <mergeCell ref="A84:B84"/>
    <mergeCell ref="T84:U84"/>
    <mergeCell ref="A85:B85"/>
    <mergeCell ref="T85:U85"/>
    <mergeCell ref="A86:B86"/>
    <mergeCell ref="T86:U86"/>
    <mergeCell ref="A87:B87"/>
    <mergeCell ref="T87:U87"/>
    <mergeCell ref="A83:B83"/>
    <mergeCell ref="T83:U83"/>
    <mergeCell ref="A89:B89"/>
    <mergeCell ref="T89:U89"/>
    <mergeCell ref="D80:M80"/>
    <mergeCell ref="D81:M81"/>
    <mergeCell ref="D82:M82"/>
    <mergeCell ref="D83:M83"/>
    <mergeCell ref="A88:B88"/>
    <mergeCell ref="T88:U88"/>
    <mergeCell ref="A80:B80"/>
    <mergeCell ref="T80:U80"/>
    <mergeCell ref="A81:B81"/>
    <mergeCell ref="T81:U81"/>
    <mergeCell ref="A82:B82"/>
    <mergeCell ref="T82:U82"/>
    <mergeCell ref="A75:B75"/>
    <mergeCell ref="T75:U75"/>
    <mergeCell ref="A71:B71"/>
    <mergeCell ref="D72:M72"/>
    <mergeCell ref="D73:M73"/>
    <mergeCell ref="D74:M74"/>
    <mergeCell ref="D75:M75"/>
    <mergeCell ref="D71:M71"/>
    <mergeCell ref="T71:U71"/>
    <mergeCell ref="A72:B72"/>
    <mergeCell ref="A73:B73"/>
    <mergeCell ref="T73:U73"/>
    <mergeCell ref="A74:B74"/>
    <mergeCell ref="T74:U74"/>
    <mergeCell ref="M59:U59"/>
    <mergeCell ref="A60:B60"/>
    <mergeCell ref="T60:U60"/>
    <mergeCell ref="P60:R60"/>
    <mergeCell ref="T61:U61"/>
    <mergeCell ref="A61:B61"/>
    <mergeCell ref="A53:C54"/>
    <mergeCell ref="D44:M44"/>
    <mergeCell ref="D45:M45"/>
    <mergeCell ref="Q54:Q55"/>
    <mergeCell ref="A55:C56"/>
    <mergeCell ref="I56:K56"/>
    <mergeCell ref="P54:P55"/>
    <mergeCell ref="A45:B45"/>
    <mergeCell ref="R52:U53"/>
    <mergeCell ref="D53:H54"/>
    <mergeCell ref="D55:H56"/>
    <mergeCell ref="T55:T56"/>
    <mergeCell ref="D58:U58"/>
    <mergeCell ref="R54:S55"/>
    <mergeCell ref="P52:Q53"/>
    <mergeCell ref="D60:M60"/>
    <mergeCell ref="A39:B39"/>
    <mergeCell ref="T39:U39"/>
    <mergeCell ref="A40:B40"/>
    <mergeCell ref="T40:U40"/>
    <mergeCell ref="A62:B62"/>
    <mergeCell ref="T62:U62"/>
    <mergeCell ref="L56:M56"/>
    <mergeCell ref="A58:C58"/>
    <mergeCell ref="A59:C59"/>
    <mergeCell ref="D59:L59"/>
    <mergeCell ref="D42:M42"/>
    <mergeCell ref="D43:M43"/>
    <mergeCell ref="D37:M37"/>
    <mergeCell ref="D38:M38"/>
    <mergeCell ref="D39:M39"/>
    <mergeCell ref="D40:M40"/>
    <mergeCell ref="D41:M41"/>
    <mergeCell ref="T45:U45"/>
    <mergeCell ref="A37:B37"/>
    <mergeCell ref="T37:U37"/>
    <mergeCell ref="A38:B38"/>
    <mergeCell ref="T38:U38"/>
    <mergeCell ref="A41:B41"/>
    <mergeCell ref="A44:B44"/>
    <mergeCell ref="T44:U44"/>
    <mergeCell ref="A42:B42"/>
    <mergeCell ref="T42:U42"/>
    <mergeCell ref="D25:M25"/>
    <mergeCell ref="D26:M26"/>
    <mergeCell ref="D27:M27"/>
    <mergeCell ref="D28:M28"/>
    <mergeCell ref="D29:M29"/>
    <mergeCell ref="D23:M23"/>
    <mergeCell ref="A43:B43"/>
    <mergeCell ref="T43:U43"/>
    <mergeCell ref="A32:B32"/>
    <mergeCell ref="T34:U34"/>
    <mergeCell ref="A35:B35"/>
    <mergeCell ref="T35:U35"/>
    <mergeCell ref="A36:B36"/>
    <mergeCell ref="D32:M32"/>
    <mergeCell ref="D34:M34"/>
    <mergeCell ref="T41:U41"/>
    <mergeCell ref="I11:K11"/>
    <mergeCell ref="L11:M11"/>
    <mergeCell ref="A13:C13"/>
    <mergeCell ref="M14:U14"/>
    <mergeCell ref="T15:U15"/>
    <mergeCell ref="T10:T11"/>
    <mergeCell ref="A14:C14"/>
    <mergeCell ref="R9:S10"/>
    <mergeCell ref="A10:C11"/>
    <mergeCell ref="D14:L14"/>
    <mergeCell ref="T17:U17"/>
    <mergeCell ref="A17:B17"/>
    <mergeCell ref="S4:U4"/>
    <mergeCell ref="D15:M15"/>
    <mergeCell ref="D16:M16"/>
    <mergeCell ref="D17:M17"/>
    <mergeCell ref="B5:T5"/>
    <mergeCell ref="P9:P10"/>
    <mergeCell ref="Q9:Q10"/>
    <mergeCell ref="P7:Q8"/>
    <mergeCell ref="A2:U2"/>
    <mergeCell ref="D8:H9"/>
    <mergeCell ref="D10:H11"/>
    <mergeCell ref="R7:U8"/>
    <mergeCell ref="D13:U13"/>
    <mergeCell ref="T16:U16"/>
    <mergeCell ref="A8:C9"/>
    <mergeCell ref="A16:B16"/>
    <mergeCell ref="A15:B15"/>
    <mergeCell ref="P15:R15"/>
    <mergeCell ref="T24:U24"/>
    <mergeCell ref="A18:B18"/>
    <mergeCell ref="A19:B19"/>
    <mergeCell ref="A20:B20"/>
    <mergeCell ref="A22:B22"/>
    <mergeCell ref="A23:B23"/>
    <mergeCell ref="D24:M24"/>
    <mergeCell ref="T23:U23"/>
    <mergeCell ref="D18:M18"/>
    <mergeCell ref="D19:M19"/>
    <mergeCell ref="D20:M20"/>
    <mergeCell ref="D21:M21"/>
    <mergeCell ref="D22:M22"/>
    <mergeCell ref="T18:U18"/>
    <mergeCell ref="T19:U19"/>
    <mergeCell ref="T20:U20"/>
    <mergeCell ref="T21:U21"/>
    <mergeCell ref="T22:U22"/>
    <mergeCell ref="D30:M30"/>
    <mergeCell ref="D31:M31"/>
    <mergeCell ref="S49:U49"/>
    <mergeCell ref="A21:B21"/>
    <mergeCell ref="T26:U26"/>
    <mergeCell ref="T27:U27"/>
    <mergeCell ref="T28:U28"/>
    <mergeCell ref="T29:U29"/>
    <mergeCell ref="T30:U30"/>
    <mergeCell ref="T25:U25"/>
    <mergeCell ref="T32:U32"/>
    <mergeCell ref="A33:B33"/>
    <mergeCell ref="T33:U33"/>
    <mergeCell ref="A34:B34"/>
    <mergeCell ref="D33:M33"/>
    <mergeCell ref="T36:U36"/>
    <mergeCell ref="D36:M36"/>
    <mergeCell ref="D35:M35"/>
    <mergeCell ref="A24:B24"/>
    <mergeCell ref="A25:B25"/>
    <mergeCell ref="A26:B26"/>
    <mergeCell ref="B50:T50"/>
    <mergeCell ref="A31:B31"/>
    <mergeCell ref="T31:U31"/>
    <mergeCell ref="A30:B30"/>
    <mergeCell ref="A27:B27"/>
    <mergeCell ref="A28:B28"/>
    <mergeCell ref="A29:B29"/>
    <mergeCell ref="A65:B65"/>
    <mergeCell ref="A67:B67"/>
    <mergeCell ref="A68:B68"/>
    <mergeCell ref="A66:B66"/>
    <mergeCell ref="D65:M65"/>
    <mergeCell ref="D66:M66"/>
    <mergeCell ref="D67:M67"/>
    <mergeCell ref="D68:M68"/>
    <mergeCell ref="A63:B63"/>
    <mergeCell ref="T63:U63"/>
    <mergeCell ref="T64:U64"/>
    <mergeCell ref="T66:U66"/>
    <mergeCell ref="T67:U67"/>
    <mergeCell ref="T68:U68"/>
    <mergeCell ref="D63:M63"/>
    <mergeCell ref="D64:M64"/>
    <mergeCell ref="T65:U65"/>
    <mergeCell ref="A64:B64"/>
    <mergeCell ref="T78:U78"/>
    <mergeCell ref="T79:U79"/>
    <mergeCell ref="A69:B69"/>
    <mergeCell ref="T69:U69"/>
    <mergeCell ref="A70:B70"/>
    <mergeCell ref="T70:U70"/>
    <mergeCell ref="D69:M69"/>
    <mergeCell ref="D70:M70"/>
    <mergeCell ref="T77:U77"/>
    <mergeCell ref="T72:U72"/>
    <mergeCell ref="A108:B108"/>
    <mergeCell ref="A114:B114"/>
    <mergeCell ref="A118:B118"/>
    <mergeCell ref="A113:B113"/>
    <mergeCell ref="A117:B117"/>
    <mergeCell ref="A109:B109"/>
    <mergeCell ref="A112:B112"/>
    <mergeCell ref="A116:B116"/>
    <mergeCell ref="R92:T92"/>
    <mergeCell ref="A124:B124"/>
    <mergeCell ref="T117:U117"/>
    <mergeCell ref="T118:U118"/>
    <mergeCell ref="T108:U108"/>
    <mergeCell ref="A76:B76"/>
    <mergeCell ref="A77:B77"/>
    <mergeCell ref="A78:B78"/>
    <mergeCell ref="A79:B79"/>
    <mergeCell ref="T76:U76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0" fitToWidth="1" horizontalDpi="300" verticalDpi="300" orientation="portrait" paperSize="9" scale="89" r:id="rId1"/>
  <rowBreaks count="1" manualBreakCount="1">
    <brk id="45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F11" sqref="F11"/>
    </sheetView>
  </sheetViews>
  <sheetFormatPr defaultColWidth="9.140625" defaultRowHeight="15"/>
  <cols>
    <col min="1" max="1" width="3.57421875" style="15" bestFit="1" customWidth="1"/>
    <col min="2" max="2" width="6.00390625" style="2" bestFit="1" customWidth="1"/>
    <col min="3" max="3" width="15.00390625" style="2" customWidth="1"/>
    <col min="4" max="5" width="3.7109375" style="2" customWidth="1"/>
    <col min="6" max="6" width="17.28125" style="15" customWidth="1"/>
    <col min="7" max="7" width="17.28125" style="2" customWidth="1"/>
    <col min="8" max="8" width="13.7109375" style="109" customWidth="1"/>
    <col min="9" max="9" width="9.421875" style="6" customWidth="1"/>
    <col min="10" max="10" width="13.7109375" style="15" hidden="1" customWidth="1"/>
    <col min="11" max="11" width="9.421875" style="2" hidden="1" customWidth="1"/>
    <col min="12" max="12" width="11.140625" style="15" customWidth="1"/>
    <col min="13" max="13" width="6.8515625" style="15" hidden="1" customWidth="1"/>
    <col min="14" max="16384" width="9.00390625" style="15" customWidth="1"/>
  </cols>
  <sheetData>
    <row r="1" ht="17.25">
      <c r="A1" s="11" t="s">
        <v>152</v>
      </c>
    </row>
    <row r="2" spans="4:12" ht="14.25">
      <c r="D2" s="17" t="s">
        <v>163</v>
      </c>
      <c r="E2" s="538" t="str">
        <f>'注意事項'!C3&amp;'注意事項'!F3</f>
        <v>第７回名古屋地区競技会　プレシーズンゲーム</v>
      </c>
      <c r="F2" s="538"/>
      <c r="G2" s="538"/>
      <c r="H2" s="538"/>
      <c r="I2" s="539" t="s">
        <v>342</v>
      </c>
      <c r="J2" s="343"/>
      <c r="K2" s="344"/>
      <c r="L2" s="345">
        <f>IF('①学校情報入力'!D5="","",'①学校情報入力'!D5)</f>
      </c>
    </row>
    <row r="3" spans="9:12" ht="18.75" customHeight="1" thickBot="1">
      <c r="I3" s="539"/>
      <c r="J3" s="343"/>
      <c r="K3" s="344"/>
      <c r="L3" s="345">
        <f>IF('①学校情報入力'!D3="","",'①学校情報入力'!D3)</f>
      </c>
    </row>
    <row r="4" spans="2:11" s="116" customFormat="1" ht="16.5" customHeight="1">
      <c r="B4" s="532" t="s">
        <v>157</v>
      </c>
      <c r="C4" s="135" t="s">
        <v>158</v>
      </c>
      <c r="D4" s="534">
        <f>'②選手情報入力'!F102</f>
        <v>0</v>
      </c>
      <c r="E4" s="535"/>
      <c r="G4" s="532" t="s">
        <v>147</v>
      </c>
      <c r="H4" s="117" t="s">
        <v>128</v>
      </c>
      <c r="I4" s="341">
        <f>IF('③リレー情報確認'!F8="","",'③リレー情報確認'!F8)</f>
      </c>
      <c r="J4" s="342" t="s">
        <v>129</v>
      </c>
      <c r="K4" s="341">
        <f>IF('③リレー情報確認'!L8="","",'③リレー情報確認'!L8)</f>
      </c>
    </row>
    <row r="5" spans="2:11" s="116" customFormat="1" ht="16.5" customHeight="1" thickBot="1">
      <c r="B5" s="533"/>
      <c r="C5" s="136" t="s">
        <v>159</v>
      </c>
      <c r="D5" s="536">
        <f>'②選手情報入力'!F103</f>
        <v>0</v>
      </c>
      <c r="E5" s="537"/>
      <c r="G5" s="533"/>
      <c r="H5" s="119" t="s">
        <v>145</v>
      </c>
      <c r="I5" s="120">
        <f>IF('③リレー情報確認'!R8="","",'③リレー情報確認'!R8)</f>
      </c>
      <c r="J5" s="143" t="s">
        <v>146</v>
      </c>
      <c r="K5" s="120">
        <f>IF('③リレー情報確認'!X8="","",'③リレー情報確認'!X8)</f>
      </c>
    </row>
    <row r="6" spans="2:11" s="116" customFormat="1" ht="18.75" customHeight="1">
      <c r="B6" s="118"/>
      <c r="C6" s="118"/>
      <c r="D6" s="118"/>
      <c r="E6" s="118"/>
      <c r="G6" s="118"/>
      <c r="H6" s="280"/>
      <c r="I6" s="281"/>
      <c r="K6" s="118"/>
    </row>
    <row r="7" spans="1:13" s="116" customFormat="1" ht="16.5" customHeight="1">
      <c r="A7" s="121"/>
      <c r="B7" s="122" t="s">
        <v>148</v>
      </c>
      <c r="C7" s="122" t="s">
        <v>149</v>
      </c>
      <c r="D7" s="122" t="s">
        <v>150</v>
      </c>
      <c r="E7" s="122" t="s">
        <v>151</v>
      </c>
      <c r="F7" s="122" t="s">
        <v>41</v>
      </c>
      <c r="G7" s="122" t="s">
        <v>42</v>
      </c>
      <c r="H7" s="330"/>
      <c r="I7" s="330"/>
      <c r="J7" s="256"/>
      <c r="K7" s="256"/>
      <c r="L7" s="122" t="s">
        <v>153</v>
      </c>
      <c r="M7" s="122" t="s">
        <v>154</v>
      </c>
    </row>
    <row r="8" spans="1:13" s="116" customFormat="1" ht="18" customHeight="1">
      <c r="A8" s="123">
        <v>1</v>
      </c>
      <c r="B8" s="124">
        <f>IF('②選手情報入力'!B10="","",'②選手情報入力'!B10)</f>
      </c>
      <c r="C8" s="147">
        <f>IF('②選手情報入力'!C10="","",'②選手情報入力'!C10)</f>
      </c>
      <c r="D8" s="124">
        <f>IF('②選手情報入力'!F10="","",'②選手情報入力'!F10)</f>
      </c>
      <c r="E8" s="124">
        <f>IF('②選手情報入力'!G10="","",'②選手情報入力'!G10)</f>
      </c>
      <c r="F8" s="123">
        <f>IF('②選手情報入力'!H10="","",'②選手情報入力'!H10)</f>
      </c>
      <c r="G8" s="124">
        <f>IF('②選手情報入力'!I10="","",'②選手情報入力'!I10)</f>
      </c>
      <c r="H8" s="331">
        <f>IF('②選手情報入力'!J10="","",'②選手情報入力'!J10)</f>
      </c>
      <c r="I8" s="332">
        <f>IF('②選手情報入力'!K10="","",'②選手情報入力'!K10)</f>
      </c>
      <c r="J8" s="257">
        <f>IF('②選手情報入力'!L10="","",'②選手情報入力'!L10)</f>
      </c>
      <c r="K8" s="258">
        <f>IF('②選手情報入力'!M10="","",'②選手情報入力'!M10)</f>
      </c>
      <c r="L8" s="124">
        <f>IF('②選手情報入力'!N10="","",'②選手情報入力'!N10)</f>
      </c>
      <c r="M8" s="124">
        <f>IF('②選手情報入力'!O10="","",'②選手情報入力'!O10)</f>
      </c>
    </row>
    <row r="9" spans="1:13" s="116" customFormat="1" ht="18" customHeight="1">
      <c r="A9" s="125">
        <v>2</v>
      </c>
      <c r="B9" s="126">
        <f>IF('②選手情報入力'!B11="","",'②選手情報入力'!B11)</f>
      </c>
      <c r="C9" s="148">
        <f>IF('②選手情報入力'!C11="","",'②選手情報入力'!C11)</f>
      </c>
      <c r="D9" s="126">
        <f>IF('②選手情報入力'!F11="","",'②選手情報入力'!F11)</f>
      </c>
      <c r="E9" s="126">
        <f>IF('②選手情報入力'!G11="","",'②選手情報入力'!G11)</f>
      </c>
      <c r="F9" s="125">
        <f>IF('②選手情報入力'!H11="","",'②選手情報入力'!H11)</f>
      </c>
      <c r="G9" s="126">
        <f>IF('②選手情報入力'!I11="","",'②選手情報入力'!I11)</f>
      </c>
      <c r="H9" s="333">
        <f>IF('②選手情報入力'!J11="","",'②選手情報入力'!J11)</f>
      </c>
      <c r="I9" s="334">
        <f>IF('②選手情報入力'!K11="","",'②選手情報入力'!K11)</f>
      </c>
      <c r="J9" s="259">
        <f>IF('②選手情報入力'!L11="","",'②選手情報入力'!L11)</f>
      </c>
      <c r="K9" s="260">
        <f>IF('②選手情報入力'!M11="","",'②選手情報入力'!M11)</f>
      </c>
      <c r="L9" s="126">
        <f>IF('②選手情報入力'!N11="","",'②選手情報入力'!N11)</f>
      </c>
      <c r="M9" s="126">
        <f>IF('②選手情報入力'!O11="","",'②選手情報入力'!O11)</f>
      </c>
    </row>
    <row r="10" spans="1:13" s="116" customFormat="1" ht="18" customHeight="1">
      <c r="A10" s="125">
        <v>3</v>
      </c>
      <c r="B10" s="126">
        <f>IF('②選手情報入力'!B12="","",'②選手情報入力'!B12)</f>
      </c>
      <c r="C10" s="148">
        <f>IF('②選手情報入力'!C12="","",'②選手情報入力'!C12)</f>
      </c>
      <c r="D10" s="126">
        <f>IF('②選手情報入力'!F12="","",'②選手情報入力'!F12)</f>
      </c>
      <c r="E10" s="126">
        <f>IF('②選手情報入力'!G12="","",'②選手情報入力'!G12)</f>
      </c>
      <c r="F10" s="125">
        <f>IF('②選手情報入力'!H12="","",'②選手情報入力'!H12)</f>
      </c>
      <c r="G10" s="126">
        <f>IF('②選手情報入力'!I12="","",'②選手情報入力'!I12)</f>
      </c>
      <c r="H10" s="333">
        <f>IF('②選手情報入力'!J12="","",'②選手情報入力'!J12)</f>
      </c>
      <c r="I10" s="334">
        <f>IF('②選手情報入力'!K12="","",'②選手情報入力'!K12)</f>
      </c>
      <c r="J10" s="259">
        <f>IF('②選手情報入力'!L12="","",'②選手情報入力'!L12)</f>
      </c>
      <c r="K10" s="260">
        <f>IF('②選手情報入力'!M12="","",'②選手情報入力'!M12)</f>
      </c>
      <c r="L10" s="126">
        <f>IF('②選手情報入力'!N12="","",'②選手情報入力'!N12)</f>
      </c>
      <c r="M10" s="126">
        <f>IF('②選手情報入力'!O12="","",'②選手情報入力'!O12)</f>
      </c>
    </row>
    <row r="11" spans="1:13" s="116" customFormat="1" ht="18" customHeight="1">
      <c r="A11" s="125">
        <v>4</v>
      </c>
      <c r="B11" s="126">
        <f>IF('②選手情報入力'!B13="","",'②選手情報入力'!B13)</f>
      </c>
      <c r="C11" s="148">
        <f>IF('②選手情報入力'!C13="","",'②選手情報入力'!C13)</f>
      </c>
      <c r="D11" s="126">
        <f>IF('②選手情報入力'!F13="","",'②選手情報入力'!F13)</f>
      </c>
      <c r="E11" s="126">
        <f>IF('②選手情報入力'!G13="","",'②選手情報入力'!G13)</f>
      </c>
      <c r="F11" s="125">
        <f>IF('②選手情報入力'!H13="","",'②選手情報入力'!H13)</f>
      </c>
      <c r="G11" s="126">
        <f>IF('②選手情報入力'!I13="","",'②選手情報入力'!I13)</f>
      </c>
      <c r="H11" s="333">
        <f>IF('②選手情報入力'!J13="","",'②選手情報入力'!J13)</f>
      </c>
      <c r="I11" s="334">
        <f>IF('②選手情報入力'!K13="","",'②選手情報入力'!K13)</f>
      </c>
      <c r="J11" s="259">
        <f>IF('②選手情報入力'!L13="","",'②選手情報入力'!L13)</f>
      </c>
      <c r="K11" s="260">
        <f>IF('②選手情報入力'!M13="","",'②選手情報入力'!M13)</f>
      </c>
      <c r="L11" s="126">
        <f>IF('②選手情報入力'!N13="","",'②選手情報入力'!N13)</f>
      </c>
      <c r="M11" s="126">
        <f>IF('②選手情報入力'!O13="","",'②選手情報入力'!O13)</f>
      </c>
    </row>
    <row r="12" spans="1:13" s="116" customFormat="1" ht="18" customHeight="1">
      <c r="A12" s="129">
        <v>5</v>
      </c>
      <c r="B12" s="130">
        <f>IF('②選手情報入力'!B14="","",'②選手情報入力'!B14)</f>
      </c>
      <c r="C12" s="149">
        <f>IF('②選手情報入力'!C14="","",'②選手情報入力'!C14)</f>
      </c>
      <c r="D12" s="130">
        <f>IF('②選手情報入力'!F14="","",'②選手情報入力'!F14)</f>
      </c>
      <c r="E12" s="130">
        <f>IF('②選手情報入力'!G14="","",'②選手情報入力'!G14)</f>
      </c>
      <c r="F12" s="129">
        <f>IF('②選手情報入力'!H14="","",'②選手情報入力'!H14)</f>
      </c>
      <c r="G12" s="130">
        <f>IF('②選手情報入力'!I14="","",'②選手情報入力'!I14)</f>
      </c>
      <c r="H12" s="335">
        <f>IF('②選手情報入力'!J14="","",'②選手情報入力'!J14)</f>
      </c>
      <c r="I12" s="336">
        <f>IF('②選手情報入力'!K14="","",'②選手情報入力'!K14)</f>
      </c>
      <c r="J12" s="261">
        <f>IF('②選手情報入力'!L14="","",'②選手情報入力'!L14)</f>
      </c>
      <c r="K12" s="262">
        <f>IF('②選手情報入力'!M14="","",'②選手情報入力'!M14)</f>
      </c>
      <c r="L12" s="130">
        <f>IF('②選手情報入力'!N14="","",'②選手情報入力'!N14)</f>
      </c>
      <c r="M12" s="130">
        <f>IF('②選手情報入力'!O14="","",'②選手情報入力'!O14)</f>
      </c>
    </row>
    <row r="13" spans="1:13" s="116" customFormat="1" ht="18" customHeight="1">
      <c r="A13" s="123">
        <v>6</v>
      </c>
      <c r="B13" s="124">
        <f>IF('②選手情報入力'!B15="","",'②選手情報入力'!B15)</f>
      </c>
      <c r="C13" s="147">
        <f>IF('②選手情報入力'!C15="","",'②選手情報入力'!C15)</f>
      </c>
      <c r="D13" s="124">
        <f>IF('②選手情報入力'!F15="","",'②選手情報入力'!F15)</f>
      </c>
      <c r="E13" s="124">
        <f>IF('②選手情報入力'!G15="","",'②選手情報入力'!G15)</f>
      </c>
      <c r="F13" s="123">
        <f>IF('②選手情報入力'!H15="","",'②選手情報入力'!H15)</f>
      </c>
      <c r="G13" s="124">
        <f>IF('②選手情報入力'!I15="","",'②選手情報入力'!I15)</f>
      </c>
      <c r="H13" s="331">
        <f>IF('②選手情報入力'!J15="","",'②選手情報入力'!J15)</f>
      </c>
      <c r="I13" s="332">
        <f>IF('②選手情報入力'!K15="","",'②選手情報入力'!K15)</f>
      </c>
      <c r="J13" s="257">
        <f>IF('②選手情報入力'!L15="","",'②選手情報入力'!L15)</f>
      </c>
      <c r="K13" s="258">
        <f>IF('②選手情報入力'!M15="","",'②選手情報入力'!M15)</f>
      </c>
      <c r="L13" s="124">
        <f>IF('②選手情報入力'!N15="","",'②選手情報入力'!N15)</f>
      </c>
      <c r="M13" s="124">
        <f>IF('②選手情報入力'!O15="","",'②選手情報入力'!O15)</f>
      </c>
    </row>
    <row r="14" spans="1:13" s="116" customFormat="1" ht="18" customHeight="1">
      <c r="A14" s="125">
        <v>7</v>
      </c>
      <c r="B14" s="126">
        <f>IF('②選手情報入力'!B16="","",'②選手情報入力'!B16)</f>
      </c>
      <c r="C14" s="148">
        <f>IF('②選手情報入力'!C16="","",'②選手情報入力'!C16)</f>
      </c>
      <c r="D14" s="126">
        <f>IF('②選手情報入力'!F16="","",'②選手情報入力'!F16)</f>
      </c>
      <c r="E14" s="126">
        <f>IF('②選手情報入力'!G16="","",'②選手情報入力'!G16)</f>
      </c>
      <c r="F14" s="125">
        <f>IF('②選手情報入力'!H16="","",'②選手情報入力'!H16)</f>
      </c>
      <c r="G14" s="126">
        <f>IF('②選手情報入力'!I16="","",'②選手情報入力'!I16)</f>
      </c>
      <c r="H14" s="333">
        <f>IF('②選手情報入力'!J16="","",'②選手情報入力'!J16)</f>
      </c>
      <c r="I14" s="334">
        <f>IF('②選手情報入力'!K16="","",'②選手情報入力'!K16)</f>
      </c>
      <c r="J14" s="259">
        <f>IF('②選手情報入力'!L16="","",'②選手情報入力'!L16)</f>
      </c>
      <c r="K14" s="260">
        <f>IF('②選手情報入力'!M16="","",'②選手情報入力'!M16)</f>
      </c>
      <c r="L14" s="126">
        <f>IF('②選手情報入力'!N16="","",'②選手情報入力'!N16)</f>
      </c>
      <c r="M14" s="126">
        <f>IF('②選手情報入力'!O16="","",'②選手情報入力'!O16)</f>
      </c>
    </row>
    <row r="15" spans="1:13" s="116" customFormat="1" ht="18" customHeight="1">
      <c r="A15" s="125">
        <v>8</v>
      </c>
      <c r="B15" s="126">
        <f>IF('②選手情報入力'!B17="","",'②選手情報入力'!B17)</f>
      </c>
      <c r="C15" s="148">
        <f>IF('②選手情報入力'!C17="","",'②選手情報入力'!C17)</f>
      </c>
      <c r="D15" s="126">
        <f>IF('②選手情報入力'!F17="","",'②選手情報入力'!F17)</f>
      </c>
      <c r="E15" s="126">
        <f>IF('②選手情報入力'!G17="","",'②選手情報入力'!G17)</f>
      </c>
      <c r="F15" s="125">
        <f>IF('②選手情報入力'!H17="","",'②選手情報入力'!H17)</f>
      </c>
      <c r="G15" s="126">
        <f>IF('②選手情報入力'!I17="","",'②選手情報入力'!I17)</f>
      </c>
      <c r="H15" s="333">
        <f>IF('②選手情報入力'!J17="","",'②選手情報入力'!J17)</f>
      </c>
      <c r="I15" s="334">
        <f>IF('②選手情報入力'!K17="","",'②選手情報入力'!K17)</f>
      </c>
      <c r="J15" s="259">
        <f>IF('②選手情報入力'!L17="","",'②選手情報入力'!L17)</f>
      </c>
      <c r="K15" s="260">
        <f>IF('②選手情報入力'!M17="","",'②選手情報入力'!M17)</f>
      </c>
      <c r="L15" s="126">
        <f>IF('②選手情報入力'!N17="","",'②選手情報入力'!N17)</f>
      </c>
      <c r="M15" s="126">
        <f>IF('②選手情報入力'!O17="","",'②選手情報入力'!O17)</f>
      </c>
    </row>
    <row r="16" spans="1:13" s="116" customFormat="1" ht="18" customHeight="1">
      <c r="A16" s="125">
        <v>9</v>
      </c>
      <c r="B16" s="126">
        <f>IF('②選手情報入力'!B18="","",'②選手情報入力'!B18)</f>
      </c>
      <c r="C16" s="148">
        <f>IF('②選手情報入力'!C18="","",'②選手情報入力'!C18)</f>
      </c>
      <c r="D16" s="126">
        <f>IF('②選手情報入力'!F18="","",'②選手情報入力'!F18)</f>
      </c>
      <c r="E16" s="126">
        <f>IF('②選手情報入力'!G18="","",'②選手情報入力'!G18)</f>
      </c>
      <c r="F16" s="125">
        <f>IF('②選手情報入力'!H18="","",'②選手情報入力'!H18)</f>
      </c>
      <c r="G16" s="126">
        <f>IF('②選手情報入力'!I18="","",'②選手情報入力'!I18)</f>
      </c>
      <c r="H16" s="333">
        <f>IF('②選手情報入力'!J18="","",'②選手情報入力'!J18)</f>
      </c>
      <c r="I16" s="334">
        <f>IF('②選手情報入力'!K18="","",'②選手情報入力'!K18)</f>
      </c>
      <c r="J16" s="259">
        <f>IF('②選手情報入力'!L18="","",'②選手情報入力'!L18)</f>
      </c>
      <c r="K16" s="260">
        <f>IF('②選手情報入力'!M18="","",'②選手情報入力'!M18)</f>
      </c>
      <c r="L16" s="126">
        <f>IF('②選手情報入力'!N18="","",'②選手情報入力'!N18)</f>
      </c>
      <c r="M16" s="126">
        <f>IF('②選手情報入力'!O18="","",'②選手情報入力'!O18)</f>
      </c>
    </row>
    <row r="17" spans="1:13" s="116" customFormat="1" ht="18" customHeight="1">
      <c r="A17" s="127">
        <v>10</v>
      </c>
      <c r="B17" s="128">
        <f>IF('②選手情報入力'!B19="","",'②選手情報入力'!B19)</f>
      </c>
      <c r="C17" s="150">
        <f>IF('②選手情報入力'!C19="","",'②選手情報入力'!C19)</f>
      </c>
      <c r="D17" s="128">
        <f>IF('②選手情報入力'!F19="","",'②選手情報入力'!F19)</f>
      </c>
      <c r="E17" s="128">
        <f>IF('②選手情報入力'!G19="","",'②選手情報入力'!G19)</f>
      </c>
      <c r="F17" s="127">
        <f>IF('②選手情報入力'!H19="","",'②選手情報入力'!H19)</f>
      </c>
      <c r="G17" s="128">
        <f>IF('②選手情報入力'!I19="","",'②選手情報入力'!I19)</f>
      </c>
      <c r="H17" s="337">
        <f>IF('②選手情報入力'!J19="","",'②選手情報入力'!J19)</f>
      </c>
      <c r="I17" s="338">
        <f>IF('②選手情報入力'!K19="","",'②選手情報入力'!K19)</f>
      </c>
      <c r="J17" s="263">
        <f>IF('②選手情報入力'!L19="","",'②選手情報入力'!L19)</f>
      </c>
      <c r="K17" s="264">
        <f>IF('②選手情報入力'!M19="","",'②選手情報入力'!M19)</f>
      </c>
      <c r="L17" s="128">
        <f>IF('②選手情報入力'!N19="","",'②選手情報入力'!N19)</f>
      </c>
      <c r="M17" s="128">
        <f>IF('②選手情報入力'!O19="","",'②選手情報入力'!O19)</f>
      </c>
    </row>
    <row r="18" spans="1:13" s="116" customFormat="1" ht="18" customHeight="1">
      <c r="A18" s="131">
        <v>11</v>
      </c>
      <c r="B18" s="132">
        <f>IF('②選手情報入力'!B20="","",'②選手情報入力'!B20)</f>
      </c>
      <c r="C18" s="151">
        <f>IF('②選手情報入力'!C20="","",'②選手情報入力'!C20)</f>
      </c>
      <c r="D18" s="132">
        <f>IF('②選手情報入力'!F20="","",'②選手情報入力'!F20)</f>
      </c>
      <c r="E18" s="132">
        <f>IF('②選手情報入力'!G20="","",'②選手情報入力'!G20)</f>
      </c>
      <c r="F18" s="131">
        <f>IF('②選手情報入力'!H20="","",'②選手情報入力'!H20)</f>
      </c>
      <c r="G18" s="132">
        <f>IF('②選手情報入力'!I20="","",'②選手情報入力'!I20)</f>
      </c>
      <c r="H18" s="339">
        <f>IF('②選手情報入力'!J20="","",'②選手情報入力'!J20)</f>
      </c>
      <c r="I18" s="340">
        <f>IF('②選手情報入力'!K20="","",'②選手情報入力'!K20)</f>
      </c>
      <c r="J18" s="265">
        <f>IF('②選手情報入力'!L20="","",'②選手情報入力'!L20)</f>
      </c>
      <c r="K18" s="266">
        <f>IF('②選手情報入力'!M20="","",'②選手情報入力'!M20)</f>
      </c>
      <c r="L18" s="132">
        <f>IF('②選手情報入力'!N20="","",'②選手情報入力'!N20)</f>
      </c>
      <c r="M18" s="132">
        <f>IF('②選手情報入力'!O20="","",'②選手情報入力'!O20)</f>
      </c>
    </row>
    <row r="19" spans="1:13" s="116" customFormat="1" ht="18" customHeight="1">
      <c r="A19" s="125">
        <v>12</v>
      </c>
      <c r="B19" s="126">
        <f>IF('②選手情報入力'!B21="","",'②選手情報入力'!B21)</f>
      </c>
      <c r="C19" s="148">
        <f>IF('②選手情報入力'!C21="","",'②選手情報入力'!C21)</f>
      </c>
      <c r="D19" s="126">
        <f>IF('②選手情報入力'!F21="","",'②選手情報入力'!F21)</f>
      </c>
      <c r="E19" s="126">
        <f>IF('②選手情報入力'!G21="","",'②選手情報入力'!G21)</f>
      </c>
      <c r="F19" s="125">
        <f>IF('②選手情報入力'!H21="","",'②選手情報入力'!H21)</f>
      </c>
      <c r="G19" s="126">
        <f>IF('②選手情報入力'!I21="","",'②選手情報入力'!I21)</f>
      </c>
      <c r="H19" s="333">
        <f>IF('②選手情報入力'!J21="","",'②選手情報入力'!J21)</f>
      </c>
      <c r="I19" s="334">
        <f>IF('②選手情報入力'!K21="","",'②選手情報入力'!K21)</f>
      </c>
      <c r="J19" s="259">
        <f>IF('②選手情報入力'!L21="","",'②選手情報入力'!L21)</f>
      </c>
      <c r="K19" s="260">
        <f>IF('②選手情報入力'!M21="","",'②選手情報入力'!M21)</f>
      </c>
      <c r="L19" s="126">
        <f>IF('②選手情報入力'!N21="","",'②選手情報入力'!N21)</f>
      </c>
      <c r="M19" s="126">
        <f>IF('②選手情報入力'!O21="","",'②選手情報入力'!O21)</f>
      </c>
    </row>
    <row r="20" spans="1:13" s="116" customFormat="1" ht="18" customHeight="1">
      <c r="A20" s="125">
        <v>13</v>
      </c>
      <c r="B20" s="126">
        <f>IF('②選手情報入力'!B22="","",'②選手情報入力'!B22)</f>
      </c>
      <c r="C20" s="148">
        <f>IF('②選手情報入力'!C22="","",'②選手情報入力'!C22)</f>
      </c>
      <c r="D20" s="126">
        <f>IF('②選手情報入力'!F22="","",'②選手情報入力'!F22)</f>
      </c>
      <c r="E20" s="126">
        <f>IF('②選手情報入力'!G22="","",'②選手情報入力'!G22)</f>
      </c>
      <c r="F20" s="125">
        <f>IF('②選手情報入力'!H22="","",'②選手情報入力'!H22)</f>
      </c>
      <c r="G20" s="126">
        <f>IF('②選手情報入力'!I22="","",'②選手情報入力'!I22)</f>
      </c>
      <c r="H20" s="333">
        <f>IF('②選手情報入力'!J22="","",'②選手情報入力'!J22)</f>
      </c>
      <c r="I20" s="334">
        <f>IF('②選手情報入力'!K22="","",'②選手情報入力'!K22)</f>
      </c>
      <c r="J20" s="259">
        <f>IF('②選手情報入力'!L22="","",'②選手情報入力'!L22)</f>
      </c>
      <c r="K20" s="260">
        <f>IF('②選手情報入力'!M22="","",'②選手情報入力'!M22)</f>
      </c>
      <c r="L20" s="126">
        <f>IF('②選手情報入力'!N22="","",'②選手情報入力'!N22)</f>
      </c>
      <c r="M20" s="126">
        <f>IF('②選手情報入力'!O22="","",'②選手情報入力'!O22)</f>
      </c>
    </row>
    <row r="21" spans="1:13" s="116" customFormat="1" ht="18" customHeight="1">
      <c r="A21" s="125">
        <v>14</v>
      </c>
      <c r="B21" s="126">
        <f>IF('②選手情報入力'!B23="","",'②選手情報入力'!B23)</f>
      </c>
      <c r="C21" s="148">
        <f>IF('②選手情報入力'!C23="","",'②選手情報入力'!C23)</f>
      </c>
      <c r="D21" s="126">
        <f>IF('②選手情報入力'!F23="","",'②選手情報入力'!F23)</f>
      </c>
      <c r="E21" s="126">
        <f>IF('②選手情報入力'!G23="","",'②選手情報入力'!G23)</f>
      </c>
      <c r="F21" s="125">
        <f>IF('②選手情報入力'!H23="","",'②選手情報入力'!H23)</f>
      </c>
      <c r="G21" s="126">
        <f>IF('②選手情報入力'!I23="","",'②選手情報入力'!I23)</f>
      </c>
      <c r="H21" s="333">
        <f>IF('②選手情報入力'!J23="","",'②選手情報入力'!J23)</f>
      </c>
      <c r="I21" s="334">
        <f>IF('②選手情報入力'!K23="","",'②選手情報入力'!K23)</f>
      </c>
      <c r="J21" s="259">
        <f>IF('②選手情報入力'!L23="","",'②選手情報入力'!L23)</f>
      </c>
      <c r="K21" s="260">
        <f>IF('②選手情報入力'!M23="","",'②選手情報入力'!M23)</f>
      </c>
      <c r="L21" s="126">
        <f>IF('②選手情報入力'!N23="","",'②選手情報入力'!N23)</f>
      </c>
      <c r="M21" s="126">
        <f>IF('②選手情報入力'!O23="","",'②選手情報入力'!O23)</f>
      </c>
    </row>
    <row r="22" spans="1:13" s="116" customFormat="1" ht="18" customHeight="1">
      <c r="A22" s="129">
        <v>15</v>
      </c>
      <c r="B22" s="130">
        <f>IF('②選手情報入力'!B24="","",'②選手情報入力'!B24)</f>
      </c>
      <c r="C22" s="149">
        <f>IF('②選手情報入力'!C24="","",'②選手情報入力'!C24)</f>
      </c>
      <c r="D22" s="130">
        <f>IF('②選手情報入力'!F24="","",'②選手情報入力'!F24)</f>
      </c>
      <c r="E22" s="130">
        <f>IF('②選手情報入力'!G24="","",'②選手情報入力'!G24)</f>
      </c>
      <c r="F22" s="129">
        <f>IF('②選手情報入力'!H24="","",'②選手情報入力'!H24)</f>
      </c>
      <c r="G22" s="130">
        <f>IF('②選手情報入力'!I24="","",'②選手情報入力'!I24)</f>
      </c>
      <c r="H22" s="335">
        <f>IF('②選手情報入力'!J24="","",'②選手情報入力'!J24)</f>
      </c>
      <c r="I22" s="336">
        <f>IF('②選手情報入力'!K24="","",'②選手情報入力'!K24)</f>
      </c>
      <c r="J22" s="261">
        <f>IF('②選手情報入力'!L24="","",'②選手情報入力'!L24)</f>
      </c>
      <c r="K22" s="262">
        <f>IF('②選手情報入力'!M24="","",'②選手情報入力'!M24)</f>
      </c>
      <c r="L22" s="130">
        <f>IF('②選手情報入力'!N24="","",'②選手情報入力'!N24)</f>
      </c>
      <c r="M22" s="130">
        <f>IF('②選手情報入力'!O24="","",'②選手情報入力'!O24)</f>
      </c>
    </row>
    <row r="23" spans="1:13" s="116" customFormat="1" ht="18" customHeight="1">
      <c r="A23" s="123">
        <v>16</v>
      </c>
      <c r="B23" s="124">
        <f>IF('②選手情報入力'!B25="","",'②選手情報入力'!B25)</f>
      </c>
      <c r="C23" s="147">
        <f>IF('②選手情報入力'!C25="","",'②選手情報入力'!C25)</f>
      </c>
      <c r="D23" s="124">
        <f>IF('②選手情報入力'!F25="","",'②選手情報入力'!F25)</f>
      </c>
      <c r="E23" s="124">
        <f>IF('②選手情報入力'!G25="","",'②選手情報入力'!G25)</f>
      </c>
      <c r="F23" s="123">
        <f>IF('②選手情報入力'!H25="","",'②選手情報入力'!H25)</f>
      </c>
      <c r="G23" s="124">
        <f>IF('②選手情報入力'!I25="","",'②選手情報入力'!I25)</f>
      </c>
      <c r="H23" s="331">
        <f>IF('②選手情報入力'!J25="","",'②選手情報入力'!J25)</f>
      </c>
      <c r="I23" s="332">
        <f>IF('②選手情報入力'!K25="","",'②選手情報入力'!K25)</f>
      </c>
      <c r="J23" s="257">
        <f>IF('②選手情報入力'!L25="","",'②選手情報入力'!L25)</f>
      </c>
      <c r="K23" s="258">
        <f>IF('②選手情報入力'!M25="","",'②選手情報入力'!M25)</f>
      </c>
      <c r="L23" s="124">
        <f>IF('②選手情報入力'!N25="","",'②選手情報入力'!N25)</f>
      </c>
      <c r="M23" s="124">
        <f>IF('②選手情報入力'!O25="","",'②選手情報入力'!O25)</f>
      </c>
    </row>
    <row r="24" spans="1:13" s="116" customFormat="1" ht="18" customHeight="1">
      <c r="A24" s="125">
        <v>17</v>
      </c>
      <c r="B24" s="126">
        <f>IF('②選手情報入力'!B26="","",'②選手情報入力'!B26)</f>
      </c>
      <c r="C24" s="148">
        <f>IF('②選手情報入力'!C26="","",'②選手情報入力'!C26)</f>
      </c>
      <c r="D24" s="126">
        <f>IF('②選手情報入力'!F26="","",'②選手情報入力'!F26)</f>
      </c>
      <c r="E24" s="126">
        <f>IF('②選手情報入力'!G26="","",'②選手情報入力'!G26)</f>
      </c>
      <c r="F24" s="125">
        <f>IF('②選手情報入力'!H26="","",'②選手情報入力'!H26)</f>
      </c>
      <c r="G24" s="126">
        <f>IF('②選手情報入力'!I26="","",'②選手情報入力'!I26)</f>
      </c>
      <c r="H24" s="333">
        <f>IF('②選手情報入力'!J26="","",'②選手情報入力'!J26)</f>
      </c>
      <c r="I24" s="334">
        <f>IF('②選手情報入力'!K26="","",'②選手情報入力'!K26)</f>
      </c>
      <c r="J24" s="259">
        <f>IF('②選手情報入力'!L26="","",'②選手情報入力'!L26)</f>
      </c>
      <c r="K24" s="260">
        <f>IF('②選手情報入力'!M26="","",'②選手情報入力'!M26)</f>
      </c>
      <c r="L24" s="126">
        <f>IF('②選手情報入力'!N26="","",'②選手情報入力'!N26)</f>
      </c>
      <c r="M24" s="126">
        <f>IF('②選手情報入力'!O26="","",'②選手情報入力'!O26)</f>
      </c>
    </row>
    <row r="25" spans="1:13" s="116" customFormat="1" ht="18" customHeight="1">
      <c r="A25" s="125">
        <v>18</v>
      </c>
      <c r="B25" s="126">
        <f>IF('②選手情報入力'!B27="","",'②選手情報入力'!B27)</f>
      </c>
      <c r="C25" s="148">
        <f>IF('②選手情報入力'!C27="","",'②選手情報入力'!C27)</f>
      </c>
      <c r="D25" s="126">
        <f>IF('②選手情報入力'!F27="","",'②選手情報入力'!F27)</f>
      </c>
      <c r="E25" s="126">
        <f>IF('②選手情報入力'!G27="","",'②選手情報入力'!G27)</f>
      </c>
      <c r="F25" s="125">
        <f>IF('②選手情報入力'!H27="","",'②選手情報入力'!H27)</f>
      </c>
      <c r="G25" s="126">
        <f>IF('②選手情報入力'!I27="","",'②選手情報入力'!I27)</f>
      </c>
      <c r="H25" s="333">
        <f>IF('②選手情報入力'!J27="","",'②選手情報入力'!J27)</f>
      </c>
      <c r="I25" s="334">
        <f>IF('②選手情報入力'!K27="","",'②選手情報入力'!K27)</f>
      </c>
      <c r="J25" s="259">
        <f>IF('②選手情報入力'!L27="","",'②選手情報入力'!L27)</f>
      </c>
      <c r="K25" s="260">
        <f>IF('②選手情報入力'!M27="","",'②選手情報入力'!M27)</f>
      </c>
      <c r="L25" s="126">
        <f>IF('②選手情報入力'!N27="","",'②選手情報入力'!N27)</f>
      </c>
      <c r="M25" s="126">
        <f>IF('②選手情報入力'!O27="","",'②選手情報入力'!O27)</f>
      </c>
    </row>
    <row r="26" spans="1:13" s="116" customFormat="1" ht="18" customHeight="1">
      <c r="A26" s="125">
        <v>19</v>
      </c>
      <c r="B26" s="126">
        <f>IF('②選手情報入力'!B28="","",'②選手情報入力'!B28)</f>
      </c>
      <c r="C26" s="148">
        <f>IF('②選手情報入力'!C28="","",'②選手情報入力'!C28)</f>
      </c>
      <c r="D26" s="126">
        <f>IF('②選手情報入力'!F28="","",'②選手情報入力'!F28)</f>
      </c>
      <c r="E26" s="126">
        <f>IF('②選手情報入力'!G28="","",'②選手情報入力'!G28)</f>
      </c>
      <c r="F26" s="125">
        <f>IF('②選手情報入力'!H28="","",'②選手情報入力'!H28)</f>
      </c>
      <c r="G26" s="126">
        <f>IF('②選手情報入力'!I28="","",'②選手情報入力'!I28)</f>
      </c>
      <c r="H26" s="333">
        <f>IF('②選手情報入力'!J28="","",'②選手情報入力'!J28)</f>
      </c>
      <c r="I26" s="334">
        <f>IF('②選手情報入力'!K28="","",'②選手情報入力'!K28)</f>
      </c>
      <c r="J26" s="259">
        <f>IF('②選手情報入力'!L28="","",'②選手情報入力'!L28)</f>
      </c>
      <c r="K26" s="260">
        <f>IF('②選手情報入力'!M28="","",'②選手情報入力'!M28)</f>
      </c>
      <c r="L26" s="126">
        <f>IF('②選手情報入力'!N28="","",'②選手情報入力'!N28)</f>
      </c>
      <c r="M26" s="126">
        <f>IF('②選手情報入力'!O28="","",'②選手情報入力'!O28)</f>
      </c>
    </row>
    <row r="27" spans="1:13" s="116" customFormat="1" ht="18" customHeight="1">
      <c r="A27" s="127">
        <v>20</v>
      </c>
      <c r="B27" s="128">
        <f>IF('②選手情報入力'!B29="","",'②選手情報入力'!B29)</f>
      </c>
      <c r="C27" s="150">
        <f>IF('②選手情報入力'!C29="","",'②選手情報入力'!C29)</f>
      </c>
      <c r="D27" s="128">
        <f>IF('②選手情報入力'!F29="","",'②選手情報入力'!F29)</f>
      </c>
      <c r="E27" s="128">
        <f>IF('②選手情報入力'!G29="","",'②選手情報入力'!G29)</f>
      </c>
      <c r="F27" s="127">
        <f>IF('②選手情報入力'!H29="","",'②選手情報入力'!H29)</f>
      </c>
      <c r="G27" s="128">
        <f>IF('②選手情報入力'!I29="","",'②選手情報入力'!I29)</f>
      </c>
      <c r="H27" s="337">
        <f>IF('②選手情報入力'!J29="","",'②選手情報入力'!J29)</f>
      </c>
      <c r="I27" s="338">
        <f>IF('②選手情報入力'!K29="","",'②選手情報入力'!K29)</f>
      </c>
      <c r="J27" s="263">
        <f>IF('②選手情報入力'!L29="","",'②選手情報入力'!L29)</f>
      </c>
      <c r="K27" s="264">
        <f>IF('②選手情報入力'!M29="","",'②選手情報入力'!M29)</f>
      </c>
      <c r="L27" s="128">
        <f>IF('②選手情報入力'!N29="","",'②選手情報入力'!N29)</f>
      </c>
      <c r="M27" s="128">
        <f>IF('②選手情報入力'!O29="","",'②選手情報入力'!O29)</f>
      </c>
    </row>
    <row r="28" spans="1:13" s="116" customFormat="1" ht="18" customHeight="1">
      <c r="A28" s="131">
        <v>21</v>
      </c>
      <c r="B28" s="132">
        <f>IF('②選手情報入力'!B30="","",'②選手情報入力'!B30)</f>
      </c>
      <c r="C28" s="151">
        <f>IF('②選手情報入力'!C30="","",'②選手情報入力'!C30)</f>
      </c>
      <c r="D28" s="132">
        <f>IF('②選手情報入力'!F30="","",'②選手情報入力'!F30)</f>
      </c>
      <c r="E28" s="132">
        <f>IF('②選手情報入力'!G30="","",'②選手情報入力'!G30)</f>
      </c>
      <c r="F28" s="131">
        <f>IF('②選手情報入力'!H30="","",'②選手情報入力'!H30)</f>
      </c>
      <c r="G28" s="132">
        <f>IF('②選手情報入力'!I30="","",'②選手情報入力'!I30)</f>
      </c>
      <c r="H28" s="339">
        <f>IF('②選手情報入力'!J30="","",'②選手情報入力'!J30)</f>
      </c>
      <c r="I28" s="340">
        <f>IF('②選手情報入力'!K30="","",'②選手情報入力'!K30)</f>
      </c>
      <c r="J28" s="265">
        <f>IF('②選手情報入力'!L30="","",'②選手情報入力'!L30)</f>
      </c>
      <c r="K28" s="266">
        <f>IF('②選手情報入力'!M30="","",'②選手情報入力'!M30)</f>
      </c>
      <c r="L28" s="132">
        <f>IF('②選手情報入力'!N30="","",'②選手情報入力'!N30)</f>
      </c>
      <c r="M28" s="132">
        <f>IF('②選手情報入力'!O30="","",'②選手情報入力'!O30)</f>
      </c>
    </row>
    <row r="29" spans="1:13" s="116" customFormat="1" ht="18" customHeight="1">
      <c r="A29" s="125">
        <v>22</v>
      </c>
      <c r="B29" s="126">
        <f>IF('②選手情報入力'!B31="","",'②選手情報入力'!B31)</f>
      </c>
      <c r="C29" s="148">
        <f>IF('②選手情報入力'!C31="","",'②選手情報入力'!C31)</f>
      </c>
      <c r="D29" s="126">
        <f>IF('②選手情報入力'!F31="","",'②選手情報入力'!F31)</f>
      </c>
      <c r="E29" s="126">
        <f>IF('②選手情報入力'!G31="","",'②選手情報入力'!G31)</f>
      </c>
      <c r="F29" s="125">
        <f>IF('②選手情報入力'!H31="","",'②選手情報入力'!H31)</f>
      </c>
      <c r="G29" s="126">
        <f>IF('②選手情報入力'!I31="","",'②選手情報入力'!I31)</f>
      </c>
      <c r="H29" s="333">
        <f>IF('②選手情報入力'!J31="","",'②選手情報入力'!J31)</f>
      </c>
      <c r="I29" s="334">
        <f>IF('②選手情報入力'!K31="","",'②選手情報入力'!K31)</f>
      </c>
      <c r="J29" s="259">
        <f>IF('②選手情報入力'!L31="","",'②選手情報入力'!L31)</f>
      </c>
      <c r="K29" s="260">
        <f>IF('②選手情報入力'!M31="","",'②選手情報入力'!M31)</f>
      </c>
      <c r="L29" s="126">
        <f>IF('②選手情報入力'!N31="","",'②選手情報入力'!N31)</f>
      </c>
      <c r="M29" s="126">
        <f>IF('②選手情報入力'!O31="","",'②選手情報入力'!O31)</f>
      </c>
    </row>
    <row r="30" spans="1:13" s="116" customFormat="1" ht="18" customHeight="1">
      <c r="A30" s="125">
        <v>23</v>
      </c>
      <c r="B30" s="126">
        <f>IF('②選手情報入力'!B32="","",'②選手情報入力'!B32)</f>
      </c>
      <c r="C30" s="148">
        <f>IF('②選手情報入力'!C32="","",'②選手情報入力'!C32)</f>
      </c>
      <c r="D30" s="126">
        <f>IF('②選手情報入力'!F32="","",'②選手情報入力'!F32)</f>
      </c>
      <c r="E30" s="126">
        <f>IF('②選手情報入力'!G32="","",'②選手情報入力'!G32)</f>
      </c>
      <c r="F30" s="125">
        <f>IF('②選手情報入力'!H32="","",'②選手情報入力'!H32)</f>
      </c>
      <c r="G30" s="126">
        <f>IF('②選手情報入力'!I32="","",'②選手情報入力'!I32)</f>
      </c>
      <c r="H30" s="333">
        <f>IF('②選手情報入力'!J32="","",'②選手情報入力'!J32)</f>
      </c>
      <c r="I30" s="334">
        <f>IF('②選手情報入力'!K32="","",'②選手情報入力'!K32)</f>
      </c>
      <c r="J30" s="259">
        <f>IF('②選手情報入力'!L32="","",'②選手情報入力'!L32)</f>
      </c>
      <c r="K30" s="260">
        <f>IF('②選手情報入力'!M32="","",'②選手情報入力'!M32)</f>
      </c>
      <c r="L30" s="126">
        <f>IF('②選手情報入力'!N32="","",'②選手情報入力'!N32)</f>
      </c>
      <c r="M30" s="126">
        <f>IF('②選手情報入力'!O32="","",'②選手情報入力'!O32)</f>
      </c>
    </row>
    <row r="31" spans="1:13" s="116" customFormat="1" ht="18" customHeight="1">
      <c r="A31" s="125">
        <v>24</v>
      </c>
      <c r="B31" s="126">
        <f>IF('②選手情報入力'!B33="","",'②選手情報入力'!B33)</f>
      </c>
      <c r="C31" s="148">
        <f>IF('②選手情報入力'!C33="","",'②選手情報入力'!C33)</f>
      </c>
      <c r="D31" s="126">
        <f>IF('②選手情報入力'!F33="","",'②選手情報入力'!F33)</f>
      </c>
      <c r="E31" s="126">
        <f>IF('②選手情報入力'!G33="","",'②選手情報入力'!G33)</f>
      </c>
      <c r="F31" s="125">
        <f>IF('②選手情報入力'!H33="","",'②選手情報入力'!H33)</f>
      </c>
      <c r="G31" s="126">
        <f>IF('②選手情報入力'!I33="","",'②選手情報入力'!I33)</f>
      </c>
      <c r="H31" s="333">
        <f>IF('②選手情報入力'!J33="","",'②選手情報入力'!J33)</f>
      </c>
      <c r="I31" s="334">
        <f>IF('②選手情報入力'!K33="","",'②選手情報入力'!K33)</f>
      </c>
      <c r="J31" s="259">
        <f>IF('②選手情報入力'!L33="","",'②選手情報入力'!L33)</f>
      </c>
      <c r="K31" s="260">
        <f>IF('②選手情報入力'!M33="","",'②選手情報入力'!M33)</f>
      </c>
      <c r="L31" s="126">
        <f>IF('②選手情報入力'!N33="","",'②選手情報入力'!N33)</f>
      </c>
      <c r="M31" s="126">
        <f>IF('②選手情報入力'!O33="","",'②選手情報入力'!O33)</f>
      </c>
    </row>
    <row r="32" spans="1:13" s="116" customFormat="1" ht="18" customHeight="1">
      <c r="A32" s="129">
        <v>25</v>
      </c>
      <c r="B32" s="130">
        <f>IF('②選手情報入力'!B34="","",'②選手情報入力'!B34)</f>
      </c>
      <c r="C32" s="149">
        <f>IF('②選手情報入力'!C34="","",'②選手情報入力'!C34)</f>
      </c>
      <c r="D32" s="130">
        <f>IF('②選手情報入力'!F34="","",'②選手情報入力'!F34)</f>
      </c>
      <c r="E32" s="130">
        <f>IF('②選手情報入力'!G34="","",'②選手情報入力'!G34)</f>
      </c>
      <c r="F32" s="129">
        <f>IF('②選手情報入力'!H34="","",'②選手情報入力'!H34)</f>
      </c>
      <c r="G32" s="130">
        <f>IF('②選手情報入力'!I34="","",'②選手情報入力'!I34)</f>
      </c>
      <c r="H32" s="335">
        <f>IF('②選手情報入力'!J34="","",'②選手情報入力'!J34)</f>
      </c>
      <c r="I32" s="336">
        <f>IF('②選手情報入力'!K34="","",'②選手情報入力'!K34)</f>
      </c>
      <c r="J32" s="261">
        <f>IF('②選手情報入力'!L34="","",'②選手情報入力'!L34)</f>
      </c>
      <c r="K32" s="262">
        <f>IF('②選手情報入力'!M34="","",'②選手情報入力'!M34)</f>
      </c>
      <c r="L32" s="130">
        <f>IF('②選手情報入力'!N34="","",'②選手情報入力'!N34)</f>
      </c>
      <c r="M32" s="130">
        <f>IF('②選手情報入力'!O34="","",'②選手情報入力'!O34)</f>
      </c>
    </row>
    <row r="33" spans="1:13" s="116" customFormat="1" ht="18" customHeight="1">
      <c r="A33" s="123">
        <v>26</v>
      </c>
      <c r="B33" s="124">
        <f>IF('②選手情報入力'!B35="","",'②選手情報入力'!B35)</f>
      </c>
      <c r="C33" s="147">
        <f>IF('②選手情報入力'!C35="","",'②選手情報入力'!C35)</f>
      </c>
      <c r="D33" s="124">
        <f>IF('②選手情報入力'!F35="","",'②選手情報入力'!F35)</f>
      </c>
      <c r="E33" s="124">
        <f>IF('②選手情報入力'!G35="","",'②選手情報入力'!G35)</f>
      </c>
      <c r="F33" s="123">
        <f>IF('②選手情報入力'!H35="","",'②選手情報入力'!H35)</f>
      </c>
      <c r="G33" s="124">
        <f>IF('②選手情報入力'!I35="","",'②選手情報入力'!I35)</f>
      </c>
      <c r="H33" s="331">
        <f>IF('②選手情報入力'!J35="","",'②選手情報入力'!J35)</f>
      </c>
      <c r="I33" s="332">
        <f>IF('②選手情報入力'!K35="","",'②選手情報入力'!K35)</f>
      </c>
      <c r="J33" s="257">
        <f>IF('②選手情報入力'!L35="","",'②選手情報入力'!L35)</f>
      </c>
      <c r="K33" s="258">
        <f>IF('②選手情報入力'!M35="","",'②選手情報入力'!M35)</f>
      </c>
      <c r="L33" s="124">
        <f>IF('②選手情報入力'!N35="","",'②選手情報入力'!N35)</f>
      </c>
      <c r="M33" s="124">
        <f>IF('②選手情報入力'!O35="","",'②選手情報入力'!O35)</f>
      </c>
    </row>
    <row r="34" spans="1:13" s="116" customFormat="1" ht="18" customHeight="1">
      <c r="A34" s="125">
        <v>27</v>
      </c>
      <c r="B34" s="126">
        <f>IF('②選手情報入力'!B36="","",'②選手情報入力'!B36)</f>
      </c>
      <c r="C34" s="148">
        <f>IF('②選手情報入力'!C36="","",'②選手情報入力'!C36)</f>
      </c>
      <c r="D34" s="126">
        <f>IF('②選手情報入力'!F36="","",'②選手情報入力'!F36)</f>
      </c>
      <c r="E34" s="126">
        <f>IF('②選手情報入力'!G36="","",'②選手情報入力'!G36)</f>
      </c>
      <c r="F34" s="125">
        <f>IF('②選手情報入力'!H36="","",'②選手情報入力'!H36)</f>
      </c>
      <c r="G34" s="126">
        <f>IF('②選手情報入力'!I36="","",'②選手情報入力'!I36)</f>
      </c>
      <c r="H34" s="333">
        <f>IF('②選手情報入力'!J36="","",'②選手情報入力'!J36)</f>
      </c>
      <c r="I34" s="334">
        <f>IF('②選手情報入力'!K36="","",'②選手情報入力'!K36)</f>
      </c>
      <c r="J34" s="259">
        <f>IF('②選手情報入力'!L36="","",'②選手情報入力'!L36)</f>
      </c>
      <c r="K34" s="260">
        <f>IF('②選手情報入力'!M36="","",'②選手情報入力'!M36)</f>
      </c>
      <c r="L34" s="126">
        <f>IF('②選手情報入力'!N36="","",'②選手情報入力'!N36)</f>
      </c>
      <c r="M34" s="126">
        <f>IF('②選手情報入力'!O36="","",'②選手情報入力'!O36)</f>
      </c>
    </row>
    <row r="35" spans="1:13" s="116" customFormat="1" ht="18" customHeight="1">
      <c r="A35" s="125">
        <v>28</v>
      </c>
      <c r="B35" s="126">
        <f>IF('②選手情報入力'!B37="","",'②選手情報入力'!B37)</f>
      </c>
      <c r="C35" s="148">
        <f>IF('②選手情報入力'!C37="","",'②選手情報入力'!C37)</f>
      </c>
      <c r="D35" s="126">
        <f>IF('②選手情報入力'!F37="","",'②選手情報入力'!F37)</f>
      </c>
      <c r="E35" s="126">
        <f>IF('②選手情報入力'!G37="","",'②選手情報入力'!G37)</f>
      </c>
      <c r="F35" s="125">
        <f>IF('②選手情報入力'!H37="","",'②選手情報入力'!H37)</f>
      </c>
      <c r="G35" s="126">
        <f>IF('②選手情報入力'!I37="","",'②選手情報入力'!I37)</f>
      </c>
      <c r="H35" s="333">
        <f>IF('②選手情報入力'!J37="","",'②選手情報入力'!J37)</f>
      </c>
      <c r="I35" s="334">
        <f>IF('②選手情報入力'!K37="","",'②選手情報入力'!K37)</f>
      </c>
      <c r="J35" s="259">
        <f>IF('②選手情報入力'!L37="","",'②選手情報入力'!L37)</f>
      </c>
      <c r="K35" s="260">
        <f>IF('②選手情報入力'!M37="","",'②選手情報入力'!M37)</f>
      </c>
      <c r="L35" s="126">
        <f>IF('②選手情報入力'!N37="","",'②選手情報入力'!N37)</f>
      </c>
      <c r="M35" s="126">
        <f>IF('②選手情報入力'!O37="","",'②選手情報入力'!O37)</f>
      </c>
    </row>
    <row r="36" spans="1:13" s="116" customFormat="1" ht="18" customHeight="1">
      <c r="A36" s="125">
        <v>29</v>
      </c>
      <c r="B36" s="126">
        <f>IF('②選手情報入力'!B38="","",'②選手情報入力'!B38)</f>
      </c>
      <c r="C36" s="148">
        <f>IF('②選手情報入力'!C38="","",'②選手情報入力'!C38)</f>
      </c>
      <c r="D36" s="126">
        <f>IF('②選手情報入力'!F38="","",'②選手情報入力'!F38)</f>
      </c>
      <c r="E36" s="126">
        <f>IF('②選手情報入力'!G38="","",'②選手情報入力'!G38)</f>
      </c>
      <c r="F36" s="125">
        <f>IF('②選手情報入力'!H38="","",'②選手情報入力'!H38)</f>
      </c>
      <c r="G36" s="126">
        <f>IF('②選手情報入力'!I38="","",'②選手情報入力'!I38)</f>
      </c>
      <c r="H36" s="333">
        <f>IF('②選手情報入力'!J38="","",'②選手情報入力'!J38)</f>
      </c>
      <c r="I36" s="334">
        <f>IF('②選手情報入力'!K38="","",'②選手情報入力'!K38)</f>
      </c>
      <c r="J36" s="259">
        <f>IF('②選手情報入力'!L38="","",'②選手情報入力'!L38)</f>
      </c>
      <c r="K36" s="260">
        <f>IF('②選手情報入力'!M38="","",'②選手情報入力'!M38)</f>
      </c>
      <c r="L36" s="126">
        <f>IF('②選手情報入力'!N38="","",'②選手情報入力'!N38)</f>
      </c>
      <c r="M36" s="126">
        <f>IF('②選手情報入力'!O38="","",'②選手情報入力'!O38)</f>
      </c>
    </row>
    <row r="37" spans="1:13" s="116" customFormat="1" ht="18" customHeight="1">
      <c r="A37" s="127">
        <v>30</v>
      </c>
      <c r="B37" s="128">
        <f>IF('②選手情報入力'!B39="","",'②選手情報入力'!B39)</f>
      </c>
      <c r="C37" s="150">
        <f>IF('②選手情報入力'!C39="","",'②選手情報入力'!C39)</f>
      </c>
      <c r="D37" s="128">
        <f>IF('②選手情報入力'!F39="","",'②選手情報入力'!F39)</f>
      </c>
      <c r="E37" s="128">
        <f>IF('②選手情報入力'!G39="","",'②選手情報入力'!G39)</f>
      </c>
      <c r="F37" s="127">
        <f>IF('②選手情報入力'!H39="","",'②選手情報入力'!H39)</f>
      </c>
      <c r="G37" s="128">
        <f>IF('②選手情報入力'!I39="","",'②選手情報入力'!I39)</f>
      </c>
      <c r="H37" s="337">
        <f>IF('②選手情報入力'!J39="","",'②選手情報入力'!J39)</f>
      </c>
      <c r="I37" s="338">
        <f>IF('②選手情報入力'!K39="","",'②選手情報入力'!K39)</f>
      </c>
      <c r="J37" s="263">
        <f>IF('②選手情報入力'!L39="","",'②選手情報入力'!L39)</f>
      </c>
      <c r="K37" s="264">
        <f>IF('②選手情報入力'!M39="","",'②選手情報入力'!M39)</f>
      </c>
      <c r="L37" s="128">
        <f>IF('②選手情報入力'!N39="","",'②選手情報入力'!N39)</f>
      </c>
      <c r="M37" s="128">
        <f>IF('②選手情報入力'!O39="","",'②選手情報入力'!O39)</f>
      </c>
    </row>
    <row r="38" spans="1:13" s="116" customFormat="1" ht="18" customHeight="1">
      <c r="A38" s="131">
        <v>31</v>
      </c>
      <c r="B38" s="132">
        <f>IF('②選手情報入力'!B40="","",'②選手情報入力'!B40)</f>
      </c>
      <c r="C38" s="151">
        <f>IF('②選手情報入力'!C40="","",'②選手情報入力'!C40)</f>
      </c>
      <c r="D38" s="132">
        <f>IF('②選手情報入力'!F40="","",'②選手情報入力'!F40)</f>
      </c>
      <c r="E38" s="132">
        <f>IF('②選手情報入力'!G40="","",'②選手情報入力'!G40)</f>
      </c>
      <c r="F38" s="131">
        <f>IF('②選手情報入力'!H40="","",'②選手情報入力'!H40)</f>
      </c>
      <c r="G38" s="132">
        <f>IF('②選手情報入力'!I40="","",'②選手情報入力'!I40)</f>
      </c>
      <c r="H38" s="339">
        <f>IF('②選手情報入力'!J40="","",'②選手情報入力'!J40)</f>
      </c>
      <c r="I38" s="340">
        <f>IF('②選手情報入力'!K40="","",'②選手情報入力'!K40)</f>
      </c>
      <c r="J38" s="265">
        <f>IF('②選手情報入力'!L40="","",'②選手情報入力'!L40)</f>
      </c>
      <c r="K38" s="266">
        <f>IF('②選手情報入力'!M40="","",'②選手情報入力'!M40)</f>
      </c>
      <c r="L38" s="132">
        <f>IF('②選手情報入力'!N40="","",'②選手情報入力'!N40)</f>
      </c>
      <c r="M38" s="132">
        <f>IF('②選手情報入力'!O40="","",'②選手情報入力'!O40)</f>
      </c>
    </row>
    <row r="39" spans="1:13" s="116" customFormat="1" ht="18" customHeight="1">
      <c r="A39" s="125">
        <v>32</v>
      </c>
      <c r="B39" s="126">
        <f>IF('②選手情報入力'!B41="","",'②選手情報入力'!B41)</f>
      </c>
      <c r="C39" s="148">
        <f>IF('②選手情報入力'!C41="","",'②選手情報入力'!C41)</f>
      </c>
      <c r="D39" s="126">
        <f>IF('②選手情報入力'!F41="","",'②選手情報入力'!F41)</f>
      </c>
      <c r="E39" s="126">
        <f>IF('②選手情報入力'!G41="","",'②選手情報入力'!G41)</f>
      </c>
      <c r="F39" s="125">
        <f>IF('②選手情報入力'!H41="","",'②選手情報入力'!H41)</f>
      </c>
      <c r="G39" s="126">
        <f>IF('②選手情報入力'!I41="","",'②選手情報入力'!I41)</f>
      </c>
      <c r="H39" s="333">
        <f>IF('②選手情報入力'!J41="","",'②選手情報入力'!J41)</f>
      </c>
      <c r="I39" s="334">
        <f>IF('②選手情報入力'!K41="","",'②選手情報入力'!K41)</f>
      </c>
      <c r="J39" s="259">
        <f>IF('②選手情報入力'!L41="","",'②選手情報入力'!L41)</f>
      </c>
      <c r="K39" s="260">
        <f>IF('②選手情報入力'!M41="","",'②選手情報入力'!M41)</f>
      </c>
      <c r="L39" s="126">
        <f>IF('②選手情報入力'!N41="","",'②選手情報入力'!N41)</f>
      </c>
      <c r="M39" s="126">
        <f>IF('②選手情報入力'!O41="","",'②選手情報入力'!O41)</f>
      </c>
    </row>
    <row r="40" spans="1:13" s="116" customFormat="1" ht="18" customHeight="1">
      <c r="A40" s="125">
        <v>33</v>
      </c>
      <c r="B40" s="126">
        <f>IF('②選手情報入力'!B42="","",'②選手情報入力'!B42)</f>
      </c>
      <c r="C40" s="148">
        <f>IF('②選手情報入力'!C42="","",'②選手情報入力'!C42)</f>
      </c>
      <c r="D40" s="126">
        <f>IF('②選手情報入力'!F42="","",'②選手情報入力'!F42)</f>
      </c>
      <c r="E40" s="126">
        <f>IF('②選手情報入力'!G42="","",'②選手情報入力'!G42)</f>
      </c>
      <c r="F40" s="125">
        <f>IF('②選手情報入力'!H42="","",'②選手情報入力'!H42)</f>
      </c>
      <c r="G40" s="126">
        <f>IF('②選手情報入力'!I42="","",'②選手情報入力'!I42)</f>
      </c>
      <c r="H40" s="333">
        <f>IF('②選手情報入力'!J42="","",'②選手情報入力'!J42)</f>
      </c>
      <c r="I40" s="334">
        <f>IF('②選手情報入力'!K42="","",'②選手情報入力'!K42)</f>
      </c>
      <c r="J40" s="259">
        <f>IF('②選手情報入力'!L42="","",'②選手情報入力'!L42)</f>
      </c>
      <c r="K40" s="260">
        <f>IF('②選手情報入力'!M42="","",'②選手情報入力'!M42)</f>
      </c>
      <c r="L40" s="126">
        <f>IF('②選手情報入力'!N42="","",'②選手情報入力'!N42)</f>
      </c>
      <c r="M40" s="126">
        <f>IF('②選手情報入力'!O42="","",'②選手情報入力'!O42)</f>
      </c>
    </row>
    <row r="41" spans="1:13" s="116" customFormat="1" ht="18" customHeight="1">
      <c r="A41" s="125">
        <v>34</v>
      </c>
      <c r="B41" s="126">
        <f>IF('②選手情報入力'!B43="","",'②選手情報入力'!B43)</f>
      </c>
      <c r="C41" s="148">
        <f>IF('②選手情報入力'!C43="","",'②選手情報入力'!C43)</f>
      </c>
      <c r="D41" s="126">
        <f>IF('②選手情報入力'!F43="","",'②選手情報入力'!F43)</f>
      </c>
      <c r="E41" s="126">
        <f>IF('②選手情報入力'!G43="","",'②選手情報入力'!G43)</f>
      </c>
      <c r="F41" s="125">
        <f>IF('②選手情報入力'!H43="","",'②選手情報入力'!H43)</f>
      </c>
      <c r="G41" s="126">
        <f>IF('②選手情報入力'!I43="","",'②選手情報入力'!I43)</f>
      </c>
      <c r="H41" s="333">
        <f>IF('②選手情報入力'!J43="","",'②選手情報入力'!J43)</f>
      </c>
      <c r="I41" s="334">
        <f>IF('②選手情報入力'!K43="","",'②選手情報入力'!K43)</f>
      </c>
      <c r="J41" s="259">
        <f>IF('②選手情報入力'!L43="","",'②選手情報入力'!L43)</f>
      </c>
      <c r="K41" s="260">
        <f>IF('②選手情報入力'!M43="","",'②選手情報入力'!M43)</f>
      </c>
      <c r="L41" s="126">
        <f>IF('②選手情報入力'!N43="","",'②選手情報入力'!N43)</f>
      </c>
      <c r="M41" s="126">
        <f>IF('②選手情報入力'!O43="","",'②選手情報入力'!O43)</f>
      </c>
    </row>
    <row r="42" spans="1:13" s="116" customFormat="1" ht="18" customHeight="1">
      <c r="A42" s="129">
        <v>35</v>
      </c>
      <c r="B42" s="130">
        <f>IF('②選手情報入力'!B44="","",'②選手情報入力'!B44)</f>
      </c>
      <c r="C42" s="149">
        <f>IF('②選手情報入力'!C44="","",'②選手情報入力'!C44)</f>
      </c>
      <c r="D42" s="130">
        <f>IF('②選手情報入力'!F44="","",'②選手情報入力'!F44)</f>
      </c>
      <c r="E42" s="130">
        <f>IF('②選手情報入力'!G44="","",'②選手情報入力'!G44)</f>
      </c>
      <c r="F42" s="129">
        <f>IF('②選手情報入力'!H44="","",'②選手情報入力'!H44)</f>
      </c>
      <c r="G42" s="130">
        <f>IF('②選手情報入力'!I44="","",'②選手情報入力'!I44)</f>
      </c>
      <c r="H42" s="335">
        <f>IF('②選手情報入力'!J44="","",'②選手情報入力'!J44)</f>
      </c>
      <c r="I42" s="336">
        <f>IF('②選手情報入力'!K44="","",'②選手情報入力'!K44)</f>
      </c>
      <c r="J42" s="261">
        <f>IF('②選手情報入力'!L44="","",'②選手情報入力'!L44)</f>
      </c>
      <c r="K42" s="262">
        <f>IF('②選手情報入力'!M44="","",'②選手情報入力'!M44)</f>
      </c>
      <c r="L42" s="130">
        <f>IF('②選手情報入力'!N44="","",'②選手情報入力'!N44)</f>
      </c>
      <c r="M42" s="130">
        <f>IF('②選手情報入力'!O44="","",'②選手情報入力'!O44)</f>
      </c>
    </row>
    <row r="43" spans="1:13" s="116" customFormat="1" ht="18" customHeight="1">
      <c r="A43" s="123">
        <v>36</v>
      </c>
      <c r="B43" s="124">
        <f>IF('②選手情報入力'!B45="","",'②選手情報入力'!B45)</f>
      </c>
      <c r="C43" s="147">
        <f>IF('②選手情報入力'!C45="","",'②選手情報入力'!C45)</f>
      </c>
      <c r="D43" s="124">
        <f>IF('②選手情報入力'!F45="","",'②選手情報入力'!F45)</f>
      </c>
      <c r="E43" s="124">
        <f>IF('②選手情報入力'!G45="","",'②選手情報入力'!G45)</f>
      </c>
      <c r="F43" s="123">
        <f>IF('②選手情報入力'!H45="","",'②選手情報入力'!H45)</f>
      </c>
      <c r="G43" s="124">
        <f>IF('②選手情報入力'!I45="","",'②選手情報入力'!I45)</f>
      </c>
      <c r="H43" s="331">
        <f>IF('②選手情報入力'!J45="","",'②選手情報入力'!J45)</f>
      </c>
      <c r="I43" s="332">
        <f>IF('②選手情報入力'!K45="","",'②選手情報入力'!K45)</f>
      </c>
      <c r="J43" s="257">
        <f>IF('②選手情報入力'!L45="","",'②選手情報入力'!L45)</f>
      </c>
      <c r="K43" s="258">
        <f>IF('②選手情報入力'!M45="","",'②選手情報入力'!M45)</f>
      </c>
      <c r="L43" s="124">
        <f>IF('②選手情報入力'!N45="","",'②選手情報入力'!N45)</f>
      </c>
      <c r="M43" s="124">
        <f>IF('②選手情報入力'!O45="","",'②選手情報入力'!O45)</f>
      </c>
    </row>
    <row r="44" spans="1:13" s="116" customFormat="1" ht="18" customHeight="1">
      <c r="A44" s="125">
        <v>37</v>
      </c>
      <c r="B44" s="126">
        <f>IF('②選手情報入力'!B46="","",'②選手情報入力'!B46)</f>
      </c>
      <c r="C44" s="148">
        <f>IF('②選手情報入力'!C46="","",'②選手情報入力'!C46)</f>
      </c>
      <c r="D44" s="126">
        <f>IF('②選手情報入力'!F46="","",'②選手情報入力'!F46)</f>
      </c>
      <c r="E44" s="126">
        <f>IF('②選手情報入力'!G46="","",'②選手情報入力'!G46)</f>
      </c>
      <c r="F44" s="125">
        <f>IF('②選手情報入力'!H46="","",'②選手情報入力'!H46)</f>
      </c>
      <c r="G44" s="126">
        <f>IF('②選手情報入力'!I46="","",'②選手情報入力'!I46)</f>
      </c>
      <c r="H44" s="333">
        <f>IF('②選手情報入力'!J46="","",'②選手情報入力'!J46)</f>
      </c>
      <c r="I44" s="334">
        <f>IF('②選手情報入力'!K46="","",'②選手情報入力'!K46)</f>
      </c>
      <c r="J44" s="259">
        <f>IF('②選手情報入力'!L46="","",'②選手情報入力'!L46)</f>
      </c>
      <c r="K44" s="260">
        <f>IF('②選手情報入力'!M46="","",'②選手情報入力'!M46)</f>
      </c>
      <c r="L44" s="126">
        <f>IF('②選手情報入力'!N46="","",'②選手情報入力'!N46)</f>
      </c>
      <c r="M44" s="126">
        <f>IF('②選手情報入力'!O46="","",'②選手情報入力'!O46)</f>
      </c>
    </row>
    <row r="45" spans="1:13" s="116" customFormat="1" ht="18" customHeight="1">
      <c r="A45" s="125">
        <v>38</v>
      </c>
      <c r="B45" s="126">
        <f>IF('②選手情報入力'!B47="","",'②選手情報入力'!B47)</f>
      </c>
      <c r="C45" s="148">
        <f>IF('②選手情報入力'!C47="","",'②選手情報入力'!C47)</f>
      </c>
      <c r="D45" s="126">
        <f>IF('②選手情報入力'!F47="","",'②選手情報入力'!F47)</f>
      </c>
      <c r="E45" s="126">
        <f>IF('②選手情報入力'!G47="","",'②選手情報入力'!G47)</f>
      </c>
      <c r="F45" s="125">
        <f>IF('②選手情報入力'!H47="","",'②選手情報入力'!H47)</f>
      </c>
      <c r="G45" s="126">
        <f>IF('②選手情報入力'!I47="","",'②選手情報入力'!I47)</f>
      </c>
      <c r="H45" s="333">
        <f>IF('②選手情報入力'!J47="","",'②選手情報入力'!J47)</f>
      </c>
      <c r="I45" s="334">
        <f>IF('②選手情報入力'!K47="","",'②選手情報入力'!K47)</f>
      </c>
      <c r="J45" s="259">
        <f>IF('②選手情報入力'!L47="","",'②選手情報入力'!L47)</f>
      </c>
      <c r="K45" s="260">
        <f>IF('②選手情報入力'!M47="","",'②選手情報入力'!M47)</f>
      </c>
      <c r="L45" s="126">
        <f>IF('②選手情報入力'!N47="","",'②選手情報入力'!N47)</f>
      </c>
      <c r="M45" s="126">
        <f>IF('②選手情報入力'!O47="","",'②選手情報入力'!O47)</f>
      </c>
    </row>
    <row r="46" spans="1:13" s="116" customFormat="1" ht="18" customHeight="1">
      <c r="A46" s="125">
        <v>39</v>
      </c>
      <c r="B46" s="126">
        <f>IF('②選手情報入力'!B48="","",'②選手情報入力'!B48)</f>
      </c>
      <c r="C46" s="148">
        <f>IF('②選手情報入力'!C48="","",'②選手情報入力'!C48)</f>
      </c>
      <c r="D46" s="126">
        <f>IF('②選手情報入力'!F48="","",'②選手情報入力'!F48)</f>
      </c>
      <c r="E46" s="126">
        <f>IF('②選手情報入力'!G48="","",'②選手情報入力'!G48)</f>
      </c>
      <c r="F46" s="125">
        <f>IF('②選手情報入力'!H48="","",'②選手情報入力'!H48)</f>
      </c>
      <c r="G46" s="126">
        <f>IF('②選手情報入力'!I48="","",'②選手情報入力'!I48)</f>
      </c>
      <c r="H46" s="333">
        <f>IF('②選手情報入力'!J48="","",'②選手情報入力'!J48)</f>
      </c>
      <c r="I46" s="334">
        <f>IF('②選手情報入力'!K48="","",'②選手情報入力'!K48)</f>
      </c>
      <c r="J46" s="259">
        <f>IF('②選手情報入力'!L48="","",'②選手情報入力'!L48)</f>
      </c>
      <c r="K46" s="260">
        <f>IF('②選手情報入力'!M48="","",'②選手情報入力'!M48)</f>
      </c>
      <c r="L46" s="126">
        <f>IF('②選手情報入力'!N48="","",'②選手情報入力'!N48)</f>
      </c>
      <c r="M46" s="126">
        <f>IF('②選手情報入力'!O48="","",'②選手情報入力'!O48)</f>
      </c>
    </row>
    <row r="47" spans="1:13" s="116" customFormat="1" ht="18" customHeight="1">
      <c r="A47" s="127">
        <v>40</v>
      </c>
      <c r="B47" s="128">
        <f>IF('②選手情報入力'!B49="","",'②選手情報入力'!B49)</f>
      </c>
      <c r="C47" s="150">
        <f>IF('②選手情報入力'!C49="","",'②選手情報入力'!C49)</f>
      </c>
      <c r="D47" s="128">
        <f>IF('②選手情報入力'!F49="","",'②選手情報入力'!F49)</f>
      </c>
      <c r="E47" s="128">
        <f>IF('②選手情報入力'!G49="","",'②選手情報入力'!G49)</f>
      </c>
      <c r="F47" s="127">
        <f>IF('②選手情報入力'!H49="","",'②選手情報入力'!H49)</f>
      </c>
      <c r="G47" s="128">
        <f>IF('②選手情報入力'!I49="","",'②選手情報入力'!I49)</f>
      </c>
      <c r="H47" s="337">
        <f>IF('②選手情報入力'!J49="","",'②選手情報入力'!J49)</f>
      </c>
      <c r="I47" s="338">
        <f>IF('②選手情報入力'!K49="","",'②選手情報入力'!K49)</f>
      </c>
      <c r="J47" s="263">
        <f>IF('②選手情報入力'!L49="","",'②選手情報入力'!L49)</f>
      </c>
      <c r="K47" s="264">
        <f>IF('②選手情報入力'!M49="","",'②選手情報入力'!M49)</f>
      </c>
      <c r="L47" s="128">
        <f>IF('②選手情報入力'!N49="","",'②選手情報入力'!N49)</f>
      </c>
      <c r="M47" s="128">
        <f>IF('②選手情報入力'!O49="","",'②選手情報入力'!O49)</f>
      </c>
    </row>
    <row r="48" spans="1:13" s="116" customFormat="1" ht="18" customHeight="1">
      <c r="A48" s="123">
        <v>41</v>
      </c>
      <c r="B48" s="124">
        <f>IF('②選手情報入力'!B50="","",'②選手情報入力'!B50)</f>
      </c>
      <c r="C48" s="147">
        <f>IF('②選手情報入力'!C50="","",'②選手情報入力'!C50)</f>
      </c>
      <c r="D48" s="124">
        <f>IF('②選手情報入力'!F50="","",'②選手情報入力'!F50)</f>
      </c>
      <c r="E48" s="124">
        <f>IF('②選手情報入力'!G50="","",'②選手情報入力'!G50)</f>
      </c>
      <c r="F48" s="123">
        <f>IF('②選手情報入力'!H50="","",'②選手情報入力'!H50)</f>
      </c>
      <c r="G48" s="124">
        <f>IF('②選手情報入力'!I50="","",'②選手情報入力'!I50)</f>
      </c>
      <c r="H48" s="331">
        <f>IF('②選手情報入力'!J50="","",'②選手情報入力'!J50)</f>
      </c>
      <c r="I48" s="332">
        <f>IF('②選手情報入力'!K50="","",'②選手情報入力'!K50)</f>
      </c>
      <c r="J48" s="257">
        <f>IF('②選手情報入力'!L50="","",'②選手情報入力'!L50)</f>
      </c>
      <c r="K48" s="258">
        <f>IF('②選手情報入力'!M50="","",'②選手情報入力'!M50)</f>
      </c>
      <c r="L48" s="124">
        <f>IF('②選手情報入力'!N50="","",'②選手情報入力'!N50)</f>
      </c>
      <c r="M48" s="124">
        <f>IF('②選手情報入力'!O50="","",'②選手情報入力'!O50)</f>
      </c>
    </row>
    <row r="49" spans="1:13" s="116" customFormat="1" ht="18" customHeight="1">
      <c r="A49" s="125">
        <v>42</v>
      </c>
      <c r="B49" s="126">
        <f>IF('②選手情報入力'!B51="","",'②選手情報入力'!B51)</f>
      </c>
      <c r="C49" s="148">
        <f>IF('②選手情報入力'!C51="","",'②選手情報入力'!C51)</f>
      </c>
      <c r="D49" s="126">
        <f>IF('②選手情報入力'!F51="","",'②選手情報入力'!F51)</f>
      </c>
      <c r="E49" s="126">
        <f>IF('②選手情報入力'!G51="","",'②選手情報入力'!G51)</f>
      </c>
      <c r="F49" s="125">
        <f>IF('②選手情報入力'!H51="","",'②選手情報入力'!H51)</f>
      </c>
      <c r="G49" s="126">
        <f>IF('②選手情報入力'!I51="","",'②選手情報入力'!I51)</f>
      </c>
      <c r="H49" s="333">
        <f>IF('②選手情報入力'!J51="","",'②選手情報入力'!J51)</f>
      </c>
      <c r="I49" s="334">
        <f>IF('②選手情報入力'!K51="","",'②選手情報入力'!K51)</f>
      </c>
      <c r="J49" s="259">
        <f>IF('②選手情報入力'!L51="","",'②選手情報入力'!L51)</f>
      </c>
      <c r="K49" s="260">
        <f>IF('②選手情報入力'!M51="","",'②選手情報入力'!M51)</f>
      </c>
      <c r="L49" s="126">
        <f>IF('②選手情報入力'!N51="","",'②選手情報入力'!N51)</f>
      </c>
      <c r="M49" s="126">
        <f>IF('②選手情報入力'!O51="","",'②選手情報入力'!O51)</f>
      </c>
    </row>
    <row r="50" spans="1:13" s="116" customFormat="1" ht="18" customHeight="1">
      <c r="A50" s="125">
        <v>43</v>
      </c>
      <c r="B50" s="126">
        <f>IF('②選手情報入力'!B52="","",'②選手情報入力'!B52)</f>
      </c>
      <c r="C50" s="148">
        <f>IF('②選手情報入力'!C52="","",'②選手情報入力'!C52)</f>
      </c>
      <c r="D50" s="126">
        <f>IF('②選手情報入力'!F52="","",'②選手情報入力'!F52)</f>
      </c>
      <c r="E50" s="126">
        <f>IF('②選手情報入力'!G52="","",'②選手情報入力'!G52)</f>
      </c>
      <c r="F50" s="125">
        <f>IF('②選手情報入力'!H52="","",'②選手情報入力'!H52)</f>
      </c>
      <c r="G50" s="126">
        <f>IF('②選手情報入力'!I52="","",'②選手情報入力'!I52)</f>
      </c>
      <c r="H50" s="333">
        <f>IF('②選手情報入力'!J52="","",'②選手情報入力'!J52)</f>
      </c>
      <c r="I50" s="334">
        <f>IF('②選手情報入力'!K52="","",'②選手情報入力'!K52)</f>
      </c>
      <c r="J50" s="259">
        <f>IF('②選手情報入力'!L52="","",'②選手情報入力'!L52)</f>
      </c>
      <c r="K50" s="260">
        <f>IF('②選手情報入力'!M52="","",'②選手情報入力'!M52)</f>
      </c>
      <c r="L50" s="126">
        <f>IF('②選手情報入力'!N52="","",'②選手情報入力'!N52)</f>
      </c>
      <c r="M50" s="126">
        <f>IF('②選手情報入力'!O52="","",'②選手情報入力'!O52)</f>
      </c>
    </row>
    <row r="51" spans="1:13" s="116" customFormat="1" ht="18" customHeight="1">
      <c r="A51" s="125">
        <v>44</v>
      </c>
      <c r="B51" s="126">
        <f>IF('②選手情報入力'!B53="","",'②選手情報入力'!B53)</f>
      </c>
      <c r="C51" s="148">
        <f>IF('②選手情報入力'!C53="","",'②選手情報入力'!C53)</f>
      </c>
      <c r="D51" s="126">
        <f>IF('②選手情報入力'!F53="","",'②選手情報入力'!F53)</f>
      </c>
      <c r="E51" s="126">
        <f>IF('②選手情報入力'!G53="","",'②選手情報入力'!G53)</f>
      </c>
      <c r="F51" s="125">
        <f>IF('②選手情報入力'!H53="","",'②選手情報入力'!H53)</f>
      </c>
      <c r="G51" s="126">
        <f>IF('②選手情報入力'!I53="","",'②選手情報入力'!I53)</f>
      </c>
      <c r="H51" s="333">
        <f>IF('②選手情報入力'!J53="","",'②選手情報入力'!J53)</f>
      </c>
      <c r="I51" s="334">
        <f>IF('②選手情報入力'!K53="","",'②選手情報入力'!K53)</f>
      </c>
      <c r="J51" s="259">
        <f>IF('②選手情報入力'!L53="","",'②選手情報入力'!L53)</f>
      </c>
      <c r="K51" s="260">
        <f>IF('②選手情報入力'!M53="","",'②選手情報入力'!M53)</f>
      </c>
      <c r="L51" s="126">
        <f>IF('②選手情報入力'!N53="","",'②選手情報入力'!N53)</f>
      </c>
      <c r="M51" s="126">
        <f>IF('②選手情報入力'!O53="","",'②選手情報入力'!O53)</f>
      </c>
    </row>
    <row r="52" spans="1:13" s="116" customFormat="1" ht="18" customHeight="1">
      <c r="A52" s="127">
        <v>45</v>
      </c>
      <c r="B52" s="128">
        <f>IF('②選手情報入力'!B54="","",'②選手情報入力'!B54)</f>
      </c>
      <c r="C52" s="150">
        <f>IF('②選手情報入力'!C54="","",'②選手情報入力'!C54)</f>
      </c>
      <c r="D52" s="128">
        <f>IF('②選手情報入力'!F54="","",'②選手情報入力'!F54)</f>
      </c>
      <c r="E52" s="128">
        <f>IF('②選手情報入力'!G54="","",'②選手情報入力'!G54)</f>
      </c>
      <c r="F52" s="127">
        <f>IF('②選手情報入力'!H54="","",'②選手情報入力'!H54)</f>
      </c>
      <c r="G52" s="128">
        <f>IF('②選手情報入力'!I54="","",'②選手情報入力'!I54)</f>
      </c>
      <c r="H52" s="337">
        <f>IF('②選手情報入力'!J54="","",'②選手情報入力'!J54)</f>
      </c>
      <c r="I52" s="338">
        <f>IF('②選手情報入力'!K54="","",'②選手情報入力'!K54)</f>
      </c>
      <c r="J52" s="263">
        <f>IF('②選手情報入力'!L54="","",'②選手情報入力'!L54)</f>
      </c>
      <c r="K52" s="264">
        <f>IF('②選手情報入力'!M54="","",'②選手情報入力'!M54)</f>
      </c>
      <c r="L52" s="128">
        <f>IF('②選手情報入力'!N54="","",'②選手情報入力'!N54)</f>
      </c>
      <c r="M52" s="128">
        <f>IF('②選手情報入力'!O54="","",'②選手情報入力'!O54)</f>
      </c>
    </row>
    <row r="53" spans="1:13" s="116" customFormat="1" ht="18" customHeight="1">
      <c r="A53" s="123">
        <v>46</v>
      </c>
      <c r="B53" s="124">
        <f>IF('②選手情報入力'!B55="","",'②選手情報入力'!B55)</f>
      </c>
      <c r="C53" s="147">
        <f>IF('②選手情報入力'!C55="","",'②選手情報入力'!C55)</f>
      </c>
      <c r="D53" s="124">
        <f>IF('②選手情報入力'!F55="","",'②選手情報入力'!F55)</f>
      </c>
      <c r="E53" s="124">
        <f>IF('②選手情報入力'!G55="","",'②選手情報入力'!G55)</f>
      </c>
      <c r="F53" s="123">
        <f>IF('②選手情報入力'!H55="","",'②選手情報入力'!H55)</f>
      </c>
      <c r="G53" s="124">
        <f>IF('②選手情報入力'!I55="","",'②選手情報入力'!I55)</f>
      </c>
      <c r="H53" s="331">
        <f>IF('②選手情報入力'!J55="","",'②選手情報入力'!J55)</f>
      </c>
      <c r="I53" s="332">
        <f>IF('②選手情報入力'!K55="","",'②選手情報入力'!K55)</f>
      </c>
      <c r="J53" s="257">
        <f>IF('②選手情報入力'!L55="","",'②選手情報入力'!L55)</f>
      </c>
      <c r="K53" s="258">
        <f>IF('②選手情報入力'!M55="","",'②選手情報入力'!M55)</f>
      </c>
      <c r="L53" s="124">
        <f>IF('②選手情報入力'!N55="","",'②選手情報入力'!N55)</f>
      </c>
      <c r="M53" s="124">
        <f>IF('②選手情報入力'!O55="","",'②選手情報入力'!O55)</f>
      </c>
    </row>
    <row r="54" spans="1:13" s="116" customFormat="1" ht="18" customHeight="1">
      <c r="A54" s="125">
        <v>47</v>
      </c>
      <c r="B54" s="126">
        <f>IF('②選手情報入力'!B56="","",'②選手情報入力'!B56)</f>
      </c>
      <c r="C54" s="148">
        <f>IF('②選手情報入力'!C56="","",'②選手情報入力'!C56)</f>
      </c>
      <c r="D54" s="126">
        <f>IF('②選手情報入力'!F56="","",'②選手情報入力'!F56)</f>
      </c>
      <c r="E54" s="126">
        <f>IF('②選手情報入力'!G56="","",'②選手情報入力'!G56)</f>
      </c>
      <c r="F54" s="125">
        <f>IF('②選手情報入力'!H56="","",'②選手情報入力'!H56)</f>
      </c>
      <c r="G54" s="126">
        <f>IF('②選手情報入力'!I56="","",'②選手情報入力'!I56)</f>
      </c>
      <c r="H54" s="333">
        <f>IF('②選手情報入力'!J56="","",'②選手情報入力'!J56)</f>
      </c>
      <c r="I54" s="334">
        <f>IF('②選手情報入力'!K56="","",'②選手情報入力'!K56)</f>
      </c>
      <c r="J54" s="259">
        <f>IF('②選手情報入力'!L56="","",'②選手情報入力'!L56)</f>
      </c>
      <c r="K54" s="260">
        <f>IF('②選手情報入力'!M56="","",'②選手情報入力'!M56)</f>
      </c>
      <c r="L54" s="126">
        <f>IF('②選手情報入力'!N56="","",'②選手情報入力'!N56)</f>
      </c>
      <c r="M54" s="126">
        <f>IF('②選手情報入力'!O56="","",'②選手情報入力'!O56)</f>
      </c>
    </row>
    <row r="55" spans="1:13" s="116" customFormat="1" ht="18" customHeight="1">
      <c r="A55" s="125">
        <v>48</v>
      </c>
      <c r="B55" s="126">
        <f>IF('②選手情報入力'!B57="","",'②選手情報入力'!B57)</f>
      </c>
      <c r="C55" s="148">
        <f>IF('②選手情報入力'!C57="","",'②選手情報入力'!C57)</f>
      </c>
      <c r="D55" s="126">
        <f>IF('②選手情報入力'!F57="","",'②選手情報入力'!F57)</f>
      </c>
      <c r="E55" s="126">
        <f>IF('②選手情報入力'!G57="","",'②選手情報入力'!G57)</f>
      </c>
      <c r="F55" s="125">
        <f>IF('②選手情報入力'!H57="","",'②選手情報入力'!H57)</f>
      </c>
      <c r="G55" s="126">
        <f>IF('②選手情報入力'!I57="","",'②選手情報入力'!I57)</f>
      </c>
      <c r="H55" s="333">
        <f>IF('②選手情報入力'!J57="","",'②選手情報入力'!J57)</f>
      </c>
      <c r="I55" s="334">
        <f>IF('②選手情報入力'!K57="","",'②選手情報入力'!K57)</f>
      </c>
      <c r="J55" s="259">
        <f>IF('②選手情報入力'!L57="","",'②選手情報入力'!L57)</f>
      </c>
      <c r="K55" s="260">
        <f>IF('②選手情報入力'!M57="","",'②選手情報入力'!M57)</f>
      </c>
      <c r="L55" s="126">
        <f>IF('②選手情報入力'!N57="","",'②選手情報入力'!N57)</f>
      </c>
      <c r="M55" s="126">
        <f>IF('②選手情報入力'!O57="","",'②選手情報入力'!O57)</f>
      </c>
    </row>
    <row r="56" spans="1:13" s="116" customFormat="1" ht="18" customHeight="1">
      <c r="A56" s="125">
        <v>49</v>
      </c>
      <c r="B56" s="126">
        <f>IF('②選手情報入力'!B58="","",'②選手情報入力'!B58)</f>
      </c>
      <c r="C56" s="148">
        <f>IF('②選手情報入力'!C58="","",'②選手情報入力'!C58)</f>
      </c>
      <c r="D56" s="126">
        <f>IF('②選手情報入力'!F58="","",'②選手情報入力'!F58)</f>
      </c>
      <c r="E56" s="126">
        <f>IF('②選手情報入力'!G58="","",'②選手情報入力'!G58)</f>
      </c>
      <c r="F56" s="125">
        <f>IF('②選手情報入力'!H58="","",'②選手情報入力'!H58)</f>
      </c>
      <c r="G56" s="126">
        <f>IF('②選手情報入力'!I58="","",'②選手情報入力'!I58)</f>
      </c>
      <c r="H56" s="333">
        <f>IF('②選手情報入力'!J58="","",'②選手情報入力'!J58)</f>
      </c>
      <c r="I56" s="334">
        <f>IF('②選手情報入力'!K58="","",'②選手情報入力'!K58)</f>
      </c>
      <c r="J56" s="259">
        <f>IF('②選手情報入力'!L58="","",'②選手情報入力'!L58)</f>
      </c>
      <c r="K56" s="260">
        <f>IF('②選手情報入力'!M58="","",'②選手情報入力'!M58)</f>
      </c>
      <c r="L56" s="126">
        <f>IF('②選手情報入力'!N58="","",'②選手情報入力'!N58)</f>
      </c>
      <c r="M56" s="126">
        <f>IF('②選手情報入力'!O58="","",'②選手情報入力'!O58)</f>
      </c>
    </row>
    <row r="57" spans="1:13" s="116" customFormat="1" ht="18" customHeight="1">
      <c r="A57" s="127">
        <v>50</v>
      </c>
      <c r="B57" s="128">
        <f>IF('②選手情報入力'!B59="","",'②選手情報入力'!B59)</f>
      </c>
      <c r="C57" s="150">
        <f>IF('②選手情報入力'!C59="","",'②選手情報入力'!C59)</f>
      </c>
      <c r="D57" s="128">
        <f>IF('②選手情報入力'!F59="","",'②選手情報入力'!F59)</f>
      </c>
      <c r="E57" s="128">
        <f>IF('②選手情報入力'!G59="","",'②選手情報入力'!G59)</f>
      </c>
      <c r="F57" s="127">
        <f>IF('②選手情報入力'!H59="","",'②選手情報入力'!H59)</f>
      </c>
      <c r="G57" s="128">
        <f>IF('②選手情報入力'!I59="","",'②選手情報入力'!I59)</f>
      </c>
      <c r="H57" s="337">
        <f>IF('②選手情報入力'!J59="","",'②選手情報入力'!J59)</f>
      </c>
      <c r="I57" s="338">
        <f>IF('②選手情報入力'!K59="","",'②選手情報入力'!K59)</f>
      </c>
      <c r="J57" s="263">
        <f>IF('②選手情報入力'!L59="","",'②選手情報入力'!L59)</f>
      </c>
      <c r="K57" s="264">
        <f>IF('②選手情報入力'!M59="","",'②選手情報入力'!M59)</f>
      </c>
      <c r="L57" s="128">
        <f>IF('②選手情報入力'!N59="","",'②選手情報入力'!N59)</f>
      </c>
      <c r="M57" s="128">
        <f>IF('②選手情報入力'!O59="","",'②選手情報入力'!O59)</f>
      </c>
    </row>
    <row r="58" spans="1:13" s="116" customFormat="1" ht="18" customHeight="1">
      <c r="A58" s="131">
        <v>51</v>
      </c>
      <c r="B58" s="132">
        <f>IF('②選手情報入力'!B60="","",'②選手情報入力'!B60)</f>
      </c>
      <c r="C58" s="151">
        <f>IF('②選手情報入力'!C60="","",'②選手情報入力'!C60)</f>
      </c>
      <c r="D58" s="132">
        <f>IF('②選手情報入力'!F60="","",'②選手情報入力'!F60)</f>
      </c>
      <c r="E58" s="132">
        <f>IF('②選手情報入力'!G60="","",'②選手情報入力'!G60)</f>
      </c>
      <c r="F58" s="131">
        <f>IF('②選手情報入力'!H60="","",'②選手情報入力'!H60)</f>
      </c>
      <c r="G58" s="132">
        <f>IF('②選手情報入力'!I60="","",'②選手情報入力'!I60)</f>
      </c>
      <c r="H58" s="339">
        <f>IF('②選手情報入力'!J60="","",'②選手情報入力'!J60)</f>
      </c>
      <c r="I58" s="340">
        <f>IF('②選手情報入力'!K60="","",'②選手情報入力'!K60)</f>
      </c>
      <c r="J58" s="265">
        <f>IF('②選手情報入力'!L60="","",'②選手情報入力'!L60)</f>
      </c>
      <c r="K58" s="266">
        <f>IF('②選手情報入力'!M60="","",'②選手情報入力'!M60)</f>
      </c>
      <c r="L58" s="132">
        <f>IF('②選手情報入力'!N60="","",'②選手情報入力'!N60)</f>
      </c>
      <c r="M58" s="132">
        <f>IF('②選手情報入力'!O60="","",'②選手情報入力'!O60)</f>
      </c>
    </row>
    <row r="59" spans="1:13" s="116" customFormat="1" ht="18" customHeight="1">
      <c r="A59" s="125">
        <v>52</v>
      </c>
      <c r="B59" s="126">
        <f>IF('②選手情報入力'!B61="","",'②選手情報入力'!B61)</f>
      </c>
      <c r="C59" s="148">
        <f>IF('②選手情報入力'!C61="","",'②選手情報入力'!C61)</f>
      </c>
      <c r="D59" s="126">
        <f>IF('②選手情報入力'!F61="","",'②選手情報入力'!F61)</f>
      </c>
      <c r="E59" s="126">
        <f>IF('②選手情報入力'!G61="","",'②選手情報入力'!G61)</f>
      </c>
      <c r="F59" s="125">
        <f>IF('②選手情報入力'!H61="","",'②選手情報入力'!H61)</f>
      </c>
      <c r="G59" s="126">
        <f>IF('②選手情報入力'!I61="","",'②選手情報入力'!I61)</f>
      </c>
      <c r="H59" s="333">
        <f>IF('②選手情報入力'!J61="","",'②選手情報入力'!J61)</f>
      </c>
      <c r="I59" s="334">
        <f>IF('②選手情報入力'!K61="","",'②選手情報入力'!K61)</f>
      </c>
      <c r="J59" s="259">
        <f>IF('②選手情報入力'!L61="","",'②選手情報入力'!L61)</f>
      </c>
      <c r="K59" s="260">
        <f>IF('②選手情報入力'!M61="","",'②選手情報入力'!M61)</f>
      </c>
      <c r="L59" s="126">
        <f>IF('②選手情報入力'!N61="","",'②選手情報入力'!N61)</f>
      </c>
      <c r="M59" s="126">
        <f>IF('②選手情報入力'!O61="","",'②選手情報入力'!O61)</f>
      </c>
    </row>
    <row r="60" spans="1:13" s="116" customFormat="1" ht="18" customHeight="1">
      <c r="A60" s="125">
        <v>53</v>
      </c>
      <c r="B60" s="126">
        <f>IF('②選手情報入力'!B62="","",'②選手情報入力'!B62)</f>
      </c>
      <c r="C60" s="148">
        <f>IF('②選手情報入力'!C62="","",'②選手情報入力'!C62)</f>
      </c>
      <c r="D60" s="126">
        <f>IF('②選手情報入力'!F62="","",'②選手情報入力'!F62)</f>
      </c>
      <c r="E60" s="126">
        <f>IF('②選手情報入力'!G62="","",'②選手情報入力'!G62)</f>
      </c>
      <c r="F60" s="125">
        <f>IF('②選手情報入力'!H62="","",'②選手情報入力'!H62)</f>
      </c>
      <c r="G60" s="126">
        <f>IF('②選手情報入力'!I62="","",'②選手情報入力'!I62)</f>
      </c>
      <c r="H60" s="333">
        <f>IF('②選手情報入力'!J62="","",'②選手情報入力'!J62)</f>
      </c>
      <c r="I60" s="334">
        <f>IF('②選手情報入力'!K62="","",'②選手情報入力'!K62)</f>
      </c>
      <c r="J60" s="259">
        <f>IF('②選手情報入力'!L62="","",'②選手情報入力'!L62)</f>
      </c>
      <c r="K60" s="260">
        <f>IF('②選手情報入力'!M62="","",'②選手情報入力'!M62)</f>
      </c>
      <c r="L60" s="126">
        <f>IF('②選手情報入力'!N62="","",'②選手情報入力'!N62)</f>
      </c>
      <c r="M60" s="126">
        <f>IF('②選手情報入力'!O62="","",'②選手情報入力'!O62)</f>
      </c>
    </row>
    <row r="61" spans="1:13" s="116" customFormat="1" ht="18" customHeight="1">
      <c r="A61" s="125">
        <v>54</v>
      </c>
      <c r="B61" s="126">
        <f>IF('②選手情報入力'!B63="","",'②選手情報入力'!B63)</f>
      </c>
      <c r="C61" s="148">
        <f>IF('②選手情報入力'!C63="","",'②選手情報入力'!C63)</f>
      </c>
      <c r="D61" s="126">
        <f>IF('②選手情報入力'!F63="","",'②選手情報入力'!F63)</f>
      </c>
      <c r="E61" s="126">
        <f>IF('②選手情報入力'!G63="","",'②選手情報入力'!G63)</f>
      </c>
      <c r="F61" s="125">
        <f>IF('②選手情報入力'!H63="","",'②選手情報入力'!H63)</f>
      </c>
      <c r="G61" s="126">
        <f>IF('②選手情報入力'!I63="","",'②選手情報入力'!I63)</f>
      </c>
      <c r="H61" s="333">
        <f>IF('②選手情報入力'!J63="","",'②選手情報入力'!J63)</f>
      </c>
      <c r="I61" s="334">
        <f>IF('②選手情報入力'!K63="","",'②選手情報入力'!K63)</f>
      </c>
      <c r="J61" s="259">
        <f>IF('②選手情報入力'!L63="","",'②選手情報入力'!L63)</f>
      </c>
      <c r="K61" s="260">
        <f>IF('②選手情報入力'!M63="","",'②選手情報入力'!M63)</f>
      </c>
      <c r="L61" s="126">
        <f>IF('②選手情報入力'!N63="","",'②選手情報入力'!N63)</f>
      </c>
      <c r="M61" s="126">
        <f>IF('②選手情報入力'!O63="","",'②選手情報入力'!O63)</f>
      </c>
    </row>
    <row r="62" spans="1:13" s="116" customFormat="1" ht="18" customHeight="1">
      <c r="A62" s="129">
        <v>55</v>
      </c>
      <c r="B62" s="130">
        <f>IF('②選手情報入力'!B64="","",'②選手情報入力'!B64)</f>
      </c>
      <c r="C62" s="149">
        <f>IF('②選手情報入力'!C64="","",'②選手情報入力'!C64)</f>
      </c>
      <c r="D62" s="130">
        <f>IF('②選手情報入力'!F64="","",'②選手情報入力'!F64)</f>
      </c>
      <c r="E62" s="130">
        <f>IF('②選手情報入力'!G64="","",'②選手情報入力'!G64)</f>
      </c>
      <c r="F62" s="129">
        <f>IF('②選手情報入力'!H64="","",'②選手情報入力'!H64)</f>
      </c>
      <c r="G62" s="130">
        <f>IF('②選手情報入力'!I64="","",'②選手情報入力'!I64)</f>
      </c>
      <c r="H62" s="335">
        <f>IF('②選手情報入力'!J64="","",'②選手情報入力'!J64)</f>
      </c>
      <c r="I62" s="336">
        <f>IF('②選手情報入力'!K64="","",'②選手情報入力'!K64)</f>
      </c>
      <c r="J62" s="261">
        <f>IF('②選手情報入力'!L64="","",'②選手情報入力'!L64)</f>
      </c>
      <c r="K62" s="262">
        <f>IF('②選手情報入力'!M64="","",'②選手情報入力'!M64)</f>
      </c>
      <c r="L62" s="130">
        <f>IF('②選手情報入力'!N64="","",'②選手情報入力'!N64)</f>
      </c>
      <c r="M62" s="130">
        <f>IF('②選手情報入力'!O64="","",'②選手情報入力'!O64)</f>
      </c>
    </row>
    <row r="63" spans="1:13" s="116" customFormat="1" ht="18" customHeight="1">
      <c r="A63" s="123">
        <v>56</v>
      </c>
      <c r="B63" s="124">
        <f>IF('②選手情報入力'!B65="","",'②選手情報入力'!B65)</f>
      </c>
      <c r="C63" s="147">
        <f>IF('②選手情報入力'!C65="","",'②選手情報入力'!C65)</f>
      </c>
      <c r="D63" s="124">
        <f>IF('②選手情報入力'!F65="","",'②選手情報入力'!F65)</f>
      </c>
      <c r="E63" s="124">
        <f>IF('②選手情報入力'!G65="","",'②選手情報入力'!G65)</f>
      </c>
      <c r="F63" s="123">
        <f>IF('②選手情報入力'!H65="","",'②選手情報入力'!H65)</f>
      </c>
      <c r="G63" s="124">
        <f>IF('②選手情報入力'!I65="","",'②選手情報入力'!I65)</f>
      </c>
      <c r="H63" s="331">
        <f>IF('②選手情報入力'!J65="","",'②選手情報入力'!J65)</f>
      </c>
      <c r="I63" s="332">
        <f>IF('②選手情報入力'!K65="","",'②選手情報入力'!K65)</f>
      </c>
      <c r="J63" s="257">
        <f>IF('②選手情報入力'!L65="","",'②選手情報入力'!L65)</f>
      </c>
      <c r="K63" s="258">
        <f>IF('②選手情報入力'!M65="","",'②選手情報入力'!M65)</f>
      </c>
      <c r="L63" s="124">
        <f>IF('②選手情報入力'!N65="","",'②選手情報入力'!N65)</f>
      </c>
      <c r="M63" s="124">
        <f>IF('②選手情報入力'!O65="","",'②選手情報入力'!O65)</f>
      </c>
    </row>
    <row r="64" spans="1:13" s="116" customFormat="1" ht="18" customHeight="1">
      <c r="A64" s="125">
        <v>57</v>
      </c>
      <c r="B64" s="126">
        <f>IF('②選手情報入力'!B66="","",'②選手情報入力'!B66)</f>
      </c>
      <c r="C64" s="148">
        <f>IF('②選手情報入力'!C66="","",'②選手情報入力'!C66)</f>
      </c>
      <c r="D64" s="126">
        <f>IF('②選手情報入力'!F66="","",'②選手情報入力'!F66)</f>
      </c>
      <c r="E64" s="126">
        <f>IF('②選手情報入力'!G66="","",'②選手情報入力'!G66)</f>
      </c>
      <c r="F64" s="125">
        <f>IF('②選手情報入力'!H66="","",'②選手情報入力'!H66)</f>
      </c>
      <c r="G64" s="126">
        <f>IF('②選手情報入力'!I66="","",'②選手情報入力'!I66)</f>
      </c>
      <c r="H64" s="333">
        <f>IF('②選手情報入力'!J66="","",'②選手情報入力'!J66)</f>
      </c>
      <c r="I64" s="334">
        <f>IF('②選手情報入力'!K66="","",'②選手情報入力'!K66)</f>
      </c>
      <c r="J64" s="259">
        <f>IF('②選手情報入力'!L66="","",'②選手情報入力'!L66)</f>
      </c>
      <c r="K64" s="260">
        <f>IF('②選手情報入力'!M66="","",'②選手情報入力'!M66)</f>
      </c>
      <c r="L64" s="126">
        <f>IF('②選手情報入力'!N66="","",'②選手情報入力'!N66)</f>
      </c>
      <c r="M64" s="126">
        <f>IF('②選手情報入力'!O66="","",'②選手情報入力'!O66)</f>
      </c>
    </row>
    <row r="65" spans="1:13" s="116" customFormat="1" ht="18" customHeight="1">
      <c r="A65" s="125">
        <v>58</v>
      </c>
      <c r="B65" s="126">
        <f>IF('②選手情報入力'!B67="","",'②選手情報入力'!B67)</f>
      </c>
      <c r="C65" s="148">
        <f>IF('②選手情報入力'!C67="","",'②選手情報入力'!C67)</f>
      </c>
      <c r="D65" s="126">
        <f>IF('②選手情報入力'!F67="","",'②選手情報入力'!F67)</f>
      </c>
      <c r="E65" s="126">
        <f>IF('②選手情報入力'!G67="","",'②選手情報入力'!G67)</f>
      </c>
      <c r="F65" s="125">
        <f>IF('②選手情報入力'!H67="","",'②選手情報入力'!H67)</f>
      </c>
      <c r="G65" s="126">
        <f>IF('②選手情報入力'!I67="","",'②選手情報入力'!I67)</f>
      </c>
      <c r="H65" s="333">
        <f>IF('②選手情報入力'!J67="","",'②選手情報入力'!J67)</f>
      </c>
      <c r="I65" s="334">
        <f>IF('②選手情報入力'!K67="","",'②選手情報入力'!K67)</f>
      </c>
      <c r="J65" s="259">
        <f>IF('②選手情報入力'!L67="","",'②選手情報入力'!L67)</f>
      </c>
      <c r="K65" s="260">
        <f>IF('②選手情報入力'!M67="","",'②選手情報入力'!M67)</f>
      </c>
      <c r="L65" s="126">
        <f>IF('②選手情報入力'!N67="","",'②選手情報入力'!N67)</f>
      </c>
      <c r="M65" s="126">
        <f>IF('②選手情報入力'!O67="","",'②選手情報入力'!O67)</f>
      </c>
    </row>
    <row r="66" spans="1:13" s="116" customFormat="1" ht="18" customHeight="1">
      <c r="A66" s="125">
        <v>59</v>
      </c>
      <c r="B66" s="126">
        <f>IF('②選手情報入力'!B68="","",'②選手情報入力'!B68)</f>
      </c>
      <c r="C66" s="148">
        <f>IF('②選手情報入力'!C68="","",'②選手情報入力'!C68)</f>
      </c>
      <c r="D66" s="126">
        <f>IF('②選手情報入力'!F68="","",'②選手情報入力'!F68)</f>
      </c>
      <c r="E66" s="126">
        <f>IF('②選手情報入力'!G68="","",'②選手情報入力'!G68)</f>
      </c>
      <c r="F66" s="125">
        <f>IF('②選手情報入力'!H68="","",'②選手情報入力'!H68)</f>
      </c>
      <c r="G66" s="126">
        <f>IF('②選手情報入力'!I68="","",'②選手情報入力'!I68)</f>
      </c>
      <c r="H66" s="333">
        <f>IF('②選手情報入力'!J68="","",'②選手情報入力'!J68)</f>
      </c>
      <c r="I66" s="334">
        <f>IF('②選手情報入力'!K68="","",'②選手情報入力'!K68)</f>
      </c>
      <c r="J66" s="259">
        <f>IF('②選手情報入力'!L68="","",'②選手情報入力'!L68)</f>
      </c>
      <c r="K66" s="260">
        <f>IF('②選手情報入力'!M68="","",'②選手情報入力'!M68)</f>
      </c>
      <c r="L66" s="126">
        <f>IF('②選手情報入力'!N68="","",'②選手情報入力'!N68)</f>
      </c>
      <c r="M66" s="126">
        <f>IF('②選手情報入力'!O68="","",'②選手情報入力'!O68)</f>
      </c>
    </row>
    <row r="67" spans="1:13" s="116" customFormat="1" ht="18" customHeight="1">
      <c r="A67" s="127">
        <v>60</v>
      </c>
      <c r="B67" s="128">
        <f>IF('②選手情報入力'!B69="","",'②選手情報入力'!B69)</f>
      </c>
      <c r="C67" s="150">
        <f>IF('②選手情報入力'!C69="","",'②選手情報入力'!C69)</f>
      </c>
      <c r="D67" s="128">
        <f>IF('②選手情報入力'!F69="","",'②選手情報入力'!F69)</f>
      </c>
      <c r="E67" s="128">
        <f>IF('②選手情報入力'!G69="","",'②選手情報入力'!G69)</f>
      </c>
      <c r="F67" s="127">
        <f>IF('②選手情報入力'!H69="","",'②選手情報入力'!H69)</f>
      </c>
      <c r="G67" s="128">
        <f>IF('②選手情報入力'!I69="","",'②選手情報入力'!I69)</f>
      </c>
      <c r="H67" s="337">
        <f>IF('②選手情報入力'!J69="","",'②選手情報入力'!J69)</f>
      </c>
      <c r="I67" s="338">
        <f>IF('②選手情報入力'!K69="","",'②選手情報入力'!K69)</f>
      </c>
      <c r="J67" s="263">
        <f>IF('②選手情報入力'!L69="","",'②選手情報入力'!L69)</f>
      </c>
      <c r="K67" s="264">
        <f>IF('②選手情報入力'!M69="","",'②選手情報入力'!M69)</f>
      </c>
      <c r="L67" s="128">
        <f>IF('②選手情報入力'!N69="","",'②選手情報入力'!N69)</f>
      </c>
      <c r="M67" s="128">
        <f>IF('②選手情報入力'!O69="","",'②選手情報入力'!O69)</f>
      </c>
    </row>
    <row r="68" spans="1:13" s="116" customFormat="1" ht="18" customHeight="1">
      <c r="A68" s="131">
        <v>61</v>
      </c>
      <c r="B68" s="132">
        <f>IF('②選手情報入力'!B70="","",'②選手情報入力'!B70)</f>
      </c>
      <c r="C68" s="151">
        <f>IF('②選手情報入力'!C70="","",'②選手情報入力'!C70)</f>
      </c>
      <c r="D68" s="132">
        <f>IF('②選手情報入力'!F70="","",'②選手情報入力'!F70)</f>
      </c>
      <c r="E68" s="132">
        <f>IF('②選手情報入力'!G70="","",'②選手情報入力'!G70)</f>
      </c>
      <c r="F68" s="131">
        <f>IF('②選手情報入力'!H70="","",'②選手情報入力'!H70)</f>
      </c>
      <c r="G68" s="132">
        <f>IF('②選手情報入力'!I70="","",'②選手情報入力'!I70)</f>
      </c>
      <c r="H68" s="339">
        <f>IF('②選手情報入力'!J70="","",'②選手情報入力'!J70)</f>
      </c>
      <c r="I68" s="340">
        <f>IF('②選手情報入力'!K70="","",'②選手情報入力'!K70)</f>
      </c>
      <c r="J68" s="265">
        <f>IF('②選手情報入力'!L70="","",'②選手情報入力'!L70)</f>
      </c>
      <c r="K68" s="266">
        <f>IF('②選手情報入力'!M70="","",'②選手情報入力'!M70)</f>
      </c>
      <c r="L68" s="132">
        <f>IF('②選手情報入力'!N70="","",'②選手情報入力'!N70)</f>
      </c>
      <c r="M68" s="132">
        <f>IF('②選手情報入力'!O70="","",'②選手情報入力'!O70)</f>
      </c>
    </row>
    <row r="69" spans="1:13" s="116" customFormat="1" ht="18" customHeight="1">
      <c r="A69" s="125">
        <v>62</v>
      </c>
      <c r="B69" s="126">
        <f>IF('②選手情報入力'!B71="","",'②選手情報入力'!B71)</f>
      </c>
      <c r="C69" s="148">
        <f>IF('②選手情報入力'!C71="","",'②選手情報入力'!C71)</f>
      </c>
      <c r="D69" s="126">
        <f>IF('②選手情報入力'!F71="","",'②選手情報入力'!F71)</f>
      </c>
      <c r="E69" s="126">
        <f>IF('②選手情報入力'!G71="","",'②選手情報入力'!G71)</f>
      </c>
      <c r="F69" s="125">
        <f>IF('②選手情報入力'!H71="","",'②選手情報入力'!H71)</f>
      </c>
      <c r="G69" s="126">
        <f>IF('②選手情報入力'!I71="","",'②選手情報入力'!I71)</f>
      </c>
      <c r="H69" s="333">
        <f>IF('②選手情報入力'!J71="","",'②選手情報入力'!J71)</f>
      </c>
      <c r="I69" s="334">
        <f>IF('②選手情報入力'!K71="","",'②選手情報入力'!K71)</f>
      </c>
      <c r="J69" s="259">
        <f>IF('②選手情報入力'!L71="","",'②選手情報入力'!L71)</f>
      </c>
      <c r="K69" s="260">
        <f>IF('②選手情報入力'!M71="","",'②選手情報入力'!M71)</f>
      </c>
      <c r="L69" s="126">
        <f>IF('②選手情報入力'!N71="","",'②選手情報入力'!N71)</f>
      </c>
      <c r="M69" s="126">
        <f>IF('②選手情報入力'!O71="","",'②選手情報入力'!O71)</f>
      </c>
    </row>
    <row r="70" spans="1:13" s="116" customFormat="1" ht="18" customHeight="1">
      <c r="A70" s="125">
        <v>63</v>
      </c>
      <c r="B70" s="126">
        <f>IF('②選手情報入力'!B72="","",'②選手情報入力'!B72)</f>
      </c>
      <c r="C70" s="148">
        <f>IF('②選手情報入力'!C72="","",'②選手情報入力'!C72)</f>
      </c>
      <c r="D70" s="126">
        <f>IF('②選手情報入力'!F72="","",'②選手情報入力'!F72)</f>
      </c>
      <c r="E70" s="126">
        <f>IF('②選手情報入力'!G72="","",'②選手情報入力'!G72)</f>
      </c>
      <c r="F70" s="125">
        <f>IF('②選手情報入力'!H72="","",'②選手情報入力'!H72)</f>
      </c>
      <c r="G70" s="126">
        <f>IF('②選手情報入力'!I72="","",'②選手情報入力'!I72)</f>
      </c>
      <c r="H70" s="333">
        <f>IF('②選手情報入力'!J72="","",'②選手情報入力'!J72)</f>
      </c>
      <c r="I70" s="334">
        <f>IF('②選手情報入力'!K72="","",'②選手情報入力'!K72)</f>
      </c>
      <c r="J70" s="259">
        <f>IF('②選手情報入力'!L72="","",'②選手情報入力'!L72)</f>
      </c>
      <c r="K70" s="260">
        <f>IF('②選手情報入力'!M72="","",'②選手情報入力'!M72)</f>
      </c>
      <c r="L70" s="126">
        <f>IF('②選手情報入力'!N72="","",'②選手情報入力'!N72)</f>
      </c>
      <c r="M70" s="126">
        <f>IF('②選手情報入力'!O72="","",'②選手情報入力'!O72)</f>
      </c>
    </row>
    <row r="71" spans="1:13" s="116" customFormat="1" ht="18" customHeight="1">
      <c r="A71" s="125">
        <v>64</v>
      </c>
      <c r="B71" s="126">
        <f>IF('②選手情報入力'!B73="","",'②選手情報入力'!B73)</f>
      </c>
      <c r="C71" s="148">
        <f>IF('②選手情報入力'!C73="","",'②選手情報入力'!C73)</f>
      </c>
      <c r="D71" s="126">
        <f>IF('②選手情報入力'!F73="","",'②選手情報入力'!F73)</f>
      </c>
      <c r="E71" s="126">
        <f>IF('②選手情報入力'!G73="","",'②選手情報入力'!G73)</f>
      </c>
      <c r="F71" s="125">
        <f>IF('②選手情報入力'!H73="","",'②選手情報入力'!H73)</f>
      </c>
      <c r="G71" s="126">
        <f>IF('②選手情報入力'!I73="","",'②選手情報入力'!I73)</f>
      </c>
      <c r="H71" s="333">
        <f>IF('②選手情報入力'!J73="","",'②選手情報入力'!J73)</f>
      </c>
      <c r="I71" s="334">
        <f>IF('②選手情報入力'!K73="","",'②選手情報入力'!K73)</f>
      </c>
      <c r="J71" s="259">
        <f>IF('②選手情報入力'!L73="","",'②選手情報入力'!L73)</f>
      </c>
      <c r="K71" s="260">
        <f>IF('②選手情報入力'!M73="","",'②選手情報入力'!M73)</f>
      </c>
      <c r="L71" s="126">
        <f>IF('②選手情報入力'!N73="","",'②選手情報入力'!N73)</f>
      </c>
      <c r="M71" s="126">
        <f>IF('②選手情報入力'!O73="","",'②選手情報入力'!O73)</f>
      </c>
    </row>
    <row r="72" spans="1:13" s="116" customFormat="1" ht="18" customHeight="1">
      <c r="A72" s="129">
        <v>65</v>
      </c>
      <c r="B72" s="130">
        <f>IF('②選手情報入力'!B74="","",'②選手情報入力'!B74)</f>
      </c>
      <c r="C72" s="149">
        <f>IF('②選手情報入力'!C74="","",'②選手情報入力'!C74)</f>
      </c>
      <c r="D72" s="130">
        <f>IF('②選手情報入力'!F74="","",'②選手情報入力'!F74)</f>
      </c>
      <c r="E72" s="130">
        <f>IF('②選手情報入力'!G74="","",'②選手情報入力'!G74)</f>
      </c>
      <c r="F72" s="129">
        <f>IF('②選手情報入力'!H74="","",'②選手情報入力'!H74)</f>
      </c>
      <c r="G72" s="130">
        <f>IF('②選手情報入力'!I74="","",'②選手情報入力'!I74)</f>
      </c>
      <c r="H72" s="335">
        <f>IF('②選手情報入力'!J74="","",'②選手情報入力'!J74)</f>
      </c>
      <c r="I72" s="336">
        <f>IF('②選手情報入力'!K74="","",'②選手情報入力'!K74)</f>
      </c>
      <c r="J72" s="261">
        <f>IF('②選手情報入力'!L74="","",'②選手情報入力'!L74)</f>
      </c>
      <c r="K72" s="262">
        <f>IF('②選手情報入力'!M74="","",'②選手情報入力'!M74)</f>
      </c>
      <c r="L72" s="130">
        <f>IF('②選手情報入力'!N74="","",'②選手情報入力'!N74)</f>
      </c>
      <c r="M72" s="130">
        <f>IF('②選手情報入力'!O74="","",'②選手情報入力'!O74)</f>
      </c>
    </row>
    <row r="73" spans="1:13" s="116" customFormat="1" ht="18" customHeight="1">
      <c r="A73" s="123">
        <v>66</v>
      </c>
      <c r="B73" s="124">
        <f>IF('②選手情報入力'!B75="","",'②選手情報入力'!B75)</f>
      </c>
      <c r="C73" s="147">
        <f>IF('②選手情報入力'!C75="","",'②選手情報入力'!C75)</f>
      </c>
      <c r="D73" s="124">
        <f>IF('②選手情報入力'!F75="","",'②選手情報入力'!F75)</f>
      </c>
      <c r="E73" s="124">
        <f>IF('②選手情報入力'!G75="","",'②選手情報入力'!G75)</f>
      </c>
      <c r="F73" s="123">
        <f>IF('②選手情報入力'!H75="","",'②選手情報入力'!H75)</f>
      </c>
      <c r="G73" s="124">
        <f>IF('②選手情報入力'!I75="","",'②選手情報入力'!I75)</f>
      </c>
      <c r="H73" s="331">
        <f>IF('②選手情報入力'!J75="","",'②選手情報入力'!J75)</f>
      </c>
      <c r="I73" s="332">
        <f>IF('②選手情報入力'!K75="","",'②選手情報入力'!K75)</f>
      </c>
      <c r="J73" s="257">
        <f>IF('②選手情報入力'!L75="","",'②選手情報入力'!L75)</f>
      </c>
      <c r="K73" s="258">
        <f>IF('②選手情報入力'!M75="","",'②選手情報入力'!M75)</f>
      </c>
      <c r="L73" s="124">
        <f>IF('②選手情報入力'!N75="","",'②選手情報入力'!N75)</f>
      </c>
      <c r="M73" s="124">
        <f>IF('②選手情報入力'!O75="","",'②選手情報入力'!O75)</f>
      </c>
    </row>
    <row r="74" spans="1:13" s="116" customFormat="1" ht="18" customHeight="1">
      <c r="A74" s="125">
        <v>67</v>
      </c>
      <c r="B74" s="126">
        <f>IF('②選手情報入力'!B76="","",'②選手情報入力'!B76)</f>
      </c>
      <c r="C74" s="148">
        <f>IF('②選手情報入力'!C76="","",'②選手情報入力'!C76)</f>
      </c>
      <c r="D74" s="126">
        <f>IF('②選手情報入力'!F76="","",'②選手情報入力'!F76)</f>
      </c>
      <c r="E74" s="126">
        <f>IF('②選手情報入力'!G76="","",'②選手情報入力'!G76)</f>
      </c>
      <c r="F74" s="125">
        <f>IF('②選手情報入力'!H76="","",'②選手情報入力'!H76)</f>
      </c>
      <c r="G74" s="126">
        <f>IF('②選手情報入力'!I76="","",'②選手情報入力'!I76)</f>
      </c>
      <c r="H74" s="333">
        <f>IF('②選手情報入力'!J76="","",'②選手情報入力'!J76)</f>
      </c>
      <c r="I74" s="334">
        <f>IF('②選手情報入力'!K76="","",'②選手情報入力'!K76)</f>
      </c>
      <c r="J74" s="259">
        <f>IF('②選手情報入力'!L76="","",'②選手情報入力'!L76)</f>
      </c>
      <c r="K74" s="260">
        <f>IF('②選手情報入力'!M76="","",'②選手情報入力'!M76)</f>
      </c>
      <c r="L74" s="126">
        <f>IF('②選手情報入力'!N76="","",'②選手情報入力'!N76)</f>
      </c>
      <c r="M74" s="126">
        <f>IF('②選手情報入力'!O76="","",'②選手情報入力'!O76)</f>
      </c>
    </row>
    <row r="75" spans="1:13" s="116" customFormat="1" ht="18" customHeight="1">
      <c r="A75" s="125">
        <v>68</v>
      </c>
      <c r="B75" s="126">
        <f>IF('②選手情報入力'!B77="","",'②選手情報入力'!B77)</f>
      </c>
      <c r="C75" s="148">
        <f>IF('②選手情報入力'!C77="","",'②選手情報入力'!C77)</f>
      </c>
      <c r="D75" s="126">
        <f>IF('②選手情報入力'!F77="","",'②選手情報入力'!F77)</f>
      </c>
      <c r="E75" s="126">
        <f>IF('②選手情報入力'!G77="","",'②選手情報入力'!G77)</f>
      </c>
      <c r="F75" s="125">
        <f>IF('②選手情報入力'!H77="","",'②選手情報入力'!H77)</f>
      </c>
      <c r="G75" s="126">
        <f>IF('②選手情報入力'!I77="","",'②選手情報入力'!I77)</f>
      </c>
      <c r="H75" s="333">
        <f>IF('②選手情報入力'!J77="","",'②選手情報入力'!J77)</f>
      </c>
      <c r="I75" s="334">
        <f>IF('②選手情報入力'!K77="","",'②選手情報入力'!K77)</f>
      </c>
      <c r="J75" s="259">
        <f>IF('②選手情報入力'!L77="","",'②選手情報入力'!L77)</f>
      </c>
      <c r="K75" s="260">
        <f>IF('②選手情報入力'!M77="","",'②選手情報入力'!M77)</f>
      </c>
      <c r="L75" s="126">
        <f>IF('②選手情報入力'!N77="","",'②選手情報入力'!N77)</f>
      </c>
      <c r="M75" s="126">
        <f>IF('②選手情報入力'!O77="","",'②選手情報入力'!O77)</f>
      </c>
    </row>
    <row r="76" spans="1:13" s="116" customFormat="1" ht="18" customHeight="1">
      <c r="A76" s="125">
        <v>69</v>
      </c>
      <c r="B76" s="126">
        <f>IF('②選手情報入力'!B78="","",'②選手情報入力'!B78)</f>
      </c>
      <c r="C76" s="148">
        <f>IF('②選手情報入力'!C78="","",'②選手情報入力'!C78)</f>
      </c>
      <c r="D76" s="126">
        <f>IF('②選手情報入力'!F78="","",'②選手情報入力'!F78)</f>
      </c>
      <c r="E76" s="126">
        <f>IF('②選手情報入力'!G78="","",'②選手情報入力'!G78)</f>
      </c>
      <c r="F76" s="125">
        <f>IF('②選手情報入力'!H78="","",'②選手情報入力'!H78)</f>
      </c>
      <c r="G76" s="126">
        <f>IF('②選手情報入力'!I78="","",'②選手情報入力'!I78)</f>
      </c>
      <c r="H76" s="333">
        <f>IF('②選手情報入力'!J78="","",'②選手情報入力'!J78)</f>
      </c>
      <c r="I76" s="334">
        <f>IF('②選手情報入力'!K78="","",'②選手情報入力'!K78)</f>
      </c>
      <c r="J76" s="259">
        <f>IF('②選手情報入力'!L78="","",'②選手情報入力'!L78)</f>
      </c>
      <c r="K76" s="260">
        <f>IF('②選手情報入力'!M78="","",'②選手情報入力'!M78)</f>
      </c>
      <c r="L76" s="126">
        <f>IF('②選手情報入力'!N78="","",'②選手情報入力'!N78)</f>
      </c>
      <c r="M76" s="126">
        <f>IF('②選手情報入力'!O78="","",'②選手情報入力'!O78)</f>
      </c>
    </row>
    <row r="77" spans="1:13" s="116" customFormat="1" ht="18" customHeight="1">
      <c r="A77" s="127">
        <v>70</v>
      </c>
      <c r="B77" s="128">
        <f>IF('②選手情報入力'!B79="","",'②選手情報入力'!B79)</f>
      </c>
      <c r="C77" s="150">
        <f>IF('②選手情報入力'!C79="","",'②選手情報入力'!C79)</f>
      </c>
      <c r="D77" s="128">
        <f>IF('②選手情報入力'!F79="","",'②選手情報入力'!F79)</f>
      </c>
      <c r="E77" s="128">
        <f>IF('②選手情報入力'!G79="","",'②選手情報入力'!G79)</f>
      </c>
      <c r="F77" s="127">
        <f>IF('②選手情報入力'!H79="","",'②選手情報入力'!H79)</f>
      </c>
      <c r="G77" s="128">
        <f>IF('②選手情報入力'!I79="","",'②選手情報入力'!I79)</f>
      </c>
      <c r="H77" s="337">
        <f>IF('②選手情報入力'!J79="","",'②選手情報入力'!J79)</f>
      </c>
      <c r="I77" s="338">
        <f>IF('②選手情報入力'!K79="","",'②選手情報入力'!K79)</f>
      </c>
      <c r="J77" s="263">
        <f>IF('②選手情報入力'!L79="","",'②選手情報入力'!L79)</f>
      </c>
      <c r="K77" s="264">
        <f>IF('②選手情報入力'!M79="","",'②選手情報入力'!M79)</f>
      </c>
      <c r="L77" s="128">
        <f>IF('②選手情報入力'!N79="","",'②選手情報入力'!N79)</f>
      </c>
      <c r="M77" s="128">
        <f>IF('②選手情報入力'!O79="","",'②選手情報入力'!O79)</f>
      </c>
    </row>
    <row r="78" spans="1:13" s="116" customFormat="1" ht="18" customHeight="1">
      <c r="A78" s="131">
        <v>71</v>
      </c>
      <c r="B78" s="132">
        <f>IF('②選手情報入力'!B80="","",'②選手情報入力'!B80)</f>
      </c>
      <c r="C78" s="151">
        <f>IF('②選手情報入力'!C80="","",'②選手情報入力'!C80)</f>
      </c>
      <c r="D78" s="132">
        <f>IF('②選手情報入力'!F80="","",'②選手情報入力'!F80)</f>
      </c>
      <c r="E78" s="132">
        <f>IF('②選手情報入力'!G80="","",'②選手情報入力'!G80)</f>
      </c>
      <c r="F78" s="131">
        <f>IF('②選手情報入力'!H80="","",'②選手情報入力'!H80)</f>
      </c>
      <c r="G78" s="132">
        <f>IF('②選手情報入力'!I80="","",'②選手情報入力'!I80)</f>
      </c>
      <c r="H78" s="339">
        <f>IF('②選手情報入力'!J80="","",'②選手情報入力'!J80)</f>
      </c>
      <c r="I78" s="340">
        <f>IF('②選手情報入力'!K80="","",'②選手情報入力'!K80)</f>
      </c>
      <c r="J78" s="265">
        <f>IF('②選手情報入力'!L80="","",'②選手情報入力'!L80)</f>
      </c>
      <c r="K78" s="266">
        <f>IF('②選手情報入力'!M80="","",'②選手情報入力'!M80)</f>
      </c>
      <c r="L78" s="132">
        <f>IF('②選手情報入力'!N80="","",'②選手情報入力'!N80)</f>
      </c>
      <c r="M78" s="132">
        <f>IF('②選手情報入力'!O80="","",'②選手情報入力'!O80)</f>
      </c>
    </row>
    <row r="79" spans="1:13" s="116" customFormat="1" ht="18" customHeight="1">
      <c r="A79" s="125">
        <v>72</v>
      </c>
      <c r="B79" s="126">
        <f>IF('②選手情報入力'!B81="","",'②選手情報入力'!B81)</f>
      </c>
      <c r="C79" s="148">
        <f>IF('②選手情報入力'!C81="","",'②選手情報入力'!C81)</f>
      </c>
      <c r="D79" s="126">
        <f>IF('②選手情報入力'!F81="","",'②選手情報入力'!F81)</f>
      </c>
      <c r="E79" s="126">
        <f>IF('②選手情報入力'!G81="","",'②選手情報入力'!G81)</f>
      </c>
      <c r="F79" s="125">
        <f>IF('②選手情報入力'!H81="","",'②選手情報入力'!H81)</f>
      </c>
      <c r="G79" s="126">
        <f>IF('②選手情報入力'!I81="","",'②選手情報入力'!I81)</f>
      </c>
      <c r="H79" s="333">
        <f>IF('②選手情報入力'!J81="","",'②選手情報入力'!J81)</f>
      </c>
      <c r="I79" s="334">
        <f>IF('②選手情報入力'!K81="","",'②選手情報入力'!K81)</f>
      </c>
      <c r="J79" s="259">
        <f>IF('②選手情報入力'!L81="","",'②選手情報入力'!L81)</f>
      </c>
      <c r="K79" s="260">
        <f>IF('②選手情報入力'!M81="","",'②選手情報入力'!M81)</f>
      </c>
      <c r="L79" s="126">
        <f>IF('②選手情報入力'!N81="","",'②選手情報入力'!N81)</f>
      </c>
      <c r="M79" s="126">
        <f>IF('②選手情報入力'!O81="","",'②選手情報入力'!O81)</f>
      </c>
    </row>
    <row r="80" spans="1:13" s="116" customFormat="1" ht="18" customHeight="1">
      <c r="A80" s="125">
        <v>73</v>
      </c>
      <c r="B80" s="126">
        <f>IF('②選手情報入力'!B82="","",'②選手情報入力'!B82)</f>
      </c>
      <c r="C80" s="148">
        <f>IF('②選手情報入力'!C82="","",'②選手情報入力'!C82)</f>
      </c>
      <c r="D80" s="126">
        <f>IF('②選手情報入力'!F82="","",'②選手情報入力'!F82)</f>
      </c>
      <c r="E80" s="126">
        <f>IF('②選手情報入力'!G82="","",'②選手情報入力'!G82)</f>
      </c>
      <c r="F80" s="125">
        <f>IF('②選手情報入力'!H82="","",'②選手情報入力'!H82)</f>
      </c>
      <c r="G80" s="126">
        <f>IF('②選手情報入力'!I82="","",'②選手情報入力'!I82)</f>
      </c>
      <c r="H80" s="333">
        <f>IF('②選手情報入力'!J82="","",'②選手情報入力'!J82)</f>
      </c>
      <c r="I80" s="334">
        <f>IF('②選手情報入力'!K82="","",'②選手情報入力'!K82)</f>
      </c>
      <c r="J80" s="259">
        <f>IF('②選手情報入力'!L82="","",'②選手情報入力'!L82)</f>
      </c>
      <c r="K80" s="260">
        <f>IF('②選手情報入力'!M82="","",'②選手情報入力'!M82)</f>
      </c>
      <c r="L80" s="126">
        <f>IF('②選手情報入力'!N82="","",'②選手情報入力'!N82)</f>
      </c>
      <c r="M80" s="126">
        <f>IF('②選手情報入力'!O82="","",'②選手情報入力'!O82)</f>
      </c>
    </row>
    <row r="81" spans="1:13" s="116" customFormat="1" ht="18" customHeight="1">
      <c r="A81" s="125">
        <v>74</v>
      </c>
      <c r="B81" s="126">
        <f>IF('②選手情報入力'!B83="","",'②選手情報入力'!B83)</f>
      </c>
      <c r="C81" s="148">
        <f>IF('②選手情報入力'!C83="","",'②選手情報入力'!C83)</f>
      </c>
      <c r="D81" s="126">
        <f>IF('②選手情報入力'!F83="","",'②選手情報入力'!F83)</f>
      </c>
      <c r="E81" s="126">
        <f>IF('②選手情報入力'!G83="","",'②選手情報入力'!G83)</f>
      </c>
      <c r="F81" s="125">
        <f>IF('②選手情報入力'!H83="","",'②選手情報入力'!H83)</f>
      </c>
      <c r="G81" s="126">
        <f>IF('②選手情報入力'!I83="","",'②選手情報入力'!I83)</f>
      </c>
      <c r="H81" s="333">
        <f>IF('②選手情報入力'!J83="","",'②選手情報入力'!J83)</f>
      </c>
      <c r="I81" s="334">
        <f>IF('②選手情報入力'!K83="","",'②選手情報入力'!K83)</f>
      </c>
      <c r="J81" s="259">
        <f>IF('②選手情報入力'!L83="","",'②選手情報入力'!L83)</f>
      </c>
      <c r="K81" s="260">
        <f>IF('②選手情報入力'!M83="","",'②選手情報入力'!M83)</f>
      </c>
      <c r="L81" s="126">
        <f>IF('②選手情報入力'!N83="","",'②選手情報入力'!N83)</f>
      </c>
      <c r="M81" s="126">
        <f>IF('②選手情報入力'!O83="","",'②選手情報入力'!O83)</f>
      </c>
    </row>
    <row r="82" spans="1:13" s="116" customFormat="1" ht="18" customHeight="1">
      <c r="A82" s="129">
        <v>75</v>
      </c>
      <c r="B82" s="130">
        <f>IF('②選手情報入力'!B84="","",'②選手情報入力'!B84)</f>
      </c>
      <c r="C82" s="149">
        <f>IF('②選手情報入力'!C84="","",'②選手情報入力'!C84)</f>
      </c>
      <c r="D82" s="130">
        <f>IF('②選手情報入力'!F84="","",'②選手情報入力'!F84)</f>
      </c>
      <c r="E82" s="130">
        <f>IF('②選手情報入力'!G84="","",'②選手情報入力'!G84)</f>
      </c>
      <c r="F82" s="129">
        <f>IF('②選手情報入力'!H84="","",'②選手情報入力'!H84)</f>
      </c>
      <c r="G82" s="130">
        <f>IF('②選手情報入力'!I84="","",'②選手情報入力'!I84)</f>
      </c>
      <c r="H82" s="335">
        <f>IF('②選手情報入力'!J84="","",'②選手情報入力'!J84)</f>
      </c>
      <c r="I82" s="336">
        <f>IF('②選手情報入力'!K84="","",'②選手情報入力'!K84)</f>
      </c>
      <c r="J82" s="261">
        <f>IF('②選手情報入力'!L84="","",'②選手情報入力'!L84)</f>
      </c>
      <c r="K82" s="262">
        <f>IF('②選手情報入力'!M84="","",'②選手情報入力'!M84)</f>
      </c>
      <c r="L82" s="130">
        <f>IF('②選手情報入力'!N84="","",'②選手情報入力'!N84)</f>
      </c>
      <c r="M82" s="130">
        <f>IF('②選手情報入力'!O84="","",'②選手情報入力'!O84)</f>
      </c>
    </row>
    <row r="83" spans="1:13" s="116" customFormat="1" ht="18" customHeight="1">
      <c r="A83" s="123">
        <v>76</v>
      </c>
      <c r="B83" s="124">
        <f>IF('②選手情報入力'!B85="","",'②選手情報入力'!B85)</f>
      </c>
      <c r="C83" s="147">
        <f>IF('②選手情報入力'!C85="","",'②選手情報入力'!C85)</f>
      </c>
      <c r="D83" s="124">
        <f>IF('②選手情報入力'!F85="","",'②選手情報入力'!F85)</f>
      </c>
      <c r="E83" s="124">
        <f>IF('②選手情報入力'!G85="","",'②選手情報入力'!G85)</f>
      </c>
      <c r="F83" s="123">
        <f>IF('②選手情報入力'!H85="","",'②選手情報入力'!H85)</f>
      </c>
      <c r="G83" s="124">
        <f>IF('②選手情報入力'!I85="","",'②選手情報入力'!I85)</f>
      </c>
      <c r="H83" s="331">
        <f>IF('②選手情報入力'!J85="","",'②選手情報入力'!J85)</f>
      </c>
      <c r="I83" s="332">
        <f>IF('②選手情報入力'!K85="","",'②選手情報入力'!K85)</f>
      </c>
      <c r="J83" s="257">
        <f>IF('②選手情報入力'!L85="","",'②選手情報入力'!L85)</f>
      </c>
      <c r="K83" s="258">
        <f>IF('②選手情報入力'!M85="","",'②選手情報入力'!M85)</f>
      </c>
      <c r="L83" s="124">
        <f>IF('②選手情報入力'!N85="","",'②選手情報入力'!N85)</f>
      </c>
      <c r="M83" s="124">
        <f>IF('②選手情報入力'!O85="","",'②選手情報入力'!O85)</f>
      </c>
    </row>
    <row r="84" spans="1:13" s="116" customFormat="1" ht="18" customHeight="1">
      <c r="A84" s="125">
        <v>77</v>
      </c>
      <c r="B84" s="126">
        <f>IF('②選手情報入力'!B86="","",'②選手情報入力'!B86)</f>
      </c>
      <c r="C84" s="148">
        <f>IF('②選手情報入力'!C86="","",'②選手情報入力'!C86)</f>
      </c>
      <c r="D84" s="126">
        <f>IF('②選手情報入力'!F86="","",'②選手情報入力'!F86)</f>
      </c>
      <c r="E84" s="126">
        <f>IF('②選手情報入力'!G86="","",'②選手情報入力'!G86)</f>
      </c>
      <c r="F84" s="125">
        <f>IF('②選手情報入力'!H86="","",'②選手情報入力'!H86)</f>
      </c>
      <c r="G84" s="126">
        <f>IF('②選手情報入力'!I86="","",'②選手情報入力'!I86)</f>
      </c>
      <c r="H84" s="333">
        <f>IF('②選手情報入力'!J86="","",'②選手情報入力'!J86)</f>
      </c>
      <c r="I84" s="334">
        <f>IF('②選手情報入力'!K86="","",'②選手情報入力'!K86)</f>
      </c>
      <c r="J84" s="259">
        <f>IF('②選手情報入力'!L86="","",'②選手情報入力'!L86)</f>
      </c>
      <c r="K84" s="260">
        <f>IF('②選手情報入力'!M86="","",'②選手情報入力'!M86)</f>
      </c>
      <c r="L84" s="126">
        <f>IF('②選手情報入力'!N86="","",'②選手情報入力'!N86)</f>
      </c>
      <c r="M84" s="126">
        <f>IF('②選手情報入力'!O86="","",'②選手情報入力'!O86)</f>
      </c>
    </row>
    <row r="85" spans="1:13" s="116" customFormat="1" ht="18" customHeight="1">
      <c r="A85" s="125">
        <v>78</v>
      </c>
      <c r="B85" s="126">
        <f>IF('②選手情報入力'!B87="","",'②選手情報入力'!B87)</f>
      </c>
      <c r="C85" s="148">
        <f>IF('②選手情報入力'!C87="","",'②選手情報入力'!C87)</f>
      </c>
      <c r="D85" s="126">
        <f>IF('②選手情報入力'!F87="","",'②選手情報入力'!F87)</f>
      </c>
      <c r="E85" s="126">
        <f>IF('②選手情報入力'!G87="","",'②選手情報入力'!G87)</f>
      </c>
      <c r="F85" s="125">
        <f>IF('②選手情報入力'!H87="","",'②選手情報入力'!H87)</f>
      </c>
      <c r="G85" s="126">
        <f>IF('②選手情報入力'!I87="","",'②選手情報入力'!I87)</f>
      </c>
      <c r="H85" s="333">
        <f>IF('②選手情報入力'!J87="","",'②選手情報入力'!J87)</f>
      </c>
      <c r="I85" s="334">
        <f>IF('②選手情報入力'!K87="","",'②選手情報入力'!K87)</f>
      </c>
      <c r="J85" s="259">
        <f>IF('②選手情報入力'!L87="","",'②選手情報入力'!L87)</f>
      </c>
      <c r="K85" s="260">
        <f>IF('②選手情報入力'!M87="","",'②選手情報入力'!M87)</f>
      </c>
      <c r="L85" s="126">
        <f>IF('②選手情報入力'!N87="","",'②選手情報入力'!N87)</f>
      </c>
      <c r="M85" s="126">
        <f>IF('②選手情報入力'!O87="","",'②選手情報入力'!O87)</f>
      </c>
    </row>
    <row r="86" spans="1:13" s="116" customFormat="1" ht="18" customHeight="1">
      <c r="A86" s="125">
        <v>79</v>
      </c>
      <c r="B86" s="126">
        <f>IF('②選手情報入力'!B88="","",'②選手情報入力'!B88)</f>
      </c>
      <c r="C86" s="148">
        <f>IF('②選手情報入力'!C88="","",'②選手情報入力'!C88)</f>
      </c>
      <c r="D86" s="126">
        <f>IF('②選手情報入力'!F88="","",'②選手情報入力'!F88)</f>
      </c>
      <c r="E86" s="126">
        <f>IF('②選手情報入力'!G88="","",'②選手情報入力'!G88)</f>
      </c>
      <c r="F86" s="125">
        <f>IF('②選手情報入力'!H88="","",'②選手情報入力'!H88)</f>
      </c>
      <c r="G86" s="126">
        <f>IF('②選手情報入力'!I88="","",'②選手情報入力'!I88)</f>
      </c>
      <c r="H86" s="333">
        <f>IF('②選手情報入力'!J88="","",'②選手情報入力'!J88)</f>
      </c>
      <c r="I86" s="334">
        <f>IF('②選手情報入力'!K88="","",'②選手情報入力'!K88)</f>
      </c>
      <c r="J86" s="259">
        <f>IF('②選手情報入力'!L88="","",'②選手情報入力'!L88)</f>
      </c>
      <c r="K86" s="260">
        <f>IF('②選手情報入力'!M88="","",'②選手情報入力'!M88)</f>
      </c>
      <c r="L86" s="126">
        <f>IF('②選手情報入力'!N88="","",'②選手情報入力'!N88)</f>
      </c>
      <c r="M86" s="126">
        <f>IF('②選手情報入力'!O88="","",'②選手情報入力'!O88)</f>
      </c>
    </row>
    <row r="87" spans="1:13" s="116" customFormat="1" ht="18" customHeight="1">
      <c r="A87" s="127">
        <v>80</v>
      </c>
      <c r="B87" s="128">
        <f>IF('②選手情報入力'!B89="","",'②選手情報入力'!B89)</f>
      </c>
      <c r="C87" s="150">
        <f>IF('②選手情報入力'!C89="","",'②選手情報入力'!C89)</f>
      </c>
      <c r="D87" s="128">
        <f>IF('②選手情報入力'!F89="","",'②選手情報入力'!F89)</f>
      </c>
      <c r="E87" s="128">
        <f>IF('②選手情報入力'!G89="","",'②選手情報入力'!G89)</f>
      </c>
      <c r="F87" s="127">
        <f>IF('②選手情報入力'!H89="","",'②選手情報入力'!H89)</f>
      </c>
      <c r="G87" s="128">
        <f>IF('②選手情報入力'!I89="","",'②選手情報入力'!I89)</f>
      </c>
      <c r="H87" s="337">
        <f>IF('②選手情報入力'!J89="","",'②選手情報入力'!J89)</f>
      </c>
      <c r="I87" s="338">
        <f>IF('②選手情報入力'!K89="","",'②選手情報入力'!K89)</f>
      </c>
      <c r="J87" s="263">
        <f>IF('②選手情報入力'!L89="","",'②選手情報入力'!L89)</f>
      </c>
      <c r="K87" s="264">
        <f>IF('②選手情報入力'!M89="","",'②選手情報入力'!M89)</f>
      </c>
      <c r="L87" s="128">
        <f>IF('②選手情報入力'!N89="","",'②選手情報入力'!N89)</f>
      </c>
      <c r="M87" s="128">
        <f>IF('②選手情報入力'!O89="","",'②選手情報入力'!O89)</f>
      </c>
    </row>
    <row r="88" spans="1:13" s="116" customFormat="1" ht="18" customHeight="1">
      <c r="A88" s="131">
        <v>81</v>
      </c>
      <c r="B88" s="132">
        <f>IF('②選手情報入力'!B90="","",'②選手情報入力'!B90)</f>
      </c>
      <c r="C88" s="151">
        <f>IF('②選手情報入力'!C90="","",'②選手情報入力'!C90)</f>
      </c>
      <c r="D88" s="132">
        <f>IF('②選手情報入力'!F90="","",'②選手情報入力'!F90)</f>
      </c>
      <c r="E88" s="132">
        <f>IF('②選手情報入力'!G90="","",'②選手情報入力'!G90)</f>
      </c>
      <c r="F88" s="131">
        <f>IF('②選手情報入力'!H90="","",'②選手情報入力'!H90)</f>
      </c>
      <c r="G88" s="132">
        <f>IF('②選手情報入力'!I90="","",'②選手情報入力'!I90)</f>
      </c>
      <c r="H88" s="339">
        <f>IF('②選手情報入力'!J90="","",'②選手情報入力'!J90)</f>
      </c>
      <c r="I88" s="340">
        <f>IF('②選手情報入力'!K90="","",'②選手情報入力'!K90)</f>
      </c>
      <c r="J88" s="265">
        <f>IF('②選手情報入力'!L90="","",'②選手情報入力'!L90)</f>
      </c>
      <c r="K88" s="266">
        <f>IF('②選手情報入力'!M90="","",'②選手情報入力'!M90)</f>
      </c>
      <c r="L88" s="132">
        <f>IF('②選手情報入力'!N90="","",'②選手情報入力'!N90)</f>
      </c>
      <c r="M88" s="132">
        <f>IF('②選手情報入力'!O90="","",'②選手情報入力'!O90)</f>
      </c>
    </row>
    <row r="89" spans="1:13" s="116" customFormat="1" ht="18" customHeight="1">
      <c r="A89" s="125">
        <v>82</v>
      </c>
      <c r="B89" s="126">
        <f>IF('②選手情報入力'!B91="","",'②選手情報入力'!B91)</f>
      </c>
      <c r="C89" s="148">
        <f>IF('②選手情報入力'!C91="","",'②選手情報入力'!C91)</f>
      </c>
      <c r="D89" s="126">
        <f>IF('②選手情報入力'!F91="","",'②選手情報入力'!F91)</f>
      </c>
      <c r="E89" s="126">
        <f>IF('②選手情報入力'!G91="","",'②選手情報入力'!G91)</f>
      </c>
      <c r="F89" s="125">
        <f>IF('②選手情報入力'!H91="","",'②選手情報入力'!H91)</f>
      </c>
      <c r="G89" s="126">
        <f>IF('②選手情報入力'!I91="","",'②選手情報入力'!I91)</f>
      </c>
      <c r="H89" s="333">
        <f>IF('②選手情報入力'!J91="","",'②選手情報入力'!J91)</f>
      </c>
      <c r="I89" s="334">
        <f>IF('②選手情報入力'!K91="","",'②選手情報入力'!K91)</f>
      </c>
      <c r="J89" s="259">
        <f>IF('②選手情報入力'!L91="","",'②選手情報入力'!L91)</f>
      </c>
      <c r="K89" s="260">
        <f>IF('②選手情報入力'!M91="","",'②選手情報入力'!M91)</f>
      </c>
      <c r="L89" s="126">
        <f>IF('②選手情報入力'!N91="","",'②選手情報入力'!N91)</f>
      </c>
      <c r="M89" s="126">
        <f>IF('②選手情報入力'!O91="","",'②選手情報入力'!O91)</f>
      </c>
    </row>
    <row r="90" spans="1:13" s="116" customFormat="1" ht="18" customHeight="1">
      <c r="A90" s="125">
        <v>83</v>
      </c>
      <c r="B90" s="126">
        <f>IF('②選手情報入力'!B92="","",'②選手情報入力'!B92)</f>
      </c>
      <c r="C90" s="148">
        <f>IF('②選手情報入力'!C92="","",'②選手情報入力'!C92)</f>
      </c>
      <c r="D90" s="126">
        <f>IF('②選手情報入力'!F92="","",'②選手情報入力'!F92)</f>
      </c>
      <c r="E90" s="126">
        <f>IF('②選手情報入力'!G92="","",'②選手情報入力'!G92)</f>
      </c>
      <c r="F90" s="125">
        <f>IF('②選手情報入力'!H92="","",'②選手情報入力'!H92)</f>
      </c>
      <c r="G90" s="126">
        <f>IF('②選手情報入力'!I92="","",'②選手情報入力'!I92)</f>
      </c>
      <c r="H90" s="333">
        <f>IF('②選手情報入力'!J92="","",'②選手情報入力'!J92)</f>
      </c>
      <c r="I90" s="334">
        <f>IF('②選手情報入力'!K92="","",'②選手情報入力'!K92)</f>
      </c>
      <c r="J90" s="259">
        <f>IF('②選手情報入力'!L92="","",'②選手情報入力'!L92)</f>
      </c>
      <c r="K90" s="260">
        <f>IF('②選手情報入力'!M92="","",'②選手情報入力'!M92)</f>
      </c>
      <c r="L90" s="126">
        <f>IF('②選手情報入力'!N92="","",'②選手情報入力'!N92)</f>
      </c>
      <c r="M90" s="126">
        <f>IF('②選手情報入力'!O92="","",'②選手情報入力'!O92)</f>
      </c>
    </row>
    <row r="91" spans="1:13" s="116" customFormat="1" ht="18" customHeight="1">
      <c r="A91" s="125">
        <v>84</v>
      </c>
      <c r="B91" s="126">
        <f>IF('②選手情報入力'!B93="","",'②選手情報入力'!B93)</f>
      </c>
      <c r="C91" s="148">
        <f>IF('②選手情報入力'!C93="","",'②選手情報入力'!C93)</f>
      </c>
      <c r="D91" s="126">
        <f>IF('②選手情報入力'!F93="","",'②選手情報入力'!F93)</f>
      </c>
      <c r="E91" s="126">
        <f>IF('②選手情報入力'!G93="","",'②選手情報入力'!G93)</f>
      </c>
      <c r="F91" s="125">
        <f>IF('②選手情報入力'!H93="","",'②選手情報入力'!H93)</f>
      </c>
      <c r="G91" s="126">
        <f>IF('②選手情報入力'!I93="","",'②選手情報入力'!I93)</f>
      </c>
      <c r="H91" s="333">
        <f>IF('②選手情報入力'!J93="","",'②選手情報入力'!J93)</f>
      </c>
      <c r="I91" s="334">
        <f>IF('②選手情報入力'!K93="","",'②選手情報入力'!K93)</f>
      </c>
      <c r="J91" s="259">
        <f>IF('②選手情報入力'!L93="","",'②選手情報入力'!L93)</f>
      </c>
      <c r="K91" s="260">
        <f>IF('②選手情報入力'!M93="","",'②選手情報入力'!M93)</f>
      </c>
      <c r="L91" s="126">
        <f>IF('②選手情報入力'!N93="","",'②選手情報入力'!N93)</f>
      </c>
      <c r="M91" s="126">
        <f>IF('②選手情報入力'!O93="","",'②選手情報入力'!O93)</f>
      </c>
    </row>
    <row r="92" spans="1:13" s="116" customFormat="1" ht="18" customHeight="1">
      <c r="A92" s="129">
        <v>85</v>
      </c>
      <c r="B92" s="130">
        <f>IF('②選手情報入力'!B94="","",'②選手情報入力'!B94)</f>
      </c>
      <c r="C92" s="149">
        <f>IF('②選手情報入力'!C94="","",'②選手情報入力'!C94)</f>
      </c>
      <c r="D92" s="130">
        <f>IF('②選手情報入力'!F94="","",'②選手情報入力'!F94)</f>
      </c>
      <c r="E92" s="130">
        <f>IF('②選手情報入力'!G94="","",'②選手情報入力'!G94)</f>
      </c>
      <c r="F92" s="129">
        <f>IF('②選手情報入力'!H94="","",'②選手情報入力'!H94)</f>
      </c>
      <c r="G92" s="130">
        <f>IF('②選手情報入力'!I94="","",'②選手情報入力'!I94)</f>
      </c>
      <c r="H92" s="335">
        <f>IF('②選手情報入力'!J94="","",'②選手情報入力'!J94)</f>
      </c>
      <c r="I92" s="336">
        <f>IF('②選手情報入力'!K94="","",'②選手情報入力'!K94)</f>
      </c>
      <c r="J92" s="261">
        <f>IF('②選手情報入力'!L94="","",'②選手情報入力'!L94)</f>
      </c>
      <c r="K92" s="262">
        <f>IF('②選手情報入力'!M94="","",'②選手情報入力'!M94)</f>
      </c>
      <c r="L92" s="130">
        <f>IF('②選手情報入力'!N94="","",'②選手情報入力'!N94)</f>
      </c>
      <c r="M92" s="130">
        <f>IF('②選手情報入力'!O94="","",'②選手情報入力'!O94)</f>
      </c>
    </row>
    <row r="93" spans="1:13" s="116" customFormat="1" ht="18" customHeight="1">
      <c r="A93" s="123">
        <v>86</v>
      </c>
      <c r="B93" s="124">
        <f>IF('②選手情報入力'!B95="","",'②選手情報入力'!B95)</f>
      </c>
      <c r="C93" s="147">
        <f>IF('②選手情報入力'!C95="","",'②選手情報入力'!C95)</f>
      </c>
      <c r="D93" s="124">
        <f>IF('②選手情報入力'!F95="","",'②選手情報入力'!F95)</f>
      </c>
      <c r="E93" s="124">
        <f>IF('②選手情報入力'!G95="","",'②選手情報入力'!G95)</f>
      </c>
      <c r="F93" s="123">
        <f>IF('②選手情報入力'!H95="","",'②選手情報入力'!H95)</f>
      </c>
      <c r="G93" s="124">
        <f>IF('②選手情報入力'!I95="","",'②選手情報入力'!I95)</f>
      </c>
      <c r="H93" s="331">
        <f>IF('②選手情報入力'!J95="","",'②選手情報入力'!J95)</f>
      </c>
      <c r="I93" s="332">
        <f>IF('②選手情報入力'!K95="","",'②選手情報入力'!K95)</f>
      </c>
      <c r="J93" s="257">
        <f>IF('②選手情報入力'!L95="","",'②選手情報入力'!L95)</f>
      </c>
      <c r="K93" s="258">
        <f>IF('②選手情報入力'!M95="","",'②選手情報入力'!M95)</f>
      </c>
      <c r="L93" s="124">
        <f>IF('②選手情報入力'!N95="","",'②選手情報入力'!N95)</f>
      </c>
      <c r="M93" s="124">
        <f>IF('②選手情報入力'!O95="","",'②選手情報入力'!O95)</f>
      </c>
    </row>
    <row r="94" spans="1:13" s="116" customFormat="1" ht="18" customHeight="1">
      <c r="A94" s="125">
        <v>87</v>
      </c>
      <c r="B94" s="126">
        <f>IF('②選手情報入力'!B96="","",'②選手情報入力'!B96)</f>
      </c>
      <c r="C94" s="148">
        <f>IF('②選手情報入力'!C96="","",'②選手情報入力'!C96)</f>
      </c>
      <c r="D94" s="126">
        <f>IF('②選手情報入力'!F96="","",'②選手情報入力'!F96)</f>
      </c>
      <c r="E94" s="126">
        <f>IF('②選手情報入力'!G96="","",'②選手情報入力'!G96)</f>
      </c>
      <c r="F94" s="125">
        <f>IF('②選手情報入力'!H96="","",'②選手情報入力'!H96)</f>
      </c>
      <c r="G94" s="126">
        <f>IF('②選手情報入力'!I96="","",'②選手情報入力'!I96)</f>
      </c>
      <c r="H94" s="333">
        <f>IF('②選手情報入力'!J96="","",'②選手情報入力'!J96)</f>
      </c>
      <c r="I94" s="334">
        <f>IF('②選手情報入力'!K96="","",'②選手情報入力'!K96)</f>
      </c>
      <c r="J94" s="259">
        <f>IF('②選手情報入力'!L96="","",'②選手情報入力'!L96)</f>
      </c>
      <c r="K94" s="260">
        <f>IF('②選手情報入力'!M96="","",'②選手情報入力'!M96)</f>
      </c>
      <c r="L94" s="126">
        <f>IF('②選手情報入力'!N96="","",'②選手情報入力'!N96)</f>
      </c>
      <c r="M94" s="126">
        <f>IF('②選手情報入力'!O96="","",'②選手情報入力'!O96)</f>
      </c>
    </row>
    <row r="95" spans="1:13" s="116" customFormat="1" ht="18" customHeight="1">
      <c r="A95" s="125">
        <v>88</v>
      </c>
      <c r="B95" s="126">
        <f>IF('②選手情報入力'!B97="","",'②選手情報入力'!B97)</f>
      </c>
      <c r="C95" s="148">
        <f>IF('②選手情報入力'!C97="","",'②選手情報入力'!C97)</f>
      </c>
      <c r="D95" s="126">
        <f>IF('②選手情報入力'!F97="","",'②選手情報入力'!F97)</f>
      </c>
      <c r="E95" s="126">
        <f>IF('②選手情報入力'!G97="","",'②選手情報入力'!G97)</f>
      </c>
      <c r="F95" s="125">
        <f>IF('②選手情報入力'!H97="","",'②選手情報入力'!H97)</f>
      </c>
      <c r="G95" s="126">
        <f>IF('②選手情報入力'!I97="","",'②選手情報入力'!I97)</f>
      </c>
      <c r="H95" s="333">
        <f>IF('②選手情報入力'!J97="","",'②選手情報入力'!J97)</f>
      </c>
      <c r="I95" s="334">
        <f>IF('②選手情報入力'!K97="","",'②選手情報入力'!K97)</f>
      </c>
      <c r="J95" s="259">
        <f>IF('②選手情報入力'!L97="","",'②選手情報入力'!L97)</f>
      </c>
      <c r="K95" s="260">
        <f>IF('②選手情報入力'!M97="","",'②選手情報入力'!M97)</f>
      </c>
      <c r="L95" s="126">
        <f>IF('②選手情報入力'!N97="","",'②選手情報入力'!N97)</f>
      </c>
      <c r="M95" s="126">
        <f>IF('②選手情報入力'!O97="","",'②選手情報入力'!O97)</f>
      </c>
    </row>
    <row r="96" spans="1:13" s="116" customFormat="1" ht="18" customHeight="1">
      <c r="A96" s="125">
        <v>89</v>
      </c>
      <c r="B96" s="126">
        <f>IF('②選手情報入力'!B98="","",'②選手情報入力'!B98)</f>
      </c>
      <c r="C96" s="148">
        <f>IF('②選手情報入力'!C98="","",'②選手情報入力'!C98)</f>
      </c>
      <c r="D96" s="126">
        <f>IF('②選手情報入力'!F98="","",'②選手情報入力'!F98)</f>
      </c>
      <c r="E96" s="126">
        <f>IF('②選手情報入力'!G98="","",'②選手情報入力'!G98)</f>
      </c>
      <c r="F96" s="125">
        <f>IF('②選手情報入力'!H98="","",'②選手情報入力'!H98)</f>
      </c>
      <c r="G96" s="126">
        <f>IF('②選手情報入力'!I98="","",'②選手情報入力'!I98)</f>
      </c>
      <c r="H96" s="333">
        <f>IF('②選手情報入力'!J98="","",'②選手情報入力'!J98)</f>
      </c>
      <c r="I96" s="334">
        <f>IF('②選手情報入力'!K98="","",'②選手情報入力'!K98)</f>
      </c>
      <c r="J96" s="259">
        <f>IF('②選手情報入力'!L98="","",'②選手情報入力'!L98)</f>
      </c>
      <c r="K96" s="260">
        <f>IF('②選手情報入力'!M98="","",'②選手情報入力'!M98)</f>
      </c>
      <c r="L96" s="126">
        <f>IF('②選手情報入力'!N98="","",'②選手情報入力'!N98)</f>
      </c>
      <c r="M96" s="126">
        <f>IF('②選手情報入力'!O98="","",'②選手情報入力'!O98)</f>
      </c>
    </row>
    <row r="97" spans="1:13" s="116" customFormat="1" ht="18" customHeight="1">
      <c r="A97" s="127">
        <v>90</v>
      </c>
      <c r="B97" s="128">
        <f>IF('②選手情報入力'!B99="","",'②選手情報入力'!B99)</f>
      </c>
      <c r="C97" s="150">
        <f>IF('②選手情報入力'!C99="","",'②選手情報入力'!C99)</f>
      </c>
      <c r="D97" s="128">
        <f>IF('②選手情報入力'!F99="","",'②選手情報入力'!F99)</f>
      </c>
      <c r="E97" s="128">
        <f>IF('②選手情報入力'!G99="","",'②選手情報入力'!G99)</f>
      </c>
      <c r="F97" s="127">
        <f>IF('②選手情報入力'!H99="","",'②選手情報入力'!H99)</f>
      </c>
      <c r="G97" s="128">
        <f>IF('②選手情報入力'!I99="","",'②選手情報入力'!I99)</f>
      </c>
      <c r="H97" s="337">
        <f>IF('②選手情報入力'!J99="","",'②選手情報入力'!J99)</f>
      </c>
      <c r="I97" s="338">
        <f>IF('②選手情報入力'!K99="","",'②選手情報入力'!K99)</f>
      </c>
      <c r="J97" s="263">
        <f>IF('②選手情報入力'!L99="","",'②選手情報入力'!L99)</f>
      </c>
      <c r="K97" s="264">
        <f>IF('②選手情報入力'!M99="","",'②選手情報入力'!M99)</f>
      </c>
      <c r="L97" s="128">
        <f>IF('②選手情報入力'!N99="","",'②選手情報入力'!N99)</f>
      </c>
      <c r="M97" s="128">
        <f>IF('②選手情報入力'!O99="","",'②選手情報入力'!O99)</f>
      </c>
    </row>
  </sheetData>
  <sheetProtection sheet="1" objects="1" scenarios="1" selectLockedCells="1" selectUnlockedCells="1"/>
  <mergeCells count="6">
    <mergeCell ref="B4:B5"/>
    <mergeCell ref="G4:G5"/>
    <mergeCell ref="D4:E4"/>
    <mergeCell ref="D5:E5"/>
    <mergeCell ref="E2:H2"/>
    <mergeCell ref="I2:I3"/>
  </mergeCells>
  <printOptions horizontalCentered="1"/>
  <pageMargins left="0.5118110236220472" right="0.11811023622047245" top="0.7480314960629921" bottom="0.35433070866141736" header="0.31496062992125984" footer="0.31496062992125984"/>
  <pageSetup fitToHeight="2" fitToWidth="1" horizontalDpi="600" verticalDpi="600" orientation="portrait" paperSize="9" scale="88" r:id="rId1"/>
  <headerFooter>
    <oddHeader>&amp;R&amp;14&amp;D　</oddHeader>
  </headerFooter>
  <rowBreaks count="1" manualBreakCount="1">
    <brk id="52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</dc:creator>
  <cp:keywords/>
  <dc:description/>
  <cp:lastModifiedBy>nagoya area</cp:lastModifiedBy>
  <cp:lastPrinted>2016-01-06T12:04:58Z</cp:lastPrinted>
  <dcterms:created xsi:type="dcterms:W3CDTF">2013-01-03T14:12:28Z</dcterms:created>
  <dcterms:modified xsi:type="dcterms:W3CDTF">2016-01-25T14:56:56Z</dcterms:modified>
  <cp:category/>
  <cp:version/>
  <cp:contentType/>
  <cp:contentStatus/>
</cp:coreProperties>
</file>